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codeName="ThisWorkbook"/>
  <mc:AlternateContent xmlns:mc="http://schemas.openxmlformats.org/markup-compatibility/2006">
    <mc:Choice Requires="x15">
      <x15ac:absPath xmlns:x15ac="http://schemas.microsoft.com/office/spreadsheetml/2010/11/ac" url="https://d.docs.live.net/c5a6992679c711c8/Desktop/Financial Modelling/Dabur Ltd/"/>
    </mc:Choice>
  </mc:AlternateContent>
  <xr:revisionPtr revIDLastSave="39" documentId="8_{E7F50F6E-5F88-4F97-B6D7-79BE055BD0F7}" xr6:coauthVersionLast="45" xr6:coauthVersionMax="45" xr10:uidLastSave="{140734B1-78DB-4104-BD8C-D7D75AE0E8CE}"/>
  <bookViews>
    <workbookView xWindow="-108" yWindow="-108" windowWidth="23256" windowHeight="12456" firstSheet="9" activeTab="10" xr2:uid="{00000000-000D-0000-FFFF-FFFF00000000}"/>
  </bookViews>
  <sheets>
    <sheet name="Historical FS" sheetId="8" r:id="rId1"/>
    <sheet name="Ratio Analysis" sheetId="10" r:id="rId2"/>
    <sheet name="Common Size Statement" sheetId="11" r:id="rId3"/>
    <sheet name="&lt;DCF" sheetId="12" r:id="rId4"/>
    <sheet name="WACC" sheetId="13" r:id="rId5"/>
    <sheet name="Intrinsic Growth" sheetId="14" r:id="rId6"/>
    <sheet name="Comps-Val" sheetId="16" r:id="rId7"/>
    <sheet name="Football Field Analysis" sheetId="19" r:id="rId8"/>
    <sheet name="VAR - Historical App" sheetId="21" r:id="rId9"/>
    <sheet name="VAR - Monte Carlo Simulation" sheetId="22" r:id="rId10"/>
    <sheet name="Dupont Analysis" sheetId="23" r:id="rId11"/>
    <sheet name="Altman's Z Score" sheetId="25" r:id="rId12"/>
    <sheet name="Data Sheet" sheetId="6" r:id="rId13"/>
    <sheet name="Profit &amp; Loss" sheetId="1" r:id="rId14"/>
    <sheet name="Quarters" sheetId="3" r:id="rId15"/>
    <sheet name="Balance Sheet" sheetId="2" r:id="rId16"/>
    <sheet name="Cash Flow" sheetId="4" r:id="rId17"/>
    <sheet name="Customization" sheetId="5" r:id="rId18"/>
    <sheet name="&lt;Data Room" sheetId="9" r:id="rId19"/>
    <sheet name="Comps Data" sheetId="15" r:id="rId20"/>
    <sheet name="Comps Relative Data" sheetId="17" r:id="rId21"/>
  </sheets>
  <definedNames>
    <definedName name="_xlnm._FilterDatabase" localSheetId="8" hidden="1">'VAR - Historical App'!$B$7:$E$5448</definedName>
    <definedName name="_xlnm._FilterDatabase" localSheetId="9" hidden="1">'VAR - Monte Carlo Simulation'!$B$7:$E$5448</definedName>
    <definedName name="_xlchart.v1.0" hidden="1">'VAR - Monte Carlo Simulation'!$H$8:$H$10007</definedName>
    <definedName name="_xlnm.Print_Area" localSheetId="3">'&lt;DCF'!$A$1:$K$46</definedName>
    <definedName name="_xlnm.Print_Area" localSheetId="11">'Altman''s Z Score'!$A$1:$I$86</definedName>
    <definedName name="_xlnm.Print_Area" localSheetId="10">'Dupont Analysis'!$A$1:$I$104</definedName>
    <definedName name="UPDATE">'Data Sheet'!$E$1</definedName>
  </definedNames>
  <calcPr calcId="191029"/>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D26" i="12" l="1"/>
  <c r="D27" i="12"/>
  <c r="D8" i="21" l="1"/>
  <c r="O19" i="17" l="1"/>
  <c r="O18" i="17"/>
  <c r="O17" i="17"/>
  <c r="O16" i="17"/>
  <c r="O15" i="17"/>
  <c r="O14" i="17"/>
  <c r="O13" i="17"/>
  <c r="O12" i="17"/>
  <c r="O11" i="17"/>
  <c r="O10" i="17"/>
  <c r="I72" i="25" l="1"/>
  <c r="H72" i="25"/>
  <c r="G72" i="25"/>
  <c r="F72" i="25"/>
  <c r="E72" i="25"/>
  <c r="D72" i="25"/>
  <c r="C72" i="25"/>
  <c r="I71" i="25"/>
  <c r="H71" i="25"/>
  <c r="G71" i="25"/>
  <c r="F71" i="25"/>
  <c r="E71" i="25"/>
  <c r="D71" i="25"/>
  <c r="C71" i="25"/>
  <c r="I53" i="25"/>
  <c r="H53" i="25"/>
  <c r="G53" i="25"/>
  <c r="F53" i="25"/>
  <c r="E53" i="25"/>
  <c r="D53" i="25"/>
  <c r="C53" i="25"/>
  <c r="C73" i="25" l="1"/>
  <c r="D73" i="25"/>
  <c r="H73" i="25"/>
  <c r="G73" i="25"/>
  <c r="E73" i="25"/>
  <c r="F73" i="25"/>
  <c r="I73" i="25"/>
  <c r="B3" i="25" l="1"/>
  <c r="I68" i="23" l="1"/>
  <c r="I71" i="23" s="1"/>
  <c r="I80" i="23" s="1"/>
  <c r="H68" i="23"/>
  <c r="H71" i="23" s="1"/>
  <c r="G68" i="23"/>
  <c r="G71" i="23" s="1"/>
  <c r="F68" i="23"/>
  <c r="F71" i="23" s="1"/>
  <c r="F90" i="23" s="1"/>
  <c r="E68" i="23"/>
  <c r="E71" i="23" s="1"/>
  <c r="E90" i="23" s="1"/>
  <c r="D68" i="23"/>
  <c r="D71" i="23" s="1"/>
  <c r="D90" i="23" s="1"/>
  <c r="C68" i="23"/>
  <c r="C71" i="23" s="1"/>
  <c r="C80" i="23" s="1"/>
  <c r="I64" i="23"/>
  <c r="I67" i="23" s="1"/>
  <c r="I86" i="23" s="1"/>
  <c r="I89" i="23" s="1"/>
  <c r="H64" i="23"/>
  <c r="H67" i="23" s="1"/>
  <c r="H86" i="23" s="1"/>
  <c r="H89" i="23" s="1"/>
  <c r="G64" i="23"/>
  <c r="G67" i="23" s="1"/>
  <c r="G86" i="23" s="1"/>
  <c r="G89" i="23" s="1"/>
  <c r="F64" i="23"/>
  <c r="F67" i="23" s="1"/>
  <c r="E64" i="23"/>
  <c r="E67" i="23" s="1"/>
  <c r="E86" i="23" s="1"/>
  <c r="E89" i="23" s="1"/>
  <c r="D64" i="23"/>
  <c r="D67" i="23" s="1"/>
  <c r="D86" i="23" s="1"/>
  <c r="C64" i="23"/>
  <c r="C67" i="23" s="1"/>
  <c r="C86" i="23" s="1"/>
  <c r="I58" i="23"/>
  <c r="I72" i="23" s="1"/>
  <c r="H58" i="23"/>
  <c r="H72" i="23" s="1"/>
  <c r="G58" i="23"/>
  <c r="G72" i="23" s="1"/>
  <c r="F58" i="23"/>
  <c r="F72" i="23" s="1"/>
  <c r="E58" i="23"/>
  <c r="E72" i="23" s="1"/>
  <c r="D58" i="23"/>
  <c r="C58" i="23"/>
  <c r="I57" i="23"/>
  <c r="I79" i="23" s="1"/>
  <c r="H57" i="23"/>
  <c r="H79" i="23" s="1"/>
  <c r="G57" i="23"/>
  <c r="F57" i="23"/>
  <c r="F63" i="23" s="1"/>
  <c r="E57" i="23"/>
  <c r="E63" i="23" s="1"/>
  <c r="D57" i="23"/>
  <c r="D63" i="23" s="1"/>
  <c r="C57" i="23"/>
  <c r="C79" i="23" s="1"/>
  <c r="C85" i="23" s="1"/>
  <c r="B3" i="23"/>
  <c r="C59" i="23" l="1"/>
  <c r="D59" i="23"/>
  <c r="G90" i="23"/>
  <c r="G91" i="23" s="1"/>
  <c r="G80" i="23"/>
  <c r="D79" i="23"/>
  <c r="D85" i="23" s="1"/>
  <c r="D87" i="23" s="1"/>
  <c r="C63" i="23"/>
  <c r="F69" i="23"/>
  <c r="C81" i="23"/>
  <c r="H90" i="23"/>
  <c r="H91" i="23" s="1"/>
  <c r="H80" i="23"/>
  <c r="H81" i="23" s="1"/>
  <c r="G59" i="23"/>
  <c r="F80" i="23"/>
  <c r="E91" i="23"/>
  <c r="H63" i="23"/>
  <c r="H65" i="23" s="1"/>
  <c r="I63" i="23"/>
  <c r="I65" i="23" s="1"/>
  <c r="C72" i="23"/>
  <c r="C73" i="23" s="1"/>
  <c r="G63" i="23"/>
  <c r="G65" i="23" s="1"/>
  <c r="D72" i="23"/>
  <c r="D73" i="23" s="1"/>
  <c r="H85" i="23"/>
  <c r="H87" i="23" s="1"/>
  <c r="D89" i="23"/>
  <c r="D91" i="23" s="1"/>
  <c r="I81" i="23"/>
  <c r="I85" i="23"/>
  <c r="I87" i="23" s="1"/>
  <c r="C89" i="23"/>
  <c r="C87" i="23"/>
  <c r="E79" i="23"/>
  <c r="I90" i="23"/>
  <c r="I91" i="23" s="1"/>
  <c r="F79" i="23"/>
  <c r="E73" i="23"/>
  <c r="G79" i="23"/>
  <c r="I73" i="23"/>
  <c r="C90" i="23"/>
  <c r="F86" i="23"/>
  <c r="F89" i="23" s="1"/>
  <c r="F91" i="23" s="1"/>
  <c r="G73" i="23"/>
  <c r="H73" i="23"/>
  <c r="E59" i="23"/>
  <c r="D80" i="23"/>
  <c r="F73" i="23"/>
  <c r="E80" i="23"/>
  <c r="D69" i="23"/>
  <c r="E69" i="23"/>
  <c r="C69" i="23"/>
  <c r="F59" i="23"/>
  <c r="I59" i="23"/>
  <c r="C65" i="23"/>
  <c r="E65" i="23"/>
  <c r="E75" i="23" s="1"/>
  <c r="F65" i="23"/>
  <c r="H69" i="23"/>
  <c r="I69" i="23"/>
  <c r="H59" i="23"/>
  <c r="G69" i="23"/>
  <c r="D65" i="23"/>
  <c r="D81" i="23" l="1"/>
  <c r="G75" i="23"/>
  <c r="H93" i="23"/>
  <c r="C91" i="23"/>
  <c r="C93" i="23" s="1"/>
  <c r="I93" i="23"/>
  <c r="F75" i="23"/>
  <c r="G85" i="23"/>
  <c r="G87" i="23" s="1"/>
  <c r="G93" i="23" s="1"/>
  <c r="G81" i="23"/>
  <c r="I75" i="23"/>
  <c r="F81" i="23"/>
  <c r="F85" i="23"/>
  <c r="F87" i="23" s="1"/>
  <c r="F93" i="23" s="1"/>
  <c r="D75" i="23"/>
  <c r="E85" i="23"/>
  <c r="E87" i="23" s="1"/>
  <c r="E93" i="23" s="1"/>
  <c r="E81" i="23"/>
  <c r="D93" i="23"/>
  <c r="H75" i="23"/>
  <c r="C75" i="23"/>
  <c r="D5448" i="22" l="1"/>
  <c r="D5447" i="22"/>
  <c r="D5446" i="22"/>
  <c r="D5445" i="22"/>
  <c r="D5444" i="22"/>
  <c r="D5443" i="22"/>
  <c r="D5442" i="22"/>
  <c r="D5441" i="22"/>
  <c r="D5440" i="22"/>
  <c r="D5439" i="22"/>
  <c r="D5438" i="22"/>
  <c r="D5437" i="22"/>
  <c r="D5436" i="22"/>
  <c r="D5435" i="22"/>
  <c r="D5434" i="22"/>
  <c r="D5433" i="22"/>
  <c r="D5432" i="22"/>
  <c r="D5431" i="22"/>
  <c r="D5430" i="22"/>
  <c r="D5429" i="22"/>
  <c r="D5428" i="22"/>
  <c r="D5427" i="22"/>
  <c r="D5426" i="22"/>
  <c r="D5425" i="22"/>
  <c r="D5424" i="22"/>
  <c r="D5423" i="22"/>
  <c r="D5422" i="22"/>
  <c r="D5421" i="22"/>
  <c r="D5420" i="22"/>
  <c r="D5419" i="22"/>
  <c r="D5418" i="22"/>
  <c r="D5417" i="22"/>
  <c r="D5416" i="22"/>
  <c r="D5415" i="22"/>
  <c r="D5414" i="22"/>
  <c r="D5413" i="22"/>
  <c r="D5412" i="22"/>
  <c r="D5411" i="22"/>
  <c r="D5410" i="22"/>
  <c r="D5409" i="22"/>
  <c r="D5408" i="22"/>
  <c r="D5407" i="22"/>
  <c r="D5406" i="22"/>
  <c r="D5405" i="22"/>
  <c r="D5404" i="22"/>
  <c r="D5403" i="22"/>
  <c r="D5402" i="22"/>
  <c r="D5401" i="22"/>
  <c r="D5400" i="22"/>
  <c r="D5399" i="22"/>
  <c r="D5398" i="22"/>
  <c r="D5397" i="22"/>
  <c r="D5396" i="22"/>
  <c r="D5395" i="22"/>
  <c r="D5394" i="22"/>
  <c r="D5393" i="22"/>
  <c r="D5392" i="22"/>
  <c r="D5391" i="22"/>
  <c r="D5390" i="22"/>
  <c r="D5389" i="22"/>
  <c r="D5388" i="22"/>
  <c r="D5387" i="22"/>
  <c r="D5386" i="22"/>
  <c r="D5385" i="22"/>
  <c r="D5384" i="22"/>
  <c r="D5383" i="22"/>
  <c r="D5382" i="22"/>
  <c r="D5381" i="22"/>
  <c r="D5380" i="22"/>
  <c r="D5379" i="22"/>
  <c r="D5378" i="22"/>
  <c r="D5377" i="22"/>
  <c r="D5376" i="22"/>
  <c r="D5375" i="22"/>
  <c r="D5374" i="22"/>
  <c r="D5373" i="22"/>
  <c r="D5372" i="22"/>
  <c r="D5371" i="22"/>
  <c r="D5370" i="22"/>
  <c r="D5369" i="22"/>
  <c r="D5368" i="22"/>
  <c r="D5367" i="22"/>
  <c r="D5366" i="22"/>
  <c r="D5365" i="22"/>
  <c r="D5364" i="22"/>
  <c r="D5363" i="22"/>
  <c r="D5362" i="22"/>
  <c r="D5361" i="22"/>
  <c r="D5360" i="22"/>
  <c r="D5359" i="22"/>
  <c r="D5358" i="22"/>
  <c r="D5357" i="22"/>
  <c r="D5356" i="22"/>
  <c r="D5355" i="22"/>
  <c r="D5354" i="22"/>
  <c r="D5353" i="22"/>
  <c r="D5352" i="22"/>
  <c r="D5351" i="22"/>
  <c r="D5350" i="22"/>
  <c r="D5349" i="22"/>
  <c r="D5348" i="22"/>
  <c r="D5347" i="22"/>
  <c r="D5346" i="22"/>
  <c r="D5345" i="22"/>
  <c r="D5344" i="22"/>
  <c r="D5343" i="22"/>
  <c r="D5342" i="22"/>
  <c r="D5341" i="22"/>
  <c r="D5340" i="22"/>
  <c r="D5339" i="22"/>
  <c r="D5338" i="22"/>
  <c r="D5337" i="22"/>
  <c r="D5336" i="22"/>
  <c r="D5335" i="22"/>
  <c r="D5334" i="22"/>
  <c r="D5333" i="22"/>
  <c r="D5332" i="22"/>
  <c r="D5331" i="22"/>
  <c r="D5330" i="22"/>
  <c r="D5329" i="22"/>
  <c r="D5328" i="22"/>
  <c r="D5327" i="22"/>
  <c r="D5326" i="22"/>
  <c r="D5325" i="22"/>
  <c r="D5324" i="22"/>
  <c r="D5323" i="22"/>
  <c r="D5322" i="22"/>
  <c r="D5321" i="22"/>
  <c r="D5320" i="22"/>
  <c r="D5319" i="22"/>
  <c r="D5318" i="22"/>
  <c r="D5317" i="22"/>
  <c r="D5316" i="22"/>
  <c r="D5315" i="22"/>
  <c r="D5314" i="22"/>
  <c r="D5313" i="22"/>
  <c r="D5312" i="22"/>
  <c r="D5311" i="22"/>
  <c r="D5310" i="22"/>
  <c r="D5309" i="22"/>
  <c r="D5308" i="22"/>
  <c r="D5307" i="22"/>
  <c r="D5306" i="22"/>
  <c r="D5305" i="22"/>
  <c r="D5304" i="22"/>
  <c r="D5303" i="22"/>
  <c r="D5302" i="22"/>
  <c r="D5301" i="22"/>
  <c r="D5300" i="22"/>
  <c r="D5299" i="22"/>
  <c r="D5298" i="22"/>
  <c r="D5297" i="22"/>
  <c r="D5296" i="22"/>
  <c r="D5295" i="22"/>
  <c r="D5294" i="22"/>
  <c r="D5293" i="22"/>
  <c r="D5292" i="22"/>
  <c r="D5291" i="22"/>
  <c r="D5290" i="22"/>
  <c r="D5289" i="22"/>
  <c r="D5288" i="22"/>
  <c r="D5287" i="22"/>
  <c r="D5286" i="22"/>
  <c r="D5285" i="22"/>
  <c r="D5284" i="22"/>
  <c r="D5283" i="22"/>
  <c r="D5282" i="22"/>
  <c r="D5281" i="22"/>
  <c r="D5280" i="22"/>
  <c r="D5279" i="22"/>
  <c r="D5278" i="22"/>
  <c r="D5277" i="22"/>
  <c r="D5276" i="22"/>
  <c r="D5275" i="22"/>
  <c r="D5274" i="22"/>
  <c r="D5273" i="22"/>
  <c r="D5272" i="22"/>
  <c r="D5271" i="22"/>
  <c r="D5270" i="22"/>
  <c r="D5269" i="22"/>
  <c r="D5268" i="22"/>
  <c r="D5267" i="22"/>
  <c r="D5266" i="22"/>
  <c r="D5265" i="22"/>
  <c r="D5264" i="22"/>
  <c r="D5263" i="22"/>
  <c r="D5262" i="22"/>
  <c r="D5261" i="22"/>
  <c r="D5260" i="22"/>
  <c r="D5259" i="22"/>
  <c r="D5258" i="22"/>
  <c r="D5257" i="22"/>
  <c r="D5256" i="22"/>
  <c r="D5255" i="22"/>
  <c r="D5254" i="22"/>
  <c r="D5253" i="22"/>
  <c r="D5252" i="22"/>
  <c r="D5251" i="22"/>
  <c r="D5250" i="22"/>
  <c r="D5249" i="22"/>
  <c r="D5248" i="22"/>
  <c r="D5247" i="22"/>
  <c r="D5246" i="22"/>
  <c r="D5245" i="22"/>
  <c r="D5244" i="22"/>
  <c r="D5243" i="22"/>
  <c r="D5242" i="22"/>
  <c r="D5241" i="22"/>
  <c r="D5240" i="22"/>
  <c r="D5239" i="22"/>
  <c r="D5238" i="22"/>
  <c r="D5237" i="22"/>
  <c r="D5236" i="22"/>
  <c r="D5235" i="22"/>
  <c r="D5234" i="22"/>
  <c r="D5233" i="22"/>
  <c r="D5232" i="22"/>
  <c r="D5231" i="22"/>
  <c r="D5230" i="22"/>
  <c r="D5229" i="22"/>
  <c r="D5228" i="22"/>
  <c r="D5227" i="22"/>
  <c r="D5226" i="22"/>
  <c r="D5225" i="22"/>
  <c r="D5224" i="22"/>
  <c r="D5223" i="22"/>
  <c r="D5222" i="22"/>
  <c r="D5221" i="22"/>
  <c r="D5220" i="22"/>
  <c r="D5219" i="22"/>
  <c r="D5218" i="22"/>
  <c r="D5217" i="22"/>
  <c r="D5216" i="22"/>
  <c r="D5215" i="22"/>
  <c r="D5214" i="22"/>
  <c r="D5213" i="22"/>
  <c r="D5212" i="22"/>
  <c r="D5211" i="22"/>
  <c r="D5210" i="22"/>
  <c r="D5209" i="22"/>
  <c r="D5208" i="22"/>
  <c r="D5207" i="22"/>
  <c r="D5206" i="22"/>
  <c r="D5205" i="22"/>
  <c r="D5204" i="22"/>
  <c r="D5203" i="22"/>
  <c r="D5202" i="22"/>
  <c r="D5201" i="22"/>
  <c r="D5200" i="22"/>
  <c r="D5199" i="22"/>
  <c r="D5198" i="22"/>
  <c r="D5197" i="22"/>
  <c r="D5196" i="22"/>
  <c r="D5195" i="22"/>
  <c r="D5194" i="22"/>
  <c r="D5193" i="22"/>
  <c r="D5192" i="22"/>
  <c r="D5191" i="22"/>
  <c r="D5190" i="22"/>
  <c r="D5189" i="22"/>
  <c r="D5188" i="22"/>
  <c r="D5187" i="22"/>
  <c r="D5186" i="22"/>
  <c r="D5185" i="22"/>
  <c r="D5184" i="22"/>
  <c r="D5183" i="22"/>
  <c r="D5182" i="22"/>
  <c r="D5181" i="22"/>
  <c r="D5180" i="22"/>
  <c r="D5179" i="22"/>
  <c r="D5178" i="22"/>
  <c r="D5177" i="22"/>
  <c r="D5176" i="22"/>
  <c r="D5175" i="22"/>
  <c r="D5174" i="22"/>
  <c r="D5173" i="22"/>
  <c r="D5172" i="22"/>
  <c r="D5171" i="22"/>
  <c r="D5170" i="22"/>
  <c r="D5169" i="22"/>
  <c r="D5168" i="22"/>
  <c r="D5167" i="22"/>
  <c r="D5166" i="22"/>
  <c r="D5165" i="22"/>
  <c r="D5164" i="22"/>
  <c r="D5163" i="22"/>
  <c r="D5162" i="22"/>
  <c r="D5161" i="22"/>
  <c r="D5160" i="22"/>
  <c r="D5159" i="22"/>
  <c r="D5158" i="22"/>
  <c r="D5157" i="22"/>
  <c r="D5156" i="22"/>
  <c r="D5155" i="22"/>
  <c r="D5154" i="22"/>
  <c r="D5153" i="22"/>
  <c r="D5152" i="22"/>
  <c r="D5151" i="22"/>
  <c r="D5150" i="22"/>
  <c r="D5149" i="22"/>
  <c r="D5148" i="22"/>
  <c r="D5147" i="22"/>
  <c r="D5146" i="22"/>
  <c r="D5145" i="22"/>
  <c r="D5144" i="22"/>
  <c r="D5143" i="22"/>
  <c r="D5142" i="22"/>
  <c r="D5141" i="22"/>
  <c r="D5140" i="22"/>
  <c r="D5139" i="22"/>
  <c r="D5138" i="22"/>
  <c r="D5137" i="22"/>
  <c r="D5136" i="22"/>
  <c r="D5135" i="22"/>
  <c r="D5134" i="22"/>
  <c r="D5133" i="22"/>
  <c r="D5132" i="22"/>
  <c r="D5131" i="22"/>
  <c r="D5130" i="22"/>
  <c r="D5129" i="22"/>
  <c r="D5128" i="22"/>
  <c r="D5127" i="22"/>
  <c r="D5126" i="22"/>
  <c r="D5125" i="22"/>
  <c r="D5124" i="22"/>
  <c r="D5123" i="22"/>
  <c r="D5122" i="22"/>
  <c r="D5121" i="22"/>
  <c r="D5120" i="22"/>
  <c r="D5119" i="22"/>
  <c r="D5118" i="22"/>
  <c r="D5117" i="22"/>
  <c r="D5116" i="22"/>
  <c r="D5115" i="22"/>
  <c r="D5114" i="22"/>
  <c r="D5113" i="22"/>
  <c r="D5112" i="22"/>
  <c r="D5111" i="22"/>
  <c r="D5110" i="22"/>
  <c r="D5109" i="22"/>
  <c r="D5108" i="22"/>
  <c r="D5107" i="22"/>
  <c r="D5106" i="22"/>
  <c r="D5105" i="22"/>
  <c r="D5104" i="22"/>
  <c r="D5103" i="22"/>
  <c r="D5102" i="22"/>
  <c r="D5101" i="22"/>
  <c r="D5100" i="22"/>
  <c r="D5099" i="22"/>
  <c r="D5098" i="22"/>
  <c r="D5097" i="22"/>
  <c r="D5096" i="22"/>
  <c r="D5095" i="22"/>
  <c r="D5094" i="22"/>
  <c r="D5093" i="22"/>
  <c r="D5092" i="22"/>
  <c r="D5091" i="22"/>
  <c r="D5090" i="22"/>
  <c r="D5089" i="22"/>
  <c r="D5088" i="22"/>
  <c r="D5087" i="22"/>
  <c r="D5086" i="22"/>
  <c r="D5085" i="22"/>
  <c r="D5084" i="22"/>
  <c r="D5083" i="22"/>
  <c r="D5082" i="22"/>
  <c r="D5081" i="22"/>
  <c r="D5080" i="22"/>
  <c r="D5079" i="22"/>
  <c r="D5078" i="22"/>
  <c r="D5077" i="22"/>
  <c r="D5076" i="22"/>
  <c r="D5075" i="22"/>
  <c r="D5074" i="22"/>
  <c r="D5073" i="22"/>
  <c r="D5072" i="22"/>
  <c r="D5071" i="22"/>
  <c r="D5070" i="22"/>
  <c r="D5069" i="22"/>
  <c r="D5068" i="22"/>
  <c r="D5067" i="22"/>
  <c r="D5066" i="22"/>
  <c r="D5065" i="22"/>
  <c r="D5064" i="22"/>
  <c r="D5063" i="22"/>
  <c r="D5062" i="22"/>
  <c r="D5061" i="22"/>
  <c r="D5060" i="22"/>
  <c r="D5059" i="22"/>
  <c r="D5058" i="22"/>
  <c r="D5057" i="22"/>
  <c r="D5056" i="22"/>
  <c r="D5055" i="22"/>
  <c r="D5054" i="22"/>
  <c r="D5053" i="22"/>
  <c r="D5052" i="22"/>
  <c r="D5051" i="22"/>
  <c r="D5050" i="22"/>
  <c r="D5049" i="22"/>
  <c r="D5048" i="22"/>
  <c r="D5047" i="22"/>
  <c r="D5046" i="22"/>
  <c r="D5045" i="22"/>
  <c r="D5044" i="22"/>
  <c r="D5043" i="22"/>
  <c r="D5042" i="22"/>
  <c r="D5041" i="22"/>
  <c r="D5040" i="22"/>
  <c r="D5039" i="22"/>
  <c r="D5038" i="22"/>
  <c r="D5037" i="22"/>
  <c r="D5036" i="22"/>
  <c r="D5035" i="22"/>
  <c r="D5034" i="22"/>
  <c r="D5033" i="22"/>
  <c r="D5032" i="22"/>
  <c r="D5031" i="22"/>
  <c r="D5030" i="22"/>
  <c r="D5029" i="22"/>
  <c r="D5028" i="22"/>
  <c r="D5027" i="22"/>
  <c r="D5026" i="22"/>
  <c r="D5025" i="22"/>
  <c r="D5024" i="22"/>
  <c r="D5023" i="22"/>
  <c r="D5022" i="22"/>
  <c r="D5021" i="22"/>
  <c r="D5020" i="22"/>
  <c r="D5019" i="22"/>
  <c r="D5018" i="22"/>
  <c r="D5017" i="22"/>
  <c r="D5016" i="22"/>
  <c r="D5015" i="22"/>
  <c r="D5014" i="22"/>
  <c r="D5013" i="22"/>
  <c r="D5012" i="22"/>
  <c r="D5011" i="22"/>
  <c r="D5010" i="22"/>
  <c r="D5009" i="22"/>
  <c r="D5008" i="22"/>
  <c r="D5007" i="22"/>
  <c r="D5006" i="22"/>
  <c r="D5005" i="22"/>
  <c r="D5004" i="22"/>
  <c r="D5003" i="22"/>
  <c r="D5002" i="22"/>
  <c r="D5001" i="22"/>
  <c r="D5000" i="22"/>
  <c r="D4999" i="22"/>
  <c r="D4998" i="22"/>
  <c r="D4997" i="22"/>
  <c r="D4996" i="22"/>
  <c r="D4995" i="22"/>
  <c r="D4994" i="22"/>
  <c r="D4993" i="22"/>
  <c r="D4992" i="22"/>
  <c r="D4991" i="22"/>
  <c r="D4990" i="22"/>
  <c r="D4989" i="22"/>
  <c r="D4988" i="22"/>
  <c r="D4987" i="22"/>
  <c r="D4986" i="22"/>
  <c r="D4985" i="22"/>
  <c r="D4984" i="22"/>
  <c r="D4983" i="22"/>
  <c r="D4982" i="22"/>
  <c r="D4981" i="22"/>
  <c r="D4980" i="22"/>
  <c r="D4979" i="22"/>
  <c r="D4978" i="22"/>
  <c r="D4977" i="22"/>
  <c r="D4976" i="22"/>
  <c r="D4975" i="22"/>
  <c r="D4974" i="22"/>
  <c r="D4973" i="22"/>
  <c r="D4972" i="22"/>
  <c r="D4971" i="22"/>
  <c r="D4970" i="22"/>
  <c r="D4969" i="22"/>
  <c r="D4968" i="22"/>
  <c r="D4967" i="22"/>
  <c r="D4966" i="22"/>
  <c r="D4965" i="22"/>
  <c r="D4964" i="22"/>
  <c r="D4963" i="22"/>
  <c r="D4962" i="22"/>
  <c r="D4961" i="22"/>
  <c r="D4960" i="22"/>
  <c r="D4959" i="22"/>
  <c r="D4958" i="22"/>
  <c r="D4957" i="22"/>
  <c r="D4956" i="22"/>
  <c r="D4955" i="22"/>
  <c r="D4954" i="22"/>
  <c r="D4953" i="22"/>
  <c r="D4952" i="22"/>
  <c r="D4951" i="22"/>
  <c r="D4950" i="22"/>
  <c r="D4949" i="22"/>
  <c r="D4948" i="22"/>
  <c r="D4947" i="22"/>
  <c r="D4946" i="22"/>
  <c r="D4945" i="22"/>
  <c r="D4944" i="22"/>
  <c r="D4943" i="22"/>
  <c r="D4942" i="22"/>
  <c r="D4941" i="22"/>
  <c r="D4940" i="22"/>
  <c r="D4939" i="22"/>
  <c r="D4938" i="22"/>
  <c r="D4937" i="22"/>
  <c r="D4936" i="22"/>
  <c r="D4935" i="22"/>
  <c r="D4934" i="22"/>
  <c r="D4933" i="22"/>
  <c r="D4932" i="22"/>
  <c r="D4931" i="22"/>
  <c r="D4930" i="22"/>
  <c r="D4929" i="22"/>
  <c r="D4928" i="22"/>
  <c r="D4927" i="22"/>
  <c r="D4926" i="22"/>
  <c r="D4925" i="22"/>
  <c r="D4924" i="22"/>
  <c r="D4923" i="22"/>
  <c r="D4922" i="22"/>
  <c r="D4921" i="22"/>
  <c r="D4920" i="22"/>
  <c r="D4919" i="22"/>
  <c r="D4918" i="22"/>
  <c r="D4917" i="22"/>
  <c r="D4916" i="22"/>
  <c r="D4915" i="22"/>
  <c r="D4914" i="22"/>
  <c r="D4913" i="22"/>
  <c r="D4912" i="22"/>
  <c r="D4911" i="22"/>
  <c r="D4910" i="22"/>
  <c r="D4909" i="22"/>
  <c r="D4908" i="22"/>
  <c r="D4907" i="22"/>
  <c r="D4906" i="22"/>
  <c r="D4905" i="22"/>
  <c r="D4904" i="22"/>
  <c r="D4903" i="22"/>
  <c r="D4902" i="22"/>
  <c r="D4901" i="22"/>
  <c r="D4900" i="22"/>
  <c r="D4899" i="22"/>
  <c r="D4898" i="22"/>
  <c r="D4897" i="22"/>
  <c r="D4896" i="22"/>
  <c r="D4895" i="22"/>
  <c r="D4894" i="22"/>
  <c r="D4893" i="22"/>
  <c r="D4892" i="22"/>
  <c r="D4891" i="22"/>
  <c r="D4890" i="22"/>
  <c r="D4889" i="22"/>
  <c r="D4888" i="22"/>
  <c r="D4887" i="22"/>
  <c r="D4886" i="22"/>
  <c r="D4885" i="22"/>
  <c r="D4884" i="22"/>
  <c r="D4883" i="22"/>
  <c r="D4882" i="22"/>
  <c r="D4881" i="22"/>
  <c r="D4880" i="22"/>
  <c r="D4879" i="22"/>
  <c r="D4878" i="22"/>
  <c r="D4877" i="22"/>
  <c r="D4876" i="22"/>
  <c r="D4875" i="22"/>
  <c r="D4874" i="22"/>
  <c r="D4873" i="22"/>
  <c r="D4872" i="22"/>
  <c r="D4871" i="22"/>
  <c r="D4870" i="22"/>
  <c r="D4869" i="22"/>
  <c r="D4868" i="22"/>
  <c r="D4867" i="22"/>
  <c r="D4866" i="22"/>
  <c r="D4865" i="22"/>
  <c r="D4864" i="22"/>
  <c r="D4863" i="22"/>
  <c r="D4862" i="22"/>
  <c r="D4861" i="22"/>
  <c r="D4860" i="22"/>
  <c r="D4859" i="22"/>
  <c r="D4858" i="22"/>
  <c r="D4857" i="22"/>
  <c r="D4856" i="22"/>
  <c r="D4855" i="22"/>
  <c r="D4854" i="22"/>
  <c r="D4853" i="22"/>
  <c r="D4852" i="22"/>
  <c r="D4851" i="22"/>
  <c r="D4850" i="22"/>
  <c r="D4849" i="22"/>
  <c r="D4848" i="22"/>
  <c r="D4847" i="22"/>
  <c r="D4846" i="22"/>
  <c r="D4845" i="22"/>
  <c r="D4844" i="22"/>
  <c r="D4843" i="22"/>
  <c r="D4842" i="22"/>
  <c r="D4841" i="22"/>
  <c r="D4840" i="22"/>
  <c r="D4839" i="22"/>
  <c r="D4838" i="22"/>
  <c r="D4837" i="22"/>
  <c r="D4836" i="22"/>
  <c r="D4835" i="22"/>
  <c r="D4834" i="22"/>
  <c r="D4833" i="22"/>
  <c r="D4832" i="22"/>
  <c r="D4831" i="22"/>
  <c r="D4830" i="22"/>
  <c r="D4829" i="22"/>
  <c r="D4828" i="22"/>
  <c r="D4827" i="22"/>
  <c r="D4826" i="22"/>
  <c r="D4825" i="22"/>
  <c r="D4824" i="22"/>
  <c r="D4823" i="22"/>
  <c r="D4822" i="22"/>
  <c r="D4821" i="22"/>
  <c r="D4820" i="22"/>
  <c r="D4819" i="22"/>
  <c r="D4818" i="22"/>
  <c r="D4817" i="22"/>
  <c r="D4816" i="22"/>
  <c r="D4815" i="22"/>
  <c r="D4814" i="22"/>
  <c r="D4813" i="22"/>
  <c r="D4812" i="22"/>
  <c r="D4811" i="22"/>
  <c r="D4810" i="22"/>
  <c r="D4809" i="22"/>
  <c r="D4808" i="22"/>
  <c r="D4807" i="22"/>
  <c r="D4806" i="22"/>
  <c r="D4805" i="22"/>
  <c r="D4804" i="22"/>
  <c r="D4803" i="22"/>
  <c r="D4802" i="22"/>
  <c r="D4801" i="22"/>
  <c r="D4800" i="22"/>
  <c r="D4799" i="22"/>
  <c r="D4798" i="22"/>
  <c r="D4797" i="22"/>
  <c r="D4796" i="22"/>
  <c r="D4795" i="22"/>
  <c r="D4794" i="22"/>
  <c r="D4793" i="22"/>
  <c r="D4792" i="22"/>
  <c r="D4791" i="22"/>
  <c r="D4790" i="22"/>
  <c r="D4789" i="22"/>
  <c r="D4788" i="22"/>
  <c r="D4787" i="22"/>
  <c r="D4786" i="22"/>
  <c r="D4785" i="22"/>
  <c r="D4784" i="22"/>
  <c r="D4783" i="22"/>
  <c r="D4782" i="22"/>
  <c r="D4781" i="22"/>
  <c r="D4780" i="22"/>
  <c r="D4779" i="22"/>
  <c r="D4778" i="22"/>
  <c r="D4777" i="22"/>
  <c r="D4776" i="22"/>
  <c r="D4775" i="22"/>
  <c r="D4774" i="22"/>
  <c r="D4773" i="22"/>
  <c r="D4772" i="22"/>
  <c r="D4771" i="22"/>
  <c r="D4770" i="22"/>
  <c r="D4769" i="22"/>
  <c r="D4768" i="22"/>
  <c r="D4767" i="22"/>
  <c r="D4766" i="22"/>
  <c r="D4765" i="22"/>
  <c r="D4764" i="22"/>
  <c r="D4763" i="22"/>
  <c r="D4762" i="22"/>
  <c r="D4761" i="22"/>
  <c r="D4760" i="22"/>
  <c r="D4759" i="22"/>
  <c r="D4758" i="22"/>
  <c r="D4757" i="22"/>
  <c r="D4756" i="22"/>
  <c r="D4755" i="22"/>
  <c r="D4754" i="22"/>
  <c r="D4753" i="22"/>
  <c r="D4752" i="22"/>
  <c r="D4751" i="22"/>
  <c r="D4750" i="22"/>
  <c r="D4749" i="22"/>
  <c r="D4748" i="22"/>
  <c r="D4747" i="22"/>
  <c r="D4746" i="22"/>
  <c r="D4745" i="22"/>
  <c r="D4744" i="22"/>
  <c r="D4743" i="22"/>
  <c r="D4742" i="22"/>
  <c r="D4741" i="22"/>
  <c r="D4740" i="22"/>
  <c r="D4739" i="22"/>
  <c r="D4738" i="22"/>
  <c r="D4737" i="22"/>
  <c r="D4736" i="22"/>
  <c r="D4735" i="22"/>
  <c r="D4734" i="22"/>
  <c r="D4733" i="22"/>
  <c r="D4732" i="22"/>
  <c r="D4731" i="22"/>
  <c r="D4730" i="22"/>
  <c r="D4729" i="22"/>
  <c r="D4728" i="22"/>
  <c r="D4727" i="22"/>
  <c r="D4726" i="22"/>
  <c r="D4725" i="22"/>
  <c r="D4724" i="22"/>
  <c r="D4723" i="22"/>
  <c r="D4722" i="22"/>
  <c r="D4721" i="22"/>
  <c r="D4720" i="22"/>
  <c r="D4719" i="22"/>
  <c r="D4718" i="22"/>
  <c r="D4717" i="22"/>
  <c r="D4716" i="22"/>
  <c r="D4715" i="22"/>
  <c r="D4714" i="22"/>
  <c r="D4713" i="22"/>
  <c r="D4712" i="22"/>
  <c r="D4711" i="22"/>
  <c r="D4710" i="22"/>
  <c r="D4709" i="22"/>
  <c r="D4708" i="22"/>
  <c r="D4707" i="22"/>
  <c r="D4706" i="22"/>
  <c r="D4705" i="22"/>
  <c r="D4704" i="22"/>
  <c r="D4703" i="22"/>
  <c r="D4702" i="22"/>
  <c r="D4701" i="22"/>
  <c r="D4700" i="22"/>
  <c r="D4699" i="22"/>
  <c r="D4698" i="22"/>
  <c r="D4697" i="22"/>
  <c r="D4696" i="22"/>
  <c r="D4695" i="22"/>
  <c r="D4694" i="22"/>
  <c r="D4693" i="22"/>
  <c r="D4692" i="22"/>
  <c r="D4691" i="22"/>
  <c r="D4690" i="22"/>
  <c r="D4689" i="22"/>
  <c r="D4688" i="22"/>
  <c r="D4687" i="22"/>
  <c r="D4686" i="22"/>
  <c r="D4685" i="22"/>
  <c r="D4684" i="22"/>
  <c r="D4683" i="22"/>
  <c r="D4682" i="22"/>
  <c r="D4681" i="22"/>
  <c r="D4680" i="22"/>
  <c r="D4679" i="22"/>
  <c r="D4678" i="22"/>
  <c r="D4677" i="22"/>
  <c r="D4676" i="22"/>
  <c r="D4675" i="22"/>
  <c r="D4674" i="22"/>
  <c r="D4673" i="22"/>
  <c r="D4672" i="22"/>
  <c r="D4671" i="22"/>
  <c r="D4670" i="22"/>
  <c r="D4669" i="22"/>
  <c r="D4668" i="22"/>
  <c r="D4667" i="22"/>
  <c r="D4666" i="22"/>
  <c r="D4665" i="22"/>
  <c r="D4664" i="22"/>
  <c r="D4663" i="22"/>
  <c r="D4662" i="22"/>
  <c r="D4661" i="22"/>
  <c r="D4660" i="22"/>
  <c r="D4659" i="22"/>
  <c r="D4658" i="22"/>
  <c r="D4657" i="22"/>
  <c r="D4656" i="22"/>
  <c r="D4655" i="22"/>
  <c r="D4654" i="22"/>
  <c r="D4653" i="22"/>
  <c r="D4652" i="22"/>
  <c r="D4651" i="22"/>
  <c r="D4650" i="22"/>
  <c r="D4649" i="22"/>
  <c r="D4648" i="22"/>
  <c r="D4647" i="22"/>
  <c r="D4646" i="22"/>
  <c r="D4645" i="22"/>
  <c r="D4644" i="22"/>
  <c r="D4643" i="22"/>
  <c r="D4642" i="22"/>
  <c r="D4641" i="22"/>
  <c r="D4640" i="22"/>
  <c r="D4639" i="22"/>
  <c r="D4638" i="22"/>
  <c r="D4637" i="22"/>
  <c r="D4636" i="22"/>
  <c r="D4635" i="22"/>
  <c r="D4634" i="22"/>
  <c r="D4633" i="22"/>
  <c r="D4632" i="22"/>
  <c r="D4631" i="22"/>
  <c r="D4630" i="22"/>
  <c r="D4629" i="22"/>
  <c r="D4628" i="22"/>
  <c r="D4627" i="22"/>
  <c r="D4626" i="22"/>
  <c r="D4625" i="22"/>
  <c r="D4624" i="22"/>
  <c r="D4623" i="22"/>
  <c r="D4622" i="22"/>
  <c r="D4621" i="22"/>
  <c r="D4620" i="22"/>
  <c r="D4619" i="22"/>
  <c r="D4618" i="22"/>
  <c r="D4617" i="22"/>
  <c r="D4616" i="22"/>
  <c r="D4615" i="22"/>
  <c r="D4614" i="22"/>
  <c r="D4613" i="22"/>
  <c r="D4612" i="22"/>
  <c r="D4611" i="22"/>
  <c r="D4610" i="22"/>
  <c r="D4609" i="22"/>
  <c r="D4608" i="22"/>
  <c r="D4607" i="22"/>
  <c r="D4606" i="22"/>
  <c r="D4605" i="22"/>
  <c r="D4604" i="22"/>
  <c r="D4603" i="22"/>
  <c r="D4602" i="22"/>
  <c r="D4601" i="22"/>
  <c r="D4600" i="22"/>
  <c r="D4599" i="22"/>
  <c r="D4598" i="22"/>
  <c r="D4597" i="22"/>
  <c r="D4596" i="22"/>
  <c r="D4595" i="22"/>
  <c r="D4594" i="22"/>
  <c r="D4593" i="22"/>
  <c r="D4592" i="22"/>
  <c r="D4591" i="22"/>
  <c r="D4590" i="22"/>
  <c r="D4589" i="22"/>
  <c r="D4588" i="22"/>
  <c r="D4587" i="22"/>
  <c r="D4586" i="22"/>
  <c r="D4585" i="22"/>
  <c r="D4584" i="22"/>
  <c r="D4583" i="22"/>
  <c r="D4582" i="22"/>
  <c r="D4581" i="22"/>
  <c r="D4580" i="22"/>
  <c r="D4579" i="22"/>
  <c r="D4578" i="22"/>
  <c r="D4577" i="22"/>
  <c r="D4576" i="22"/>
  <c r="D4575" i="22"/>
  <c r="D4574" i="22"/>
  <c r="D4573" i="22"/>
  <c r="D4572" i="22"/>
  <c r="D4571" i="22"/>
  <c r="D4570" i="22"/>
  <c r="D4569" i="22"/>
  <c r="D4568" i="22"/>
  <c r="D4567" i="22"/>
  <c r="D4566" i="22"/>
  <c r="D4565" i="22"/>
  <c r="D4564" i="22"/>
  <c r="D4563" i="22"/>
  <c r="D4562" i="22"/>
  <c r="D4561" i="22"/>
  <c r="D4560" i="22"/>
  <c r="D4559" i="22"/>
  <c r="D4558" i="22"/>
  <c r="D4557" i="22"/>
  <c r="D4556" i="22"/>
  <c r="D4555" i="22"/>
  <c r="D4554" i="22"/>
  <c r="D4553" i="22"/>
  <c r="D4552" i="22"/>
  <c r="D4551" i="22"/>
  <c r="D4550" i="22"/>
  <c r="D4549" i="22"/>
  <c r="D4548" i="22"/>
  <c r="D4547" i="22"/>
  <c r="D4546" i="22"/>
  <c r="D4545" i="22"/>
  <c r="D4544" i="22"/>
  <c r="D4543" i="22"/>
  <c r="D4542" i="22"/>
  <c r="D4541" i="22"/>
  <c r="D4540" i="22"/>
  <c r="D4539" i="22"/>
  <c r="D4538" i="22"/>
  <c r="D4537" i="22"/>
  <c r="D4536" i="22"/>
  <c r="D4535" i="22"/>
  <c r="D4534" i="22"/>
  <c r="D4533" i="22"/>
  <c r="D4532" i="22"/>
  <c r="D4531" i="22"/>
  <c r="D4530" i="22"/>
  <c r="D4529" i="22"/>
  <c r="D4528" i="22"/>
  <c r="D4527" i="22"/>
  <c r="D4526" i="22"/>
  <c r="D4525" i="22"/>
  <c r="D4524" i="22"/>
  <c r="D4523" i="22"/>
  <c r="D4522" i="22"/>
  <c r="D4521" i="22"/>
  <c r="D4520" i="22"/>
  <c r="D4519" i="22"/>
  <c r="D4518" i="22"/>
  <c r="D4517" i="22"/>
  <c r="D4516" i="22"/>
  <c r="D4515" i="22"/>
  <c r="D4514" i="22"/>
  <c r="D4513" i="22"/>
  <c r="D4512" i="22"/>
  <c r="D4511" i="22"/>
  <c r="D4510" i="22"/>
  <c r="D4509" i="22"/>
  <c r="D4508" i="22"/>
  <c r="D4507" i="22"/>
  <c r="D4506" i="22"/>
  <c r="D4505" i="22"/>
  <c r="D4504" i="22"/>
  <c r="D4503" i="22"/>
  <c r="D4502" i="22"/>
  <c r="D4501" i="22"/>
  <c r="D4500" i="22"/>
  <c r="D4499" i="22"/>
  <c r="D4498" i="22"/>
  <c r="D4497" i="22"/>
  <c r="D4496" i="22"/>
  <c r="D4495" i="22"/>
  <c r="D4494" i="22"/>
  <c r="D4493" i="22"/>
  <c r="D4492" i="22"/>
  <c r="D4491" i="22"/>
  <c r="D4490" i="22"/>
  <c r="D4489" i="22"/>
  <c r="D4488" i="22"/>
  <c r="D4487" i="22"/>
  <c r="D4486" i="22"/>
  <c r="D4485" i="22"/>
  <c r="D4484" i="22"/>
  <c r="D4483" i="22"/>
  <c r="D4482" i="22"/>
  <c r="D4481" i="22"/>
  <c r="D4480" i="22"/>
  <c r="D4479" i="22"/>
  <c r="D4478" i="22"/>
  <c r="D4477" i="22"/>
  <c r="D4476" i="22"/>
  <c r="D4475" i="22"/>
  <c r="D4474" i="22"/>
  <c r="D4473" i="22"/>
  <c r="D4472" i="22"/>
  <c r="D4471" i="22"/>
  <c r="D4470" i="22"/>
  <c r="D4469" i="22"/>
  <c r="D4468" i="22"/>
  <c r="D4467" i="22"/>
  <c r="D4466" i="22"/>
  <c r="D4465" i="22"/>
  <c r="D4464" i="22"/>
  <c r="D4463" i="22"/>
  <c r="D4462" i="22"/>
  <c r="D4461" i="22"/>
  <c r="D4460" i="22"/>
  <c r="D4459" i="22"/>
  <c r="D4458" i="22"/>
  <c r="D4457" i="22"/>
  <c r="D4456" i="22"/>
  <c r="D4455" i="22"/>
  <c r="D4454" i="22"/>
  <c r="D4453" i="22"/>
  <c r="D4452" i="22"/>
  <c r="D4451" i="22"/>
  <c r="D4450" i="22"/>
  <c r="D4449" i="22"/>
  <c r="D4448" i="22"/>
  <c r="D4447" i="22"/>
  <c r="D4446" i="22"/>
  <c r="D4445" i="22"/>
  <c r="D4444" i="22"/>
  <c r="D4443" i="22"/>
  <c r="D4442" i="22"/>
  <c r="D4441" i="22"/>
  <c r="D4440" i="22"/>
  <c r="D4439" i="22"/>
  <c r="D4438" i="22"/>
  <c r="D4437" i="22"/>
  <c r="D4436" i="22"/>
  <c r="D4435" i="22"/>
  <c r="D4434" i="22"/>
  <c r="D4433" i="22"/>
  <c r="D4432" i="22"/>
  <c r="D4431" i="22"/>
  <c r="D4430" i="22"/>
  <c r="D4429" i="22"/>
  <c r="D4428" i="22"/>
  <c r="D4427" i="22"/>
  <c r="D4426" i="22"/>
  <c r="D4425" i="22"/>
  <c r="D4424" i="22"/>
  <c r="D4423" i="22"/>
  <c r="D4422" i="22"/>
  <c r="D4421" i="22"/>
  <c r="D4420" i="22"/>
  <c r="D4419" i="22"/>
  <c r="D4418" i="22"/>
  <c r="D4417" i="22"/>
  <c r="D4416" i="22"/>
  <c r="D4415" i="22"/>
  <c r="D4414" i="22"/>
  <c r="D4413" i="22"/>
  <c r="D4412" i="22"/>
  <c r="D4411" i="22"/>
  <c r="D4410" i="22"/>
  <c r="D4409" i="22"/>
  <c r="D4408" i="22"/>
  <c r="D4407" i="22"/>
  <c r="D4406" i="22"/>
  <c r="D4405" i="22"/>
  <c r="D4404" i="22"/>
  <c r="D4403" i="22"/>
  <c r="D4402" i="22"/>
  <c r="D4401" i="22"/>
  <c r="D4400" i="22"/>
  <c r="D4399" i="22"/>
  <c r="D4398" i="22"/>
  <c r="D4397" i="22"/>
  <c r="D4396" i="22"/>
  <c r="D4395" i="22"/>
  <c r="D4394" i="22"/>
  <c r="D4393" i="22"/>
  <c r="D4392" i="22"/>
  <c r="D4391" i="22"/>
  <c r="D4390" i="22"/>
  <c r="D4389" i="22"/>
  <c r="D4388" i="22"/>
  <c r="D4387" i="22"/>
  <c r="D4386" i="22"/>
  <c r="D4385" i="22"/>
  <c r="D4384" i="22"/>
  <c r="D4383" i="22"/>
  <c r="D4382" i="22"/>
  <c r="D4381" i="22"/>
  <c r="D4380" i="22"/>
  <c r="D4379" i="22"/>
  <c r="D4378" i="22"/>
  <c r="D4377" i="22"/>
  <c r="D4376" i="22"/>
  <c r="D4375" i="22"/>
  <c r="D4374" i="22"/>
  <c r="D4373" i="22"/>
  <c r="D4372" i="22"/>
  <c r="D4371" i="22"/>
  <c r="D4370" i="22"/>
  <c r="D4369" i="22"/>
  <c r="D4368" i="22"/>
  <c r="D4367" i="22"/>
  <c r="D4366" i="22"/>
  <c r="D4365" i="22"/>
  <c r="D4364" i="22"/>
  <c r="D4363" i="22"/>
  <c r="D4362" i="22"/>
  <c r="D4361" i="22"/>
  <c r="D4360" i="22"/>
  <c r="D4359" i="22"/>
  <c r="D4358" i="22"/>
  <c r="D4357" i="22"/>
  <c r="D4356" i="22"/>
  <c r="D4355" i="22"/>
  <c r="D4354" i="22"/>
  <c r="D4353" i="22"/>
  <c r="D4352" i="22"/>
  <c r="D4351" i="22"/>
  <c r="D4350" i="22"/>
  <c r="D4349" i="22"/>
  <c r="D4348" i="22"/>
  <c r="D4347" i="22"/>
  <c r="D4346" i="22"/>
  <c r="D4345" i="22"/>
  <c r="D4344" i="22"/>
  <c r="D4343" i="22"/>
  <c r="D4342" i="22"/>
  <c r="D4341" i="22"/>
  <c r="D4340" i="22"/>
  <c r="D4339" i="22"/>
  <c r="D4338" i="22"/>
  <c r="D4337" i="22"/>
  <c r="D4336" i="22"/>
  <c r="D4335" i="22"/>
  <c r="D4334" i="22"/>
  <c r="D4333" i="22"/>
  <c r="D4332" i="22"/>
  <c r="D4331" i="22"/>
  <c r="D4330" i="22"/>
  <c r="D4329" i="22"/>
  <c r="D4328" i="22"/>
  <c r="D4327" i="22"/>
  <c r="D4326" i="22"/>
  <c r="D4325" i="22"/>
  <c r="D4324" i="22"/>
  <c r="D4323" i="22"/>
  <c r="D4322" i="22"/>
  <c r="D4321" i="22"/>
  <c r="D4320" i="22"/>
  <c r="D4319" i="22"/>
  <c r="D4318" i="22"/>
  <c r="D4317" i="22"/>
  <c r="D4316" i="22"/>
  <c r="D4315" i="22"/>
  <c r="D4314" i="22"/>
  <c r="D4313" i="22"/>
  <c r="D4312" i="22"/>
  <c r="D4311" i="22"/>
  <c r="D4310" i="22"/>
  <c r="D4309" i="22"/>
  <c r="D4308" i="22"/>
  <c r="D4307" i="22"/>
  <c r="D4306" i="22"/>
  <c r="D4305" i="22"/>
  <c r="D4304" i="22"/>
  <c r="D4303" i="22"/>
  <c r="D4302" i="22"/>
  <c r="D4301" i="22"/>
  <c r="D4300" i="22"/>
  <c r="D4299" i="22"/>
  <c r="D4298" i="22"/>
  <c r="D4297" i="22"/>
  <c r="D4296" i="22"/>
  <c r="D4295" i="22"/>
  <c r="D4294" i="22"/>
  <c r="D4293" i="22"/>
  <c r="D4292" i="22"/>
  <c r="D4291" i="22"/>
  <c r="D4290" i="22"/>
  <c r="D4289" i="22"/>
  <c r="D4288" i="22"/>
  <c r="D4287" i="22"/>
  <c r="D4286" i="22"/>
  <c r="D4285" i="22"/>
  <c r="D4284" i="22"/>
  <c r="D4283" i="22"/>
  <c r="D4282" i="22"/>
  <c r="D4281" i="22"/>
  <c r="D4280" i="22"/>
  <c r="D4279" i="22"/>
  <c r="D4278" i="22"/>
  <c r="D4277" i="22"/>
  <c r="D4276" i="22"/>
  <c r="D4275" i="22"/>
  <c r="D4274" i="22"/>
  <c r="D4273" i="22"/>
  <c r="D4272" i="22"/>
  <c r="D4271" i="22"/>
  <c r="D4270" i="22"/>
  <c r="D4269" i="22"/>
  <c r="D4268" i="22"/>
  <c r="D4267" i="22"/>
  <c r="D4266" i="22"/>
  <c r="D4265" i="22"/>
  <c r="D4264" i="22"/>
  <c r="D4263" i="22"/>
  <c r="D4262" i="22"/>
  <c r="D4261" i="22"/>
  <c r="D4260" i="22"/>
  <c r="D4259" i="22"/>
  <c r="D4258" i="22"/>
  <c r="D4257" i="22"/>
  <c r="D4256" i="22"/>
  <c r="D4255" i="22"/>
  <c r="D4254" i="22"/>
  <c r="D4253" i="22"/>
  <c r="D4252" i="22"/>
  <c r="D4251" i="22"/>
  <c r="D4250" i="22"/>
  <c r="D4249" i="22"/>
  <c r="D4248" i="22"/>
  <c r="D4247" i="22"/>
  <c r="D4246" i="22"/>
  <c r="D4245" i="22"/>
  <c r="D4244" i="22"/>
  <c r="D4243" i="22"/>
  <c r="D4242" i="22"/>
  <c r="D4241" i="22"/>
  <c r="D4240" i="22"/>
  <c r="D4239" i="22"/>
  <c r="D4238" i="22"/>
  <c r="D4237" i="22"/>
  <c r="D4236" i="22"/>
  <c r="D4235" i="22"/>
  <c r="D4234" i="22"/>
  <c r="D4233" i="22"/>
  <c r="D4232" i="22"/>
  <c r="D4231" i="22"/>
  <c r="D4230" i="22"/>
  <c r="D4229" i="22"/>
  <c r="D4228" i="22"/>
  <c r="D4227" i="22"/>
  <c r="D4226" i="22"/>
  <c r="D4225" i="22"/>
  <c r="D4224" i="22"/>
  <c r="D4223" i="22"/>
  <c r="D4222" i="22"/>
  <c r="D4221" i="22"/>
  <c r="D4220" i="22"/>
  <c r="D4219" i="22"/>
  <c r="D4218" i="22"/>
  <c r="D4217" i="22"/>
  <c r="D4216" i="22"/>
  <c r="D4215" i="22"/>
  <c r="D4214" i="22"/>
  <c r="D4213" i="22"/>
  <c r="D4212" i="22"/>
  <c r="D4211" i="22"/>
  <c r="D4210" i="22"/>
  <c r="D4209" i="22"/>
  <c r="D4208" i="22"/>
  <c r="D4207" i="22"/>
  <c r="D4206" i="22"/>
  <c r="D4205" i="22"/>
  <c r="D4204" i="22"/>
  <c r="D4203" i="22"/>
  <c r="D4202" i="22"/>
  <c r="D4201" i="22"/>
  <c r="D4200" i="22"/>
  <c r="D4199" i="22"/>
  <c r="D4198" i="22"/>
  <c r="D4197" i="22"/>
  <c r="D4196" i="22"/>
  <c r="D4195" i="22"/>
  <c r="D4194" i="22"/>
  <c r="D4193" i="22"/>
  <c r="D4192" i="22"/>
  <c r="D4191" i="22"/>
  <c r="D4190" i="22"/>
  <c r="D4189" i="22"/>
  <c r="D4188" i="22"/>
  <c r="D4187" i="22"/>
  <c r="D4186" i="22"/>
  <c r="D4185" i="22"/>
  <c r="D4184" i="22"/>
  <c r="D4183" i="22"/>
  <c r="D4182" i="22"/>
  <c r="D4181" i="22"/>
  <c r="D4180" i="22"/>
  <c r="D4179" i="22"/>
  <c r="D4178" i="22"/>
  <c r="D4177" i="22"/>
  <c r="D4176" i="22"/>
  <c r="D4175" i="22"/>
  <c r="D4174" i="22"/>
  <c r="D4173" i="22"/>
  <c r="D4172" i="22"/>
  <c r="D4171" i="22"/>
  <c r="D4170" i="22"/>
  <c r="D4169" i="22"/>
  <c r="D4168" i="22"/>
  <c r="D4167" i="22"/>
  <c r="D4166" i="22"/>
  <c r="D4165" i="22"/>
  <c r="D4164" i="22"/>
  <c r="D4163" i="22"/>
  <c r="D4162" i="22"/>
  <c r="D4161" i="22"/>
  <c r="D4160" i="22"/>
  <c r="D4159" i="22"/>
  <c r="D4158" i="22"/>
  <c r="D4157" i="22"/>
  <c r="D4156" i="22"/>
  <c r="D4155" i="22"/>
  <c r="D4154" i="22"/>
  <c r="D4153" i="22"/>
  <c r="D4152" i="22"/>
  <c r="D4151" i="22"/>
  <c r="D4150" i="22"/>
  <c r="D4149" i="22"/>
  <c r="D4148" i="22"/>
  <c r="D4147" i="22"/>
  <c r="D4146" i="22"/>
  <c r="D4145" i="22"/>
  <c r="D4144" i="22"/>
  <c r="D4143" i="22"/>
  <c r="D4142" i="22"/>
  <c r="D4141" i="22"/>
  <c r="D4140" i="22"/>
  <c r="D4139" i="22"/>
  <c r="D4138" i="22"/>
  <c r="D4137" i="22"/>
  <c r="D4136" i="22"/>
  <c r="D4135" i="22"/>
  <c r="D4134" i="22"/>
  <c r="D4133" i="22"/>
  <c r="D4132" i="22"/>
  <c r="D4131" i="22"/>
  <c r="D4130" i="22"/>
  <c r="D4129" i="22"/>
  <c r="D4128" i="22"/>
  <c r="D4127" i="22"/>
  <c r="D4126" i="22"/>
  <c r="D4125" i="22"/>
  <c r="D4124" i="22"/>
  <c r="D4123" i="22"/>
  <c r="D4122" i="22"/>
  <c r="D4121" i="22"/>
  <c r="D4120" i="22"/>
  <c r="D4119" i="22"/>
  <c r="D4118" i="22"/>
  <c r="D4117" i="22"/>
  <c r="D4116" i="22"/>
  <c r="D4115" i="22"/>
  <c r="D4114" i="22"/>
  <c r="D4113" i="22"/>
  <c r="D4112" i="22"/>
  <c r="D4111" i="22"/>
  <c r="D4110" i="22"/>
  <c r="D4109" i="22"/>
  <c r="D4108" i="22"/>
  <c r="D4107" i="22"/>
  <c r="D4106" i="22"/>
  <c r="D4105" i="22"/>
  <c r="D4104" i="22"/>
  <c r="D4103" i="22"/>
  <c r="D4102" i="22"/>
  <c r="D4101" i="22"/>
  <c r="D4100" i="22"/>
  <c r="D4099" i="22"/>
  <c r="D4098" i="22"/>
  <c r="D4097" i="22"/>
  <c r="D4096" i="22"/>
  <c r="D4095" i="22"/>
  <c r="D4094" i="22"/>
  <c r="D4093" i="22"/>
  <c r="D4092" i="22"/>
  <c r="D4091" i="22"/>
  <c r="D4090" i="22"/>
  <c r="D4089" i="22"/>
  <c r="D4088" i="22"/>
  <c r="D4087" i="22"/>
  <c r="D4086" i="22"/>
  <c r="D4085" i="22"/>
  <c r="D4084" i="22"/>
  <c r="D4083" i="22"/>
  <c r="D4082" i="22"/>
  <c r="D4081" i="22"/>
  <c r="D4080" i="22"/>
  <c r="D4079" i="22"/>
  <c r="D4078" i="22"/>
  <c r="D4077" i="22"/>
  <c r="D4076" i="22"/>
  <c r="D4075" i="22"/>
  <c r="D4074" i="22"/>
  <c r="D4073" i="22"/>
  <c r="D4072" i="22"/>
  <c r="D4071" i="22"/>
  <c r="D4070" i="22"/>
  <c r="D4069" i="22"/>
  <c r="D4068" i="22"/>
  <c r="D4067" i="22"/>
  <c r="D4066" i="22"/>
  <c r="D4065" i="22"/>
  <c r="D4064" i="22"/>
  <c r="D4063" i="22"/>
  <c r="D4062" i="22"/>
  <c r="D4061" i="22"/>
  <c r="D4060" i="22"/>
  <c r="D4059" i="22"/>
  <c r="D4058" i="22"/>
  <c r="D4057" i="22"/>
  <c r="D4056" i="22"/>
  <c r="D4055" i="22"/>
  <c r="D4054" i="22"/>
  <c r="D4053" i="22"/>
  <c r="D4052" i="22"/>
  <c r="D4051" i="22"/>
  <c r="D4050" i="22"/>
  <c r="D4049" i="22"/>
  <c r="D4048" i="22"/>
  <c r="D4047" i="22"/>
  <c r="D4046" i="22"/>
  <c r="D4045" i="22"/>
  <c r="D4044" i="22"/>
  <c r="D4043" i="22"/>
  <c r="D4042" i="22"/>
  <c r="D4041" i="22"/>
  <c r="D4040" i="22"/>
  <c r="D4039" i="22"/>
  <c r="D4038" i="22"/>
  <c r="D4037" i="22"/>
  <c r="D4036" i="22"/>
  <c r="D4035" i="22"/>
  <c r="D4034" i="22"/>
  <c r="D4033" i="22"/>
  <c r="D4032" i="22"/>
  <c r="D4031" i="22"/>
  <c r="D4030" i="22"/>
  <c r="D4029" i="22"/>
  <c r="D4028" i="22"/>
  <c r="D4027" i="22"/>
  <c r="D4026" i="22"/>
  <c r="D4025" i="22"/>
  <c r="D4024" i="22"/>
  <c r="D4023" i="22"/>
  <c r="D4022" i="22"/>
  <c r="D4021" i="22"/>
  <c r="D4020" i="22"/>
  <c r="D4019" i="22"/>
  <c r="D4018" i="22"/>
  <c r="D4017" i="22"/>
  <c r="D4016" i="22"/>
  <c r="D4015" i="22"/>
  <c r="D4014" i="22"/>
  <c r="D4013" i="22"/>
  <c r="D4012" i="22"/>
  <c r="D4011" i="22"/>
  <c r="D4010" i="22"/>
  <c r="D4009" i="22"/>
  <c r="D4008" i="22"/>
  <c r="D4007" i="22"/>
  <c r="D4006" i="22"/>
  <c r="D4005" i="22"/>
  <c r="D4004" i="22"/>
  <c r="D4003" i="22"/>
  <c r="D4002" i="22"/>
  <c r="D4001" i="22"/>
  <c r="D4000" i="22"/>
  <c r="D3999" i="22"/>
  <c r="D3998" i="22"/>
  <c r="D3997" i="22"/>
  <c r="D3996" i="22"/>
  <c r="D3995" i="22"/>
  <c r="D3994" i="22"/>
  <c r="D3993" i="22"/>
  <c r="D3992" i="22"/>
  <c r="D3991" i="22"/>
  <c r="D3990" i="22"/>
  <c r="D3989" i="22"/>
  <c r="D3988" i="22"/>
  <c r="D3987" i="22"/>
  <c r="D3986" i="22"/>
  <c r="D3985" i="22"/>
  <c r="D3984" i="22"/>
  <c r="D3983" i="22"/>
  <c r="D3982" i="22"/>
  <c r="D3981" i="22"/>
  <c r="D3980" i="22"/>
  <c r="D3979" i="22"/>
  <c r="D3978" i="22"/>
  <c r="D3977" i="22"/>
  <c r="D3976" i="22"/>
  <c r="D3975" i="22"/>
  <c r="D3974" i="22"/>
  <c r="D3973" i="22"/>
  <c r="D3972" i="22"/>
  <c r="D3971" i="22"/>
  <c r="D3970" i="22"/>
  <c r="D3969" i="22"/>
  <c r="D3968" i="22"/>
  <c r="D3967" i="22"/>
  <c r="D3966" i="22"/>
  <c r="D3965" i="22"/>
  <c r="D3964" i="22"/>
  <c r="D3963" i="22"/>
  <c r="D3962" i="22"/>
  <c r="D3961" i="22"/>
  <c r="D3960" i="22"/>
  <c r="D3959" i="22"/>
  <c r="D3958" i="22"/>
  <c r="D3957" i="22"/>
  <c r="D3956" i="22"/>
  <c r="D3955" i="22"/>
  <c r="D3954" i="22"/>
  <c r="D3953" i="22"/>
  <c r="D3952" i="22"/>
  <c r="D3951" i="22"/>
  <c r="D3950" i="22"/>
  <c r="D3949" i="22"/>
  <c r="D3948" i="22"/>
  <c r="D3947" i="22"/>
  <c r="D3946" i="22"/>
  <c r="D3945" i="22"/>
  <c r="D3944" i="22"/>
  <c r="D3943" i="22"/>
  <c r="D3942" i="22"/>
  <c r="D3941" i="22"/>
  <c r="D3940" i="22"/>
  <c r="D3939" i="22"/>
  <c r="D3938" i="22"/>
  <c r="D3937" i="22"/>
  <c r="D3936" i="22"/>
  <c r="D3935" i="22"/>
  <c r="D3934" i="22"/>
  <c r="D3933" i="22"/>
  <c r="D3932" i="22"/>
  <c r="D3931" i="22"/>
  <c r="D3930" i="22"/>
  <c r="D3929" i="22"/>
  <c r="D3928" i="22"/>
  <c r="D3927" i="22"/>
  <c r="D3926" i="22"/>
  <c r="D3925" i="22"/>
  <c r="D3924" i="22"/>
  <c r="D3923" i="22"/>
  <c r="D3922" i="22"/>
  <c r="D3921" i="22"/>
  <c r="D3920" i="22"/>
  <c r="D3919" i="22"/>
  <c r="D3918" i="22"/>
  <c r="D3917" i="22"/>
  <c r="D3916" i="22"/>
  <c r="D3915" i="22"/>
  <c r="D3914" i="22"/>
  <c r="D3913" i="22"/>
  <c r="D3912" i="22"/>
  <c r="D3911" i="22"/>
  <c r="D3910" i="22"/>
  <c r="D3909" i="22"/>
  <c r="D3908" i="22"/>
  <c r="D3907" i="22"/>
  <c r="D3906" i="22"/>
  <c r="D3905" i="22"/>
  <c r="D3904" i="22"/>
  <c r="D3903" i="22"/>
  <c r="D3902" i="22"/>
  <c r="D3901" i="22"/>
  <c r="D3900" i="22"/>
  <c r="D3899" i="22"/>
  <c r="D3898" i="22"/>
  <c r="D3897" i="22"/>
  <c r="D3896" i="22"/>
  <c r="D3895" i="22"/>
  <c r="D3894" i="22"/>
  <c r="D3893" i="22"/>
  <c r="D3892" i="22"/>
  <c r="D3891" i="22"/>
  <c r="D3890" i="22"/>
  <c r="D3889" i="22"/>
  <c r="D3888" i="22"/>
  <c r="D3887" i="22"/>
  <c r="D3886" i="22"/>
  <c r="D3885" i="22"/>
  <c r="D3884" i="22"/>
  <c r="D3883" i="22"/>
  <c r="D3882" i="22"/>
  <c r="D3881" i="22"/>
  <c r="D3880" i="22"/>
  <c r="D3879" i="22"/>
  <c r="D3878" i="22"/>
  <c r="D3877" i="22"/>
  <c r="D3876" i="22"/>
  <c r="D3875" i="22"/>
  <c r="D3874" i="22"/>
  <c r="D3873" i="22"/>
  <c r="D3872" i="22"/>
  <c r="D3871" i="22"/>
  <c r="D3870" i="22"/>
  <c r="D3869" i="22"/>
  <c r="D3868" i="22"/>
  <c r="D3867" i="22"/>
  <c r="D3866" i="22"/>
  <c r="D3865" i="22"/>
  <c r="D3864" i="22"/>
  <c r="D3863" i="22"/>
  <c r="D3862" i="22"/>
  <c r="D3861" i="22"/>
  <c r="D3860" i="22"/>
  <c r="D3859" i="22"/>
  <c r="D3858" i="22"/>
  <c r="D3857" i="22"/>
  <c r="D3856" i="22"/>
  <c r="D3855" i="22"/>
  <c r="D3854" i="22"/>
  <c r="D3853" i="22"/>
  <c r="D3852" i="22"/>
  <c r="D3851" i="22"/>
  <c r="D3850" i="22"/>
  <c r="D3849" i="22"/>
  <c r="D3848" i="22"/>
  <c r="D3847" i="22"/>
  <c r="D3846" i="22"/>
  <c r="D3845" i="22"/>
  <c r="D3844" i="22"/>
  <c r="D3843" i="22"/>
  <c r="D3842" i="22"/>
  <c r="D3841" i="22"/>
  <c r="D3840" i="22"/>
  <c r="D3839" i="22"/>
  <c r="D3838" i="22"/>
  <c r="D3837" i="22"/>
  <c r="D3836" i="22"/>
  <c r="D3835" i="22"/>
  <c r="D3834" i="22"/>
  <c r="D3833" i="22"/>
  <c r="D3832" i="22"/>
  <c r="D3831" i="22"/>
  <c r="D3830" i="22"/>
  <c r="D3829" i="22"/>
  <c r="D3828" i="22"/>
  <c r="D3827" i="22"/>
  <c r="D3826" i="22"/>
  <c r="D3825" i="22"/>
  <c r="D3824" i="22"/>
  <c r="D3823" i="22"/>
  <c r="D3822" i="22"/>
  <c r="D3821" i="22"/>
  <c r="D3820" i="22"/>
  <c r="D3819" i="22"/>
  <c r="D3818" i="22"/>
  <c r="D3817" i="22"/>
  <c r="D3816" i="22"/>
  <c r="D3815" i="22"/>
  <c r="D3814" i="22"/>
  <c r="D3813" i="22"/>
  <c r="D3812" i="22"/>
  <c r="D3811" i="22"/>
  <c r="D3810" i="22"/>
  <c r="D3809" i="22"/>
  <c r="D3808" i="22"/>
  <c r="D3807" i="22"/>
  <c r="D3806" i="22"/>
  <c r="D3805" i="22"/>
  <c r="D3804" i="22"/>
  <c r="D3803" i="22"/>
  <c r="D3802" i="22"/>
  <c r="D3801" i="22"/>
  <c r="D3800" i="22"/>
  <c r="D3799" i="22"/>
  <c r="D3798" i="22"/>
  <c r="D3797" i="22"/>
  <c r="D3796" i="22"/>
  <c r="D3795" i="22"/>
  <c r="D3794" i="22"/>
  <c r="D3793" i="22"/>
  <c r="D3792" i="22"/>
  <c r="D3791" i="22"/>
  <c r="D3790" i="22"/>
  <c r="D3789" i="22"/>
  <c r="D3788" i="22"/>
  <c r="D3787" i="22"/>
  <c r="D3786" i="22"/>
  <c r="D3785" i="22"/>
  <c r="D3784" i="22"/>
  <c r="D3783" i="22"/>
  <c r="D3782" i="22"/>
  <c r="D3781" i="22"/>
  <c r="D3780" i="22"/>
  <c r="D3779" i="22"/>
  <c r="D3778" i="22"/>
  <c r="D3777" i="22"/>
  <c r="D3776" i="22"/>
  <c r="D3775" i="22"/>
  <c r="D3774" i="22"/>
  <c r="D3773" i="22"/>
  <c r="D3772" i="22"/>
  <c r="D3771" i="22"/>
  <c r="D3770" i="22"/>
  <c r="D3769" i="22"/>
  <c r="D3768" i="22"/>
  <c r="D3767" i="22"/>
  <c r="D3766" i="22"/>
  <c r="D3765" i="22"/>
  <c r="D3764" i="22"/>
  <c r="D3763" i="22"/>
  <c r="D3762" i="22"/>
  <c r="D3761" i="22"/>
  <c r="D3760" i="22"/>
  <c r="D3759" i="22"/>
  <c r="D3758" i="22"/>
  <c r="D3757" i="22"/>
  <c r="D3756" i="22"/>
  <c r="D3755" i="22"/>
  <c r="D3754" i="22"/>
  <c r="D3753" i="22"/>
  <c r="D3752" i="22"/>
  <c r="D3751" i="22"/>
  <c r="D3750" i="22"/>
  <c r="D3749" i="22"/>
  <c r="D3748" i="22"/>
  <c r="D3747" i="22"/>
  <c r="D3746" i="22"/>
  <c r="D3745" i="22"/>
  <c r="D3744" i="22"/>
  <c r="D3743" i="22"/>
  <c r="D3742" i="22"/>
  <c r="D3741" i="22"/>
  <c r="D3740" i="22"/>
  <c r="D3739" i="22"/>
  <c r="D3738" i="22"/>
  <c r="D3737" i="22"/>
  <c r="D3736" i="22"/>
  <c r="D3735" i="22"/>
  <c r="D3734" i="22"/>
  <c r="D3733" i="22"/>
  <c r="D3732" i="22"/>
  <c r="D3731" i="22"/>
  <c r="D3730" i="22"/>
  <c r="D3729" i="22"/>
  <c r="D3728" i="22"/>
  <c r="D3727" i="22"/>
  <c r="D3726" i="22"/>
  <c r="D3725" i="22"/>
  <c r="D3724" i="22"/>
  <c r="D3723" i="22"/>
  <c r="D3722" i="22"/>
  <c r="D3721" i="22"/>
  <c r="D3720" i="22"/>
  <c r="D3719" i="22"/>
  <c r="D3718" i="22"/>
  <c r="D3717" i="22"/>
  <c r="D3716" i="22"/>
  <c r="D3715" i="22"/>
  <c r="D3714" i="22"/>
  <c r="D3713" i="22"/>
  <c r="D3712" i="22"/>
  <c r="D3711" i="22"/>
  <c r="D3710" i="22"/>
  <c r="D3709" i="22"/>
  <c r="D3708" i="22"/>
  <c r="D3707" i="22"/>
  <c r="D3706" i="22"/>
  <c r="D3705" i="22"/>
  <c r="D3704" i="22"/>
  <c r="D3703" i="22"/>
  <c r="D3702" i="22"/>
  <c r="D3701" i="22"/>
  <c r="D3700" i="22"/>
  <c r="D3699" i="22"/>
  <c r="D3698" i="22"/>
  <c r="D3697" i="22"/>
  <c r="D3696" i="22"/>
  <c r="D3695" i="22"/>
  <c r="D3694" i="22"/>
  <c r="D3693" i="22"/>
  <c r="D3692" i="22"/>
  <c r="D3691" i="22"/>
  <c r="D3690" i="22"/>
  <c r="D3689" i="22"/>
  <c r="D3688" i="22"/>
  <c r="D3687" i="22"/>
  <c r="D3686" i="22"/>
  <c r="D3685" i="22"/>
  <c r="D3684" i="22"/>
  <c r="D3683" i="22"/>
  <c r="D3682" i="22"/>
  <c r="D3681" i="22"/>
  <c r="D3680" i="22"/>
  <c r="D3679" i="22"/>
  <c r="D3678" i="22"/>
  <c r="D3677" i="22"/>
  <c r="D3676" i="22"/>
  <c r="D3675" i="22"/>
  <c r="D3674" i="22"/>
  <c r="D3673" i="22"/>
  <c r="D3672" i="22"/>
  <c r="D3671" i="22"/>
  <c r="D3670" i="22"/>
  <c r="D3669" i="22"/>
  <c r="D3668" i="22"/>
  <c r="D3667" i="22"/>
  <c r="D3666" i="22"/>
  <c r="D3665" i="22"/>
  <c r="D3664" i="22"/>
  <c r="D3663" i="22"/>
  <c r="D3662" i="22"/>
  <c r="D3661" i="22"/>
  <c r="D3660" i="22"/>
  <c r="D3659" i="22"/>
  <c r="D3658" i="22"/>
  <c r="D3657" i="22"/>
  <c r="D3656" i="22"/>
  <c r="D3655" i="22"/>
  <c r="D3654" i="22"/>
  <c r="D3653" i="22"/>
  <c r="D3652" i="22"/>
  <c r="D3651" i="22"/>
  <c r="D3650" i="22"/>
  <c r="D3649" i="22"/>
  <c r="D3648" i="22"/>
  <c r="D3647" i="22"/>
  <c r="D3646" i="22"/>
  <c r="D3645" i="22"/>
  <c r="D3644" i="22"/>
  <c r="D3643" i="22"/>
  <c r="D3642" i="22"/>
  <c r="D3641" i="22"/>
  <c r="D3640" i="22"/>
  <c r="D3639" i="22"/>
  <c r="D3638" i="22"/>
  <c r="D3637" i="22"/>
  <c r="D3636" i="22"/>
  <c r="D3635" i="22"/>
  <c r="D3634" i="22"/>
  <c r="D3633" i="22"/>
  <c r="D3632" i="22"/>
  <c r="D3631" i="22"/>
  <c r="D3630" i="22"/>
  <c r="D3629" i="22"/>
  <c r="D3628" i="22"/>
  <c r="D3627" i="22"/>
  <c r="D3626" i="22"/>
  <c r="D3625" i="22"/>
  <c r="D3624" i="22"/>
  <c r="D3623" i="22"/>
  <c r="D3622" i="22"/>
  <c r="D3621" i="22"/>
  <c r="D3620" i="22"/>
  <c r="D3619" i="22"/>
  <c r="D3618" i="22"/>
  <c r="D3617" i="22"/>
  <c r="D3616" i="22"/>
  <c r="D3615" i="22"/>
  <c r="D3614" i="22"/>
  <c r="D3613" i="22"/>
  <c r="D3612" i="22"/>
  <c r="D3611" i="22"/>
  <c r="D3610" i="22"/>
  <c r="D3609" i="22"/>
  <c r="D3608" i="22"/>
  <c r="D3607" i="22"/>
  <c r="D3606" i="22"/>
  <c r="D3605" i="22"/>
  <c r="D3604" i="22"/>
  <c r="D3603" i="22"/>
  <c r="D3602" i="22"/>
  <c r="D3601" i="22"/>
  <c r="D3600" i="22"/>
  <c r="D3599" i="22"/>
  <c r="D3598" i="22"/>
  <c r="D3597" i="22"/>
  <c r="D3596" i="22"/>
  <c r="D3595" i="22"/>
  <c r="D3594" i="22"/>
  <c r="D3593" i="22"/>
  <c r="D3592" i="22"/>
  <c r="D3591" i="22"/>
  <c r="D3590" i="22"/>
  <c r="D3589" i="22"/>
  <c r="D3588" i="22"/>
  <c r="D3587" i="22"/>
  <c r="D3586" i="22"/>
  <c r="D3585" i="22"/>
  <c r="D3584" i="22"/>
  <c r="D3583" i="22"/>
  <c r="D3582" i="22"/>
  <c r="D3581" i="22"/>
  <c r="D3580" i="22"/>
  <c r="D3579" i="22"/>
  <c r="D3578" i="22"/>
  <c r="D3577" i="22"/>
  <c r="D3576" i="22"/>
  <c r="D3575" i="22"/>
  <c r="D3574" i="22"/>
  <c r="D3573" i="22"/>
  <c r="D3572" i="22"/>
  <c r="D3571" i="22"/>
  <c r="D3570" i="22"/>
  <c r="D3569" i="22"/>
  <c r="D3568" i="22"/>
  <c r="D3567" i="22"/>
  <c r="D3566" i="22"/>
  <c r="D3565" i="22"/>
  <c r="D3564" i="22"/>
  <c r="D3563" i="22"/>
  <c r="D3562" i="22"/>
  <c r="D3561" i="22"/>
  <c r="D3560" i="22"/>
  <c r="D3559" i="22"/>
  <c r="D3558" i="22"/>
  <c r="D3557" i="22"/>
  <c r="D3556" i="22"/>
  <c r="D3555" i="22"/>
  <c r="D3554" i="22"/>
  <c r="D3553" i="22"/>
  <c r="D3552" i="22"/>
  <c r="D3551" i="22"/>
  <c r="D3550" i="22"/>
  <c r="D3549" i="22"/>
  <c r="D3548" i="22"/>
  <c r="D3547" i="22"/>
  <c r="D3546" i="22"/>
  <c r="D3545" i="22"/>
  <c r="D3544" i="22"/>
  <c r="D3543" i="22"/>
  <c r="D3542" i="22"/>
  <c r="D3541" i="22"/>
  <c r="D3540" i="22"/>
  <c r="D3539" i="22"/>
  <c r="D3538" i="22"/>
  <c r="D3537" i="22"/>
  <c r="D3536" i="22"/>
  <c r="D3535" i="22"/>
  <c r="D3534" i="22"/>
  <c r="D3533" i="22"/>
  <c r="D3532" i="22"/>
  <c r="D3531" i="22"/>
  <c r="D3530" i="22"/>
  <c r="D3529" i="22"/>
  <c r="D3528" i="22"/>
  <c r="D3527" i="22"/>
  <c r="D3526" i="22"/>
  <c r="D3525" i="22"/>
  <c r="D3524" i="22"/>
  <c r="D3523" i="22"/>
  <c r="D3522" i="22"/>
  <c r="D3521" i="22"/>
  <c r="D3520" i="22"/>
  <c r="D3519" i="22"/>
  <c r="D3518" i="22"/>
  <c r="D3517" i="22"/>
  <c r="D3516" i="22"/>
  <c r="D3515" i="22"/>
  <c r="D3514" i="22"/>
  <c r="D3513" i="22"/>
  <c r="D3512" i="22"/>
  <c r="D3511" i="22"/>
  <c r="D3510" i="22"/>
  <c r="D3509" i="22"/>
  <c r="D3508" i="22"/>
  <c r="D3507" i="22"/>
  <c r="D3506" i="22"/>
  <c r="D3505" i="22"/>
  <c r="D3504" i="22"/>
  <c r="D3503" i="22"/>
  <c r="D3502" i="22"/>
  <c r="D3501" i="22"/>
  <c r="D3500" i="22"/>
  <c r="D3499" i="22"/>
  <c r="D3498" i="22"/>
  <c r="D3497" i="22"/>
  <c r="D3496" i="22"/>
  <c r="D3495" i="22"/>
  <c r="D3494" i="22"/>
  <c r="D3493" i="22"/>
  <c r="D3492" i="22"/>
  <c r="D3491" i="22"/>
  <c r="D3490" i="22"/>
  <c r="D3489" i="22"/>
  <c r="D3488" i="22"/>
  <c r="D3487" i="22"/>
  <c r="D3486" i="22"/>
  <c r="D3485" i="22"/>
  <c r="D3484" i="22"/>
  <c r="D3483" i="22"/>
  <c r="D3482" i="22"/>
  <c r="D3481" i="22"/>
  <c r="D3480" i="22"/>
  <c r="D3479" i="22"/>
  <c r="D3478" i="22"/>
  <c r="D3477" i="22"/>
  <c r="D3476" i="22"/>
  <c r="D3475" i="22"/>
  <c r="D3474" i="22"/>
  <c r="D3473" i="22"/>
  <c r="D3472" i="22"/>
  <c r="D3471" i="22"/>
  <c r="D3470" i="22"/>
  <c r="D3469" i="22"/>
  <c r="D3468" i="22"/>
  <c r="D3467" i="22"/>
  <c r="D3466" i="22"/>
  <c r="D3465" i="22"/>
  <c r="D3464" i="22"/>
  <c r="D3463" i="22"/>
  <c r="D3462" i="22"/>
  <c r="D3461" i="22"/>
  <c r="D3460" i="22"/>
  <c r="D3459" i="22"/>
  <c r="D3458" i="22"/>
  <c r="D3457" i="22"/>
  <c r="D3456" i="22"/>
  <c r="D3455" i="22"/>
  <c r="D3454" i="22"/>
  <c r="D3453" i="22"/>
  <c r="D3452" i="22"/>
  <c r="D3451" i="22"/>
  <c r="D3450" i="22"/>
  <c r="D3449" i="22"/>
  <c r="D3448" i="22"/>
  <c r="D3447" i="22"/>
  <c r="D3446" i="22"/>
  <c r="D3445" i="22"/>
  <c r="D3444" i="22"/>
  <c r="D3443" i="22"/>
  <c r="D3442" i="22"/>
  <c r="D3441" i="22"/>
  <c r="D3440" i="22"/>
  <c r="D3439" i="22"/>
  <c r="D3438" i="22"/>
  <c r="D3437" i="22"/>
  <c r="D3436" i="22"/>
  <c r="D3435" i="22"/>
  <c r="D3434" i="22"/>
  <c r="D3433" i="22"/>
  <c r="D3432" i="22"/>
  <c r="D3431" i="22"/>
  <c r="D3430" i="22"/>
  <c r="D3429" i="22"/>
  <c r="D3428" i="22"/>
  <c r="D3427" i="22"/>
  <c r="D3426" i="22"/>
  <c r="D3425" i="22"/>
  <c r="D3424" i="22"/>
  <c r="D3423" i="22"/>
  <c r="D3422" i="22"/>
  <c r="D3421" i="22"/>
  <c r="D3420" i="22"/>
  <c r="D3419" i="22"/>
  <c r="D3418" i="22"/>
  <c r="D3417" i="22"/>
  <c r="D3416" i="22"/>
  <c r="D3415" i="22"/>
  <c r="D3414" i="22"/>
  <c r="D3413" i="22"/>
  <c r="D3412" i="22"/>
  <c r="D3411" i="22"/>
  <c r="D3410" i="22"/>
  <c r="D3409" i="22"/>
  <c r="D3408" i="22"/>
  <c r="D3407" i="22"/>
  <c r="D3406" i="22"/>
  <c r="D3405" i="22"/>
  <c r="D3404" i="22"/>
  <c r="D3403" i="22"/>
  <c r="D3402" i="22"/>
  <c r="D3401" i="22"/>
  <c r="D3400" i="22"/>
  <c r="D3399" i="22"/>
  <c r="D3398" i="22"/>
  <c r="D3397" i="22"/>
  <c r="D3396" i="22"/>
  <c r="D3395" i="22"/>
  <c r="D3394" i="22"/>
  <c r="D3393" i="22"/>
  <c r="D3392" i="22"/>
  <c r="D3391" i="22"/>
  <c r="D3390" i="22"/>
  <c r="D3389" i="22"/>
  <c r="D3388" i="22"/>
  <c r="D3387" i="22"/>
  <c r="D3386" i="22"/>
  <c r="D3385" i="22"/>
  <c r="D3384" i="22"/>
  <c r="D3383" i="22"/>
  <c r="D3382" i="22"/>
  <c r="D3381" i="22"/>
  <c r="D3380" i="22"/>
  <c r="D3379" i="22"/>
  <c r="D3378" i="22"/>
  <c r="D3377" i="22"/>
  <c r="D3376" i="22"/>
  <c r="D3375" i="22"/>
  <c r="D3374" i="22"/>
  <c r="D3373" i="22"/>
  <c r="D3372" i="22"/>
  <c r="D3371" i="22"/>
  <c r="D3370" i="22"/>
  <c r="D3369" i="22"/>
  <c r="D3368" i="22"/>
  <c r="D3367" i="22"/>
  <c r="D3366" i="22"/>
  <c r="D3365" i="22"/>
  <c r="D3364" i="22"/>
  <c r="D3363" i="22"/>
  <c r="D3362" i="22"/>
  <c r="D3361" i="22"/>
  <c r="D3360" i="22"/>
  <c r="D3359" i="22"/>
  <c r="D3358" i="22"/>
  <c r="D3357" i="22"/>
  <c r="D3356" i="22"/>
  <c r="D3355" i="22"/>
  <c r="D3354" i="22"/>
  <c r="D3353" i="22"/>
  <c r="D3352" i="22"/>
  <c r="D3351" i="22"/>
  <c r="D3350" i="22"/>
  <c r="D3349" i="22"/>
  <c r="D3348" i="22"/>
  <c r="D3347" i="22"/>
  <c r="D3346" i="22"/>
  <c r="D3345" i="22"/>
  <c r="D3344" i="22"/>
  <c r="D3343" i="22"/>
  <c r="D3342" i="22"/>
  <c r="D3341" i="22"/>
  <c r="D3340" i="22"/>
  <c r="D3339" i="22"/>
  <c r="D3338" i="22"/>
  <c r="D3337" i="22"/>
  <c r="D3336" i="22"/>
  <c r="D3335" i="22"/>
  <c r="D3334" i="22"/>
  <c r="D3333" i="22"/>
  <c r="D3332" i="22"/>
  <c r="D3331" i="22"/>
  <c r="D3330" i="22"/>
  <c r="D3329" i="22"/>
  <c r="D3328" i="22"/>
  <c r="D3327" i="22"/>
  <c r="D3326" i="22"/>
  <c r="D3325" i="22"/>
  <c r="D3324" i="22"/>
  <c r="D3323" i="22"/>
  <c r="D3322" i="22"/>
  <c r="D3321" i="22"/>
  <c r="D3320" i="22"/>
  <c r="D3319" i="22"/>
  <c r="D3318" i="22"/>
  <c r="D3317" i="22"/>
  <c r="D3316" i="22"/>
  <c r="D3315" i="22"/>
  <c r="D3314" i="22"/>
  <c r="D3313" i="22"/>
  <c r="D3312" i="22"/>
  <c r="D3311" i="22"/>
  <c r="D3310" i="22"/>
  <c r="D3309" i="22"/>
  <c r="D3308" i="22"/>
  <c r="D3307" i="22"/>
  <c r="D3306" i="22"/>
  <c r="D3305" i="22"/>
  <c r="D3304" i="22"/>
  <c r="D3303" i="22"/>
  <c r="D3302" i="22"/>
  <c r="D3301" i="22"/>
  <c r="D3300" i="22"/>
  <c r="D3299" i="22"/>
  <c r="D3298" i="22"/>
  <c r="D3297" i="22"/>
  <c r="D3296" i="22"/>
  <c r="D3295" i="22"/>
  <c r="D3294" i="22"/>
  <c r="D3293" i="22"/>
  <c r="D3292" i="22"/>
  <c r="D3291" i="22"/>
  <c r="D3290" i="22"/>
  <c r="D3289" i="22"/>
  <c r="D3288" i="22"/>
  <c r="D3287" i="22"/>
  <c r="D3286" i="22"/>
  <c r="D3285" i="22"/>
  <c r="D3284" i="22"/>
  <c r="D3283" i="22"/>
  <c r="D3282" i="22"/>
  <c r="D3281" i="22"/>
  <c r="D3280" i="22"/>
  <c r="D3279" i="22"/>
  <c r="D3278" i="22"/>
  <c r="D3277" i="22"/>
  <c r="D3276" i="22"/>
  <c r="D3275" i="22"/>
  <c r="D3274" i="22"/>
  <c r="D3273" i="22"/>
  <c r="D3272" i="22"/>
  <c r="D3271" i="22"/>
  <c r="D3270" i="22"/>
  <c r="D3269" i="22"/>
  <c r="D3268" i="22"/>
  <c r="D3267" i="22"/>
  <c r="D3266" i="22"/>
  <c r="D3265" i="22"/>
  <c r="D3264" i="22"/>
  <c r="D3263" i="22"/>
  <c r="D3262" i="22"/>
  <c r="D3261" i="22"/>
  <c r="D3260" i="22"/>
  <c r="D3259" i="22"/>
  <c r="D3258" i="22"/>
  <c r="D3257" i="22"/>
  <c r="D3256" i="22"/>
  <c r="D3255" i="22"/>
  <c r="D3254" i="22"/>
  <c r="D3253" i="22"/>
  <c r="D3252" i="22"/>
  <c r="D3251" i="22"/>
  <c r="D3250" i="22"/>
  <c r="D3249" i="22"/>
  <c r="D3248" i="22"/>
  <c r="D3247" i="22"/>
  <c r="D3246" i="22"/>
  <c r="D3245" i="22"/>
  <c r="D3244" i="22"/>
  <c r="D3243" i="22"/>
  <c r="D3242" i="22"/>
  <c r="D3241" i="22"/>
  <c r="D3240" i="22"/>
  <c r="D3239" i="22"/>
  <c r="D3238" i="22"/>
  <c r="D3237" i="22"/>
  <c r="D3236" i="22"/>
  <c r="D3235" i="22"/>
  <c r="D3234" i="22"/>
  <c r="D3233" i="22"/>
  <c r="D3232" i="22"/>
  <c r="D3231" i="22"/>
  <c r="D3230" i="22"/>
  <c r="D3229" i="22"/>
  <c r="D3228" i="22"/>
  <c r="D3227" i="22"/>
  <c r="D3226" i="22"/>
  <c r="D3225" i="22"/>
  <c r="D3224" i="22"/>
  <c r="D3223" i="22"/>
  <c r="D3222" i="22"/>
  <c r="D3221" i="22"/>
  <c r="D3220" i="22"/>
  <c r="D3219" i="22"/>
  <c r="D3218" i="22"/>
  <c r="D3217" i="22"/>
  <c r="D3216" i="22"/>
  <c r="D3215" i="22"/>
  <c r="D3214" i="22"/>
  <c r="D3213" i="22"/>
  <c r="D3212" i="22"/>
  <c r="D3211" i="22"/>
  <c r="D3210" i="22"/>
  <c r="D3209" i="22"/>
  <c r="D3208" i="22"/>
  <c r="D3207" i="22"/>
  <c r="D3206" i="22"/>
  <c r="D3205" i="22"/>
  <c r="D3204" i="22"/>
  <c r="D3203" i="22"/>
  <c r="D3202" i="22"/>
  <c r="D3201" i="22"/>
  <c r="D3200" i="22"/>
  <c r="D3199" i="22"/>
  <c r="D3198" i="22"/>
  <c r="D3197" i="22"/>
  <c r="D3196" i="22"/>
  <c r="D3195" i="22"/>
  <c r="D3194" i="22"/>
  <c r="D3193" i="22"/>
  <c r="D3192" i="22"/>
  <c r="D3191" i="22"/>
  <c r="D3190" i="22"/>
  <c r="D3189" i="22"/>
  <c r="D3188" i="22"/>
  <c r="D3187" i="22"/>
  <c r="D3186" i="22"/>
  <c r="D3185" i="22"/>
  <c r="D3184" i="22"/>
  <c r="D3183" i="22"/>
  <c r="D3182" i="22"/>
  <c r="D3181" i="22"/>
  <c r="D3180" i="22"/>
  <c r="D3179" i="22"/>
  <c r="D3178" i="22"/>
  <c r="D3177" i="22"/>
  <c r="D3176" i="22"/>
  <c r="D3175" i="22"/>
  <c r="D3174" i="22"/>
  <c r="D3173" i="22"/>
  <c r="D3172" i="22"/>
  <c r="D3171" i="22"/>
  <c r="D3170" i="22"/>
  <c r="D3169" i="22"/>
  <c r="D3168" i="22"/>
  <c r="D3167" i="22"/>
  <c r="D3166" i="22"/>
  <c r="D3165" i="22"/>
  <c r="D3164" i="22"/>
  <c r="D3163" i="22"/>
  <c r="D3162" i="22"/>
  <c r="D3161" i="22"/>
  <c r="D3160" i="22"/>
  <c r="D3159" i="22"/>
  <c r="D3158" i="22"/>
  <c r="D3157" i="22"/>
  <c r="D3156" i="22"/>
  <c r="D3155" i="22"/>
  <c r="D3154" i="22"/>
  <c r="D3153" i="22"/>
  <c r="D3152" i="22"/>
  <c r="D3151" i="22"/>
  <c r="D3150" i="22"/>
  <c r="D3149" i="22"/>
  <c r="D3148" i="22"/>
  <c r="D3147" i="22"/>
  <c r="D3146" i="22"/>
  <c r="D3145" i="22"/>
  <c r="D3144" i="22"/>
  <c r="D3143" i="22"/>
  <c r="D3142" i="22"/>
  <c r="D3141" i="22"/>
  <c r="D3140" i="22"/>
  <c r="D3139" i="22"/>
  <c r="D3138" i="22"/>
  <c r="D3137" i="22"/>
  <c r="D3136" i="22"/>
  <c r="D3135" i="22"/>
  <c r="D3134" i="22"/>
  <c r="D3133" i="22"/>
  <c r="D3132" i="22"/>
  <c r="D3131" i="22"/>
  <c r="D3130" i="22"/>
  <c r="D3129" i="22"/>
  <c r="D3128" i="22"/>
  <c r="D3127" i="22"/>
  <c r="D3126" i="22"/>
  <c r="D3125" i="22"/>
  <c r="D3124" i="22"/>
  <c r="D3123" i="22"/>
  <c r="D3122" i="22"/>
  <c r="D3121" i="22"/>
  <c r="D3120" i="22"/>
  <c r="D3119" i="22"/>
  <c r="D3118" i="22"/>
  <c r="D3117" i="22"/>
  <c r="D3116" i="22"/>
  <c r="D3115" i="22"/>
  <c r="D3114" i="22"/>
  <c r="D3113" i="22"/>
  <c r="D3112" i="22"/>
  <c r="D3111" i="22"/>
  <c r="D3110" i="22"/>
  <c r="D3109" i="22"/>
  <c r="D3108" i="22"/>
  <c r="D3107" i="22"/>
  <c r="D3106" i="22"/>
  <c r="D3105" i="22"/>
  <c r="D3104" i="22"/>
  <c r="D3103" i="22"/>
  <c r="D3102" i="22"/>
  <c r="D3101" i="22"/>
  <c r="D3100" i="22"/>
  <c r="D3099" i="22"/>
  <c r="D3098" i="22"/>
  <c r="D3097" i="22"/>
  <c r="D3096" i="22"/>
  <c r="D3095" i="22"/>
  <c r="D3094" i="22"/>
  <c r="D3093" i="22"/>
  <c r="D3092" i="22"/>
  <c r="D3091" i="22"/>
  <c r="D3090" i="22"/>
  <c r="D3089" i="22"/>
  <c r="D3088" i="22"/>
  <c r="D3087" i="22"/>
  <c r="D3086" i="22"/>
  <c r="D3085" i="22"/>
  <c r="D3084" i="22"/>
  <c r="D3083" i="22"/>
  <c r="D3082" i="22"/>
  <c r="D3081" i="22"/>
  <c r="D3080" i="22"/>
  <c r="D3079" i="22"/>
  <c r="D3078" i="22"/>
  <c r="D3077" i="22"/>
  <c r="D3076" i="22"/>
  <c r="D3075" i="22"/>
  <c r="D3074" i="22"/>
  <c r="D3073" i="22"/>
  <c r="D3072" i="22"/>
  <c r="D3071" i="22"/>
  <c r="D3070" i="22"/>
  <c r="D3069" i="22"/>
  <c r="D3068" i="22"/>
  <c r="D3067" i="22"/>
  <c r="D3066" i="22"/>
  <c r="D3065" i="22"/>
  <c r="D3064" i="22"/>
  <c r="D3063" i="22"/>
  <c r="D3062" i="22"/>
  <c r="D3061" i="22"/>
  <c r="D3060" i="22"/>
  <c r="D3059" i="22"/>
  <c r="D3058" i="22"/>
  <c r="D3057" i="22"/>
  <c r="D3056" i="22"/>
  <c r="D3055" i="22"/>
  <c r="D3054" i="22"/>
  <c r="D3053" i="22"/>
  <c r="D3052" i="22"/>
  <c r="D3051" i="22"/>
  <c r="D3050" i="22"/>
  <c r="D3049" i="22"/>
  <c r="D3048" i="22"/>
  <c r="D3047" i="22"/>
  <c r="D3046" i="22"/>
  <c r="D3045" i="22"/>
  <c r="D3044" i="22"/>
  <c r="D3043" i="22"/>
  <c r="D3042" i="22"/>
  <c r="D3041" i="22"/>
  <c r="D3040" i="22"/>
  <c r="D3039" i="22"/>
  <c r="D3038" i="22"/>
  <c r="D3037" i="22"/>
  <c r="D3036" i="22"/>
  <c r="D3035" i="22"/>
  <c r="D3034" i="22"/>
  <c r="D3033" i="22"/>
  <c r="D3032" i="22"/>
  <c r="D3031" i="22"/>
  <c r="D3030" i="22"/>
  <c r="D3029" i="22"/>
  <c r="D3028" i="22"/>
  <c r="D3027" i="22"/>
  <c r="D3026" i="22"/>
  <c r="D3025" i="22"/>
  <c r="D3024" i="22"/>
  <c r="D3023" i="22"/>
  <c r="D3022" i="22"/>
  <c r="D3021" i="22"/>
  <c r="D3020" i="22"/>
  <c r="D3019" i="22"/>
  <c r="D3018" i="22"/>
  <c r="D3017" i="22"/>
  <c r="D3016" i="22"/>
  <c r="D3015" i="22"/>
  <c r="D3014" i="22"/>
  <c r="D3013" i="22"/>
  <c r="D3012" i="22"/>
  <c r="D3011" i="22"/>
  <c r="D3010" i="22"/>
  <c r="D3009" i="22"/>
  <c r="D3008" i="22"/>
  <c r="D3007" i="22"/>
  <c r="D3006" i="22"/>
  <c r="D3005" i="22"/>
  <c r="D3004" i="22"/>
  <c r="D3003" i="22"/>
  <c r="D3002" i="22"/>
  <c r="D3001" i="22"/>
  <c r="D3000" i="22"/>
  <c r="D2999" i="22"/>
  <c r="D2998" i="22"/>
  <c r="D2997" i="22"/>
  <c r="D2996" i="22"/>
  <c r="D2995" i="22"/>
  <c r="D2994" i="22"/>
  <c r="D2993" i="22"/>
  <c r="D2992" i="22"/>
  <c r="D2991" i="22"/>
  <c r="D2990" i="22"/>
  <c r="D2989" i="22"/>
  <c r="D2988" i="22"/>
  <c r="D2987" i="22"/>
  <c r="D2986" i="22"/>
  <c r="D2985" i="22"/>
  <c r="D2984" i="22"/>
  <c r="D2983" i="22"/>
  <c r="D2982" i="22"/>
  <c r="D2981" i="22"/>
  <c r="D2980" i="22"/>
  <c r="D2979" i="22"/>
  <c r="D2978" i="22"/>
  <c r="D2977" i="22"/>
  <c r="D2976" i="22"/>
  <c r="D2975" i="22"/>
  <c r="D2974" i="22"/>
  <c r="D2973" i="22"/>
  <c r="D2972" i="22"/>
  <c r="D2971" i="22"/>
  <c r="D2970" i="22"/>
  <c r="D2969" i="22"/>
  <c r="D2968" i="22"/>
  <c r="D2967" i="22"/>
  <c r="D2966" i="22"/>
  <c r="D2965" i="22"/>
  <c r="D2964" i="22"/>
  <c r="D2963" i="22"/>
  <c r="D2962" i="22"/>
  <c r="D2961" i="22"/>
  <c r="D2960" i="22"/>
  <c r="D2959" i="22"/>
  <c r="D2958" i="22"/>
  <c r="D2957" i="22"/>
  <c r="D2956" i="22"/>
  <c r="D2955" i="22"/>
  <c r="D2954" i="22"/>
  <c r="D2953" i="22"/>
  <c r="D2952" i="22"/>
  <c r="D2951" i="22"/>
  <c r="D2950" i="22"/>
  <c r="D2949" i="22"/>
  <c r="D2948" i="22"/>
  <c r="D2947" i="22"/>
  <c r="D2946" i="22"/>
  <c r="D2945" i="22"/>
  <c r="D2944" i="22"/>
  <c r="D2943" i="22"/>
  <c r="D2942" i="22"/>
  <c r="D2941" i="22"/>
  <c r="D2940" i="22"/>
  <c r="D2939" i="22"/>
  <c r="D2938" i="22"/>
  <c r="D2937" i="22"/>
  <c r="D2936" i="22"/>
  <c r="D2935" i="22"/>
  <c r="D2934" i="22"/>
  <c r="D2933" i="22"/>
  <c r="D2932" i="22"/>
  <c r="D2931" i="22"/>
  <c r="D2930" i="22"/>
  <c r="D2929" i="22"/>
  <c r="D2928" i="22"/>
  <c r="D2927" i="22"/>
  <c r="D2926" i="22"/>
  <c r="D2925" i="22"/>
  <c r="D2924" i="22"/>
  <c r="D2923" i="22"/>
  <c r="D2922" i="22"/>
  <c r="D2921" i="22"/>
  <c r="D2920" i="22"/>
  <c r="D2919" i="22"/>
  <c r="D2918" i="22"/>
  <c r="D2917" i="22"/>
  <c r="D2916" i="22"/>
  <c r="D2915" i="22"/>
  <c r="D2914" i="22"/>
  <c r="D2913" i="22"/>
  <c r="D2912" i="22"/>
  <c r="D2911" i="22"/>
  <c r="D2910" i="22"/>
  <c r="D2909" i="22"/>
  <c r="D2908" i="22"/>
  <c r="D2907" i="22"/>
  <c r="D2906" i="22"/>
  <c r="D2905" i="22"/>
  <c r="D2904" i="22"/>
  <c r="D2903" i="22"/>
  <c r="D2902" i="22"/>
  <c r="D2901" i="22"/>
  <c r="D2900" i="22"/>
  <c r="D2899" i="22"/>
  <c r="D2898" i="22"/>
  <c r="D2897" i="22"/>
  <c r="D2896" i="22"/>
  <c r="D2895" i="22"/>
  <c r="D2894" i="22"/>
  <c r="D2893" i="22"/>
  <c r="D2892" i="22"/>
  <c r="D2891" i="22"/>
  <c r="D2890" i="22"/>
  <c r="D2889" i="22"/>
  <c r="D2888" i="22"/>
  <c r="D2887" i="22"/>
  <c r="D2886" i="22"/>
  <c r="D2885" i="22"/>
  <c r="D2884" i="22"/>
  <c r="D2883" i="22"/>
  <c r="D2882" i="22"/>
  <c r="D2881" i="22"/>
  <c r="D2880" i="22"/>
  <c r="D2879" i="22"/>
  <c r="D2878" i="22"/>
  <c r="D2877" i="22"/>
  <c r="D2876" i="22"/>
  <c r="D2875" i="22"/>
  <c r="D2874" i="22"/>
  <c r="D2873" i="22"/>
  <c r="D2872" i="22"/>
  <c r="D2871" i="22"/>
  <c r="D2870" i="22"/>
  <c r="D2869" i="22"/>
  <c r="D2868" i="22"/>
  <c r="D2867" i="22"/>
  <c r="D2866" i="22"/>
  <c r="D2865" i="22"/>
  <c r="D2864" i="22"/>
  <c r="D2863" i="22"/>
  <c r="D2862" i="22"/>
  <c r="D2861" i="22"/>
  <c r="D2860" i="22"/>
  <c r="D2859" i="22"/>
  <c r="D2858" i="22"/>
  <c r="D2857" i="22"/>
  <c r="D2856" i="22"/>
  <c r="D2855" i="22"/>
  <c r="D2854" i="22"/>
  <c r="D2853" i="22"/>
  <c r="D2852" i="22"/>
  <c r="D2851" i="22"/>
  <c r="D2850" i="22"/>
  <c r="D2849" i="22"/>
  <c r="D2848" i="22"/>
  <c r="D2847" i="22"/>
  <c r="D2846" i="22"/>
  <c r="D2845" i="22"/>
  <c r="D2844" i="22"/>
  <c r="D2843" i="22"/>
  <c r="D2842" i="22"/>
  <c r="D2841" i="22"/>
  <c r="D2840" i="22"/>
  <c r="D2839" i="22"/>
  <c r="D2838" i="22"/>
  <c r="D2837" i="22"/>
  <c r="D2836" i="22"/>
  <c r="D2835" i="22"/>
  <c r="D2834" i="22"/>
  <c r="D2833" i="22"/>
  <c r="D2832" i="22"/>
  <c r="D2831" i="22"/>
  <c r="D2830" i="22"/>
  <c r="D2829" i="22"/>
  <c r="D2828" i="22"/>
  <c r="D2827" i="22"/>
  <c r="D2826" i="22"/>
  <c r="D2825" i="22"/>
  <c r="D2824" i="22"/>
  <c r="D2823" i="22"/>
  <c r="D2822" i="22"/>
  <c r="D2821" i="22"/>
  <c r="D2820" i="22"/>
  <c r="D2819" i="22"/>
  <c r="D2818" i="22"/>
  <c r="D2817" i="22"/>
  <c r="D2816" i="22"/>
  <c r="D2815" i="22"/>
  <c r="D2814" i="22"/>
  <c r="D2813" i="22"/>
  <c r="D2812" i="22"/>
  <c r="D2811" i="22"/>
  <c r="D2810" i="22"/>
  <c r="D2809" i="22"/>
  <c r="D2808" i="22"/>
  <c r="D2807" i="22"/>
  <c r="D2806" i="22"/>
  <c r="D2805" i="22"/>
  <c r="D2804" i="22"/>
  <c r="D2803" i="22"/>
  <c r="D2802" i="22"/>
  <c r="D2801" i="22"/>
  <c r="D2800" i="22"/>
  <c r="D2799" i="22"/>
  <c r="D2798" i="22"/>
  <c r="D2797" i="22"/>
  <c r="D2796" i="22"/>
  <c r="D2795" i="22"/>
  <c r="D2794" i="22"/>
  <c r="D2793" i="22"/>
  <c r="D2792" i="22"/>
  <c r="D2791" i="22"/>
  <c r="D2790" i="22"/>
  <c r="D2789" i="22"/>
  <c r="D2788" i="22"/>
  <c r="D2787" i="22"/>
  <c r="D2786" i="22"/>
  <c r="D2785" i="22"/>
  <c r="D2784" i="22"/>
  <c r="D2783" i="22"/>
  <c r="D2782" i="22"/>
  <c r="D2781" i="22"/>
  <c r="D2780" i="22"/>
  <c r="D2779" i="22"/>
  <c r="D2778" i="22"/>
  <c r="D2777" i="22"/>
  <c r="D2776" i="22"/>
  <c r="D2775" i="22"/>
  <c r="D2774" i="22"/>
  <c r="D2773" i="22"/>
  <c r="D2772" i="22"/>
  <c r="D2771" i="22"/>
  <c r="D2770" i="22"/>
  <c r="D2769" i="22"/>
  <c r="D2768" i="22"/>
  <c r="D2767" i="22"/>
  <c r="D2766" i="22"/>
  <c r="D2765" i="22"/>
  <c r="D2764" i="22"/>
  <c r="D2763" i="22"/>
  <c r="D2762" i="22"/>
  <c r="D2761" i="22"/>
  <c r="D2760" i="22"/>
  <c r="D2759" i="22"/>
  <c r="D2758" i="22"/>
  <c r="D2757" i="22"/>
  <c r="D2756" i="22"/>
  <c r="D2755" i="22"/>
  <c r="D2754" i="22"/>
  <c r="D2753" i="22"/>
  <c r="D2752" i="22"/>
  <c r="D2751" i="22"/>
  <c r="D2750" i="22"/>
  <c r="D2749" i="22"/>
  <c r="D2748" i="22"/>
  <c r="D2747" i="22"/>
  <c r="D2746" i="22"/>
  <c r="D2745" i="22"/>
  <c r="D2744" i="22"/>
  <c r="D2743" i="22"/>
  <c r="D2742" i="22"/>
  <c r="D2741" i="22"/>
  <c r="D2740" i="22"/>
  <c r="D2739" i="22"/>
  <c r="D2738" i="22"/>
  <c r="D2737" i="22"/>
  <c r="D2736" i="22"/>
  <c r="D2735" i="22"/>
  <c r="D2734" i="22"/>
  <c r="D2733" i="22"/>
  <c r="D2732" i="22"/>
  <c r="D2731" i="22"/>
  <c r="D2730" i="22"/>
  <c r="D2729" i="22"/>
  <c r="D2728" i="22"/>
  <c r="D2727" i="22"/>
  <c r="D2726" i="22"/>
  <c r="D2725" i="22"/>
  <c r="D2724" i="22"/>
  <c r="D2723" i="22"/>
  <c r="D2722" i="22"/>
  <c r="D2721" i="22"/>
  <c r="D2720" i="22"/>
  <c r="D2719" i="22"/>
  <c r="D2718" i="22"/>
  <c r="D2717" i="22"/>
  <c r="D2716" i="22"/>
  <c r="D2715" i="22"/>
  <c r="D2714" i="22"/>
  <c r="D2713" i="22"/>
  <c r="D2712" i="22"/>
  <c r="D2711" i="22"/>
  <c r="D2710" i="22"/>
  <c r="D2709" i="22"/>
  <c r="D2708" i="22"/>
  <c r="D2707" i="22"/>
  <c r="D2706" i="22"/>
  <c r="D2705" i="22"/>
  <c r="D2704" i="22"/>
  <c r="D2703" i="22"/>
  <c r="D2702" i="22"/>
  <c r="D2701" i="22"/>
  <c r="D2700" i="22"/>
  <c r="D2699" i="22"/>
  <c r="D2698" i="22"/>
  <c r="D2697" i="22"/>
  <c r="D2696" i="22"/>
  <c r="D2695" i="22"/>
  <c r="D2694" i="22"/>
  <c r="D2693" i="22"/>
  <c r="D2692" i="22"/>
  <c r="D2691" i="22"/>
  <c r="D2690" i="22"/>
  <c r="D2689" i="22"/>
  <c r="D2688" i="22"/>
  <c r="D2687" i="22"/>
  <c r="D2686" i="22"/>
  <c r="D2685" i="22"/>
  <c r="D2684" i="22"/>
  <c r="D2683" i="22"/>
  <c r="D2682" i="22"/>
  <c r="D2681" i="22"/>
  <c r="D2680" i="22"/>
  <c r="D2679" i="22"/>
  <c r="D2678" i="22"/>
  <c r="D2677" i="22"/>
  <c r="D2676" i="22"/>
  <c r="D2675" i="22"/>
  <c r="D2674" i="22"/>
  <c r="D2673" i="22"/>
  <c r="D2672" i="22"/>
  <c r="D2671" i="22"/>
  <c r="D2670" i="22"/>
  <c r="D2669" i="22"/>
  <c r="D2668" i="22"/>
  <c r="D2667" i="22"/>
  <c r="D2666" i="22"/>
  <c r="D2665" i="22"/>
  <c r="D2664" i="22"/>
  <c r="D2663" i="22"/>
  <c r="D2662" i="22"/>
  <c r="D2661" i="22"/>
  <c r="D2660" i="22"/>
  <c r="D2659" i="22"/>
  <c r="D2658" i="22"/>
  <c r="D2657" i="22"/>
  <c r="D2656" i="22"/>
  <c r="D2655" i="22"/>
  <c r="D2654" i="22"/>
  <c r="D2653" i="22"/>
  <c r="D2652" i="22"/>
  <c r="D2651" i="22"/>
  <c r="D2650" i="22"/>
  <c r="D2649" i="22"/>
  <c r="D2648" i="22"/>
  <c r="D2647" i="22"/>
  <c r="D2646" i="22"/>
  <c r="D2645" i="22"/>
  <c r="D2644" i="22"/>
  <c r="D2643" i="22"/>
  <c r="D2642" i="22"/>
  <c r="D2641" i="22"/>
  <c r="D2640" i="22"/>
  <c r="D2639" i="22"/>
  <c r="D2638" i="22"/>
  <c r="D2637" i="22"/>
  <c r="D2636" i="22"/>
  <c r="D2635" i="22"/>
  <c r="D2634" i="22"/>
  <c r="D2633" i="22"/>
  <c r="D2632" i="22"/>
  <c r="D2631" i="22"/>
  <c r="D2630" i="22"/>
  <c r="D2629" i="22"/>
  <c r="D2628" i="22"/>
  <c r="D2627" i="22"/>
  <c r="D2626" i="22"/>
  <c r="D2625" i="22"/>
  <c r="D2624" i="22"/>
  <c r="D2623" i="22"/>
  <c r="D2622" i="22"/>
  <c r="D2621" i="22"/>
  <c r="D2620" i="22"/>
  <c r="D2619" i="22"/>
  <c r="D2618" i="22"/>
  <c r="D2617" i="22"/>
  <c r="D2616" i="22"/>
  <c r="D2615" i="22"/>
  <c r="D2614" i="22"/>
  <c r="D2613" i="22"/>
  <c r="D2612" i="22"/>
  <c r="D2611" i="22"/>
  <c r="D2610" i="22"/>
  <c r="D2609" i="22"/>
  <c r="D2608" i="22"/>
  <c r="D2607" i="22"/>
  <c r="D2606" i="22"/>
  <c r="D2605" i="22"/>
  <c r="D2604" i="22"/>
  <c r="D2603" i="22"/>
  <c r="D2602" i="22"/>
  <c r="D2601" i="22"/>
  <c r="D2600" i="22"/>
  <c r="D2599" i="22"/>
  <c r="D2598" i="22"/>
  <c r="D2597" i="22"/>
  <c r="D2596" i="22"/>
  <c r="D2595" i="22"/>
  <c r="D2594" i="22"/>
  <c r="D2593" i="22"/>
  <c r="D2592" i="22"/>
  <c r="D2591" i="22"/>
  <c r="D2590" i="22"/>
  <c r="D2589" i="22"/>
  <c r="D2588" i="22"/>
  <c r="D2587" i="22"/>
  <c r="D2586" i="22"/>
  <c r="D2585" i="22"/>
  <c r="D2584" i="22"/>
  <c r="D2583" i="22"/>
  <c r="D2582" i="22"/>
  <c r="D2581" i="22"/>
  <c r="D2580" i="22"/>
  <c r="D2579" i="22"/>
  <c r="D2578" i="22"/>
  <c r="D2577" i="22"/>
  <c r="D2576" i="22"/>
  <c r="D2575" i="22"/>
  <c r="D2574" i="22"/>
  <c r="D2573" i="22"/>
  <c r="D2572" i="22"/>
  <c r="D2571" i="22"/>
  <c r="D2570" i="22"/>
  <c r="D2569" i="22"/>
  <c r="D2568" i="22"/>
  <c r="D2567" i="22"/>
  <c r="D2566" i="22"/>
  <c r="D2565" i="22"/>
  <c r="D2564" i="22"/>
  <c r="D2563" i="22"/>
  <c r="D2562" i="22"/>
  <c r="D2561" i="22"/>
  <c r="D2560" i="22"/>
  <c r="D2559" i="22"/>
  <c r="D2558" i="22"/>
  <c r="D2557" i="22"/>
  <c r="D2556" i="22"/>
  <c r="D2555" i="22"/>
  <c r="D2554" i="22"/>
  <c r="D2553" i="22"/>
  <c r="D2552" i="22"/>
  <c r="D2551" i="22"/>
  <c r="D2550" i="22"/>
  <c r="D2549" i="22"/>
  <c r="D2548" i="22"/>
  <c r="D2547" i="22"/>
  <c r="D2546" i="22"/>
  <c r="D2545" i="22"/>
  <c r="D2544" i="22"/>
  <c r="D2543" i="22"/>
  <c r="D2542" i="22"/>
  <c r="D2541" i="22"/>
  <c r="D2540" i="22"/>
  <c r="D2539" i="22"/>
  <c r="D2538" i="22"/>
  <c r="D2537" i="22"/>
  <c r="D2536" i="22"/>
  <c r="D2535" i="22"/>
  <c r="D2534" i="22"/>
  <c r="D2533" i="22"/>
  <c r="D2532" i="22"/>
  <c r="D2531" i="22"/>
  <c r="D2530" i="22"/>
  <c r="D2529" i="22"/>
  <c r="D2528" i="22"/>
  <c r="D2527" i="22"/>
  <c r="D2526" i="22"/>
  <c r="D2525" i="22"/>
  <c r="D2524" i="22"/>
  <c r="D2523" i="22"/>
  <c r="D2522" i="22"/>
  <c r="D2521" i="22"/>
  <c r="D2520" i="22"/>
  <c r="D2519" i="22"/>
  <c r="D2518" i="22"/>
  <c r="D2517" i="22"/>
  <c r="D2516" i="22"/>
  <c r="D2515" i="22"/>
  <c r="D2514" i="22"/>
  <c r="D2513" i="22"/>
  <c r="D2512" i="22"/>
  <c r="D2511" i="22"/>
  <c r="D2510" i="22"/>
  <c r="D2509" i="22"/>
  <c r="D2508" i="22"/>
  <c r="D2507" i="22"/>
  <c r="D2506" i="22"/>
  <c r="D2505" i="22"/>
  <c r="D2504" i="22"/>
  <c r="D2503" i="22"/>
  <c r="D2502" i="22"/>
  <c r="D2501" i="22"/>
  <c r="D2500" i="22"/>
  <c r="D2499" i="22"/>
  <c r="D2498" i="22"/>
  <c r="D2497" i="22"/>
  <c r="D2496" i="22"/>
  <c r="D2495" i="22"/>
  <c r="D2494" i="22"/>
  <c r="D2493" i="22"/>
  <c r="D2492" i="22"/>
  <c r="D2491" i="22"/>
  <c r="D2490" i="22"/>
  <c r="D2489" i="22"/>
  <c r="D2488" i="22"/>
  <c r="D2487" i="22"/>
  <c r="D2486" i="22"/>
  <c r="D2485" i="22"/>
  <c r="D2484" i="22"/>
  <c r="D2483" i="22"/>
  <c r="D2482" i="22"/>
  <c r="D2481" i="22"/>
  <c r="D2480" i="22"/>
  <c r="D2479" i="22"/>
  <c r="D2478" i="22"/>
  <c r="D2477" i="22"/>
  <c r="D2476" i="22"/>
  <c r="D2475" i="22"/>
  <c r="D2474" i="22"/>
  <c r="D2473" i="22"/>
  <c r="D2472" i="22"/>
  <c r="D2471" i="22"/>
  <c r="D2470" i="22"/>
  <c r="D2469" i="22"/>
  <c r="D2468" i="22"/>
  <c r="D2467" i="22"/>
  <c r="D2466" i="22"/>
  <c r="D2465" i="22"/>
  <c r="D2464" i="22"/>
  <c r="D2463" i="22"/>
  <c r="D2462" i="22"/>
  <c r="D2461" i="22"/>
  <c r="D2460" i="22"/>
  <c r="D2459" i="22"/>
  <c r="D2458" i="22"/>
  <c r="D2457" i="22"/>
  <c r="D2456" i="22"/>
  <c r="D2455" i="22"/>
  <c r="D2454" i="22"/>
  <c r="D2453" i="22"/>
  <c r="D2452" i="22"/>
  <c r="D2451" i="22"/>
  <c r="D2450" i="22"/>
  <c r="D2449" i="22"/>
  <c r="D2448" i="22"/>
  <c r="D2447" i="22"/>
  <c r="D2446" i="22"/>
  <c r="D2445" i="22"/>
  <c r="D2444" i="22"/>
  <c r="D2443" i="22"/>
  <c r="D2442" i="22"/>
  <c r="D2441" i="22"/>
  <c r="D2440" i="22"/>
  <c r="D2439" i="22"/>
  <c r="D2438" i="22"/>
  <c r="D2437" i="22"/>
  <c r="D2436" i="22"/>
  <c r="D2435" i="22"/>
  <c r="D2434" i="22"/>
  <c r="D2433" i="22"/>
  <c r="D2432" i="22"/>
  <c r="D2431" i="22"/>
  <c r="D2430" i="22"/>
  <c r="D2429" i="22"/>
  <c r="D2428" i="22"/>
  <c r="D2427" i="22"/>
  <c r="D2426" i="22"/>
  <c r="D2425" i="22"/>
  <c r="D2424" i="22"/>
  <c r="D2423" i="22"/>
  <c r="D2422" i="22"/>
  <c r="D2421" i="22"/>
  <c r="D2420" i="22"/>
  <c r="D2419" i="22"/>
  <c r="D2418" i="22"/>
  <c r="D2417" i="22"/>
  <c r="D2416" i="22"/>
  <c r="D2415" i="22"/>
  <c r="D2414" i="22"/>
  <c r="D2413" i="22"/>
  <c r="D2412" i="22"/>
  <c r="D2411" i="22"/>
  <c r="D2410" i="22"/>
  <c r="D2409" i="22"/>
  <c r="D2408" i="22"/>
  <c r="D2407" i="22"/>
  <c r="D2406" i="22"/>
  <c r="D2405" i="22"/>
  <c r="D2404" i="22"/>
  <c r="D2403" i="22"/>
  <c r="D2402" i="22"/>
  <c r="D2401" i="22"/>
  <c r="D2400" i="22"/>
  <c r="D2399" i="22"/>
  <c r="D2398" i="22"/>
  <c r="D2397" i="22"/>
  <c r="D2396" i="22"/>
  <c r="D2395" i="22"/>
  <c r="D2394" i="22"/>
  <c r="D2393" i="22"/>
  <c r="D2392" i="22"/>
  <c r="D2391" i="22"/>
  <c r="D2390" i="22"/>
  <c r="D2389" i="22"/>
  <c r="D2388" i="22"/>
  <c r="D2387" i="22"/>
  <c r="D2386" i="22"/>
  <c r="D2385" i="22"/>
  <c r="D2384" i="22"/>
  <c r="D2383" i="22"/>
  <c r="D2382" i="22"/>
  <c r="D2381" i="22"/>
  <c r="D2380" i="22"/>
  <c r="D2379" i="22"/>
  <c r="D2378" i="22"/>
  <c r="D2377" i="22"/>
  <c r="D2376" i="22"/>
  <c r="D2375" i="22"/>
  <c r="D2374" i="22"/>
  <c r="D2373" i="22"/>
  <c r="D2372" i="22"/>
  <c r="D2371" i="22"/>
  <c r="D2370" i="22"/>
  <c r="D2369" i="22"/>
  <c r="D2368" i="22"/>
  <c r="D2367" i="22"/>
  <c r="D2366" i="22"/>
  <c r="D2365" i="22"/>
  <c r="D2364" i="22"/>
  <c r="D2363" i="22"/>
  <c r="D2362" i="22"/>
  <c r="D2361" i="22"/>
  <c r="D2360" i="22"/>
  <c r="D2359" i="22"/>
  <c r="D2358" i="22"/>
  <c r="D2357" i="22"/>
  <c r="D2356" i="22"/>
  <c r="D2355" i="22"/>
  <c r="D2354" i="22"/>
  <c r="D2353" i="22"/>
  <c r="D2352" i="22"/>
  <c r="D2351" i="22"/>
  <c r="D2350" i="22"/>
  <c r="D2349" i="22"/>
  <c r="D2348" i="22"/>
  <c r="D2347" i="22"/>
  <c r="D2346" i="22"/>
  <c r="D2345" i="22"/>
  <c r="D2344" i="22"/>
  <c r="D2343" i="22"/>
  <c r="D2342" i="22"/>
  <c r="D2341" i="22"/>
  <c r="D2340" i="22"/>
  <c r="D2339" i="22"/>
  <c r="D2338" i="22"/>
  <c r="D2337" i="22"/>
  <c r="D2336" i="22"/>
  <c r="D2335" i="22"/>
  <c r="D2334" i="22"/>
  <c r="D2333" i="22"/>
  <c r="D2332" i="22"/>
  <c r="D2331" i="22"/>
  <c r="D2330" i="22"/>
  <c r="D2329" i="22"/>
  <c r="D2328" i="22"/>
  <c r="D2327" i="22"/>
  <c r="D2326" i="22"/>
  <c r="D2325" i="22"/>
  <c r="D2324" i="22"/>
  <c r="D2323" i="22"/>
  <c r="D2322" i="22"/>
  <c r="D2321" i="22"/>
  <c r="D2320" i="22"/>
  <c r="D2319" i="22"/>
  <c r="D2318" i="22"/>
  <c r="D2317" i="22"/>
  <c r="D2316" i="22"/>
  <c r="D2315" i="22"/>
  <c r="D2314" i="22"/>
  <c r="D2313" i="22"/>
  <c r="D2312" i="22"/>
  <c r="D2311" i="22"/>
  <c r="D2310" i="22"/>
  <c r="D2309" i="22"/>
  <c r="D2308" i="22"/>
  <c r="D2307" i="22"/>
  <c r="D2306" i="22"/>
  <c r="D2305" i="22"/>
  <c r="D2304" i="22"/>
  <c r="D2303" i="22"/>
  <c r="D2302" i="22"/>
  <c r="D2301" i="22"/>
  <c r="D2300" i="22"/>
  <c r="D2299" i="22"/>
  <c r="D2298" i="22"/>
  <c r="D2297" i="22"/>
  <c r="D2296" i="22"/>
  <c r="D2295" i="22"/>
  <c r="D2294" i="22"/>
  <c r="D2293" i="22"/>
  <c r="D2292" i="22"/>
  <c r="D2291" i="22"/>
  <c r="D2290" i="22"/>
  <c r="D2289" i="22"/>
  <c r="D2288" i="22"/>
  <c r="D2287" i="22"/>
  <c r="D2286" i="22"/>
  <c r="D2285" i="22"/>
  <c r="D2284" i="22"/>
  <c r="D2283" i="22"/>
  <c r="D2282" i="22"/>
  <c r="D2281" i="22"/>
  <c r="D2280" i="22"/>
  <c r="D2279" i="22"/>
  <c r="D2278" i="22"/>
  <c r="D2277" i="22"/>
  <c r="D2276" i="22"/>
  <c r="D2275" i="22"/>
  <c r="D2274" i="22"/>
  <c r="D2273" i="22"/>
  <c r="D2272" i="22"/>
  <c r="D2271" i="22"/>
  <c r="D2270" i="22"/>
  <c r="D2269" i="22"/>
  <c r="D2268" i="22"/>
  <c r="D2267" i="22"/>
  <c r="D2266" i="22"/>
  <c r="D2265" i="22"/>
  <c r="D2264" i="22"/>
  <c r="D2263" i="22"/>
  <c r="D2262" i="22"/>
  <c r="D2261" i="22"/>
  <c r="D2260" i="22"/>
  <c r="D2259" i="22"/>
  <c r="D2258" i="22"/>
  <c r="D2257" i="22"/>
  <c r="D2256" i="22"/>
  <c r="D2255" i="22"/>
  <c r="D2254" i="22"/>
  <c r="D2253" i="22"/>
  <c r="D2252" i="22"/>
  <c r="D2251" i="22"/>
  <c r="D2250" i="22"/>
  <c r="D2249" i="22"/>
  <c r="D2248" i="22"/>
  <c r="D2247" i="22"/>
  <c r="D2246" i="22"/>
  <c r="D2245" i="22"/>
  <c r="D2244" i="22"/>
  <c r="D2243" i="22"/>
  <c r="D2242" i="22"/>
  <c r="D2241" i="22"/>
  <c r="D2240" i="22"/>
  <c r="D2239" i="22"/>
  <c r="D2238" i="22"/>
  <c r="D2237" i="22"/>
  <c r="D2236" i="22"/>
  <c r="D2235" i="22"/>
  <c r="D2234" i="22"/>
  <c r="D2233" i="22"/>
  <c r="D2232" i="22"/>
  <c r="D2231" i="22"/>
  <c r="D2230" i="22"/>
  <c r="D2229" i="22"/>
  <c r="D2228" i="22"/>
  <c r="D2227" i="22"/>
  <c r="D2226" i="22"/>
  <c r="D2225" i="22"/>
  <c r="D2224" i="22"/>
  <c r="D2223" i="22"/>
  <c r="D2222" i="22"/>
  <c r="D2221" i="22"/>
  <c r="D2220" i="22"/>
  <c r="D2219" i="22"/>
  <c r="D2218" i="22"/>
  <c r="D2217" i="22"/>
  <c r="D2216" i="22"/>
  <c r="D2215" i="22"/>
  <c r="D2214" i="22"/>
  <c r="D2213" i="22"/>
  <c r="D2212" i="22"/>
  <c r="D2211" i="22"/>
  <c r="D2210" i="22"/>
  <c r="D2209" i="22"/>
  <c r="D2208" i="22"/>
  <c r="D2207" i="22"/>
  <c r="D2206" i="22"/>
  <c r="D2205" i="22"/>
  <c r="D2204" i="22"/>
  <c r="D2203" i="22"/>
  <c r="D2202" i="22"/>
  <c r="D2201" i="22"/>
  <c r="D2200" i="22"/>
  <c r="D2199" i="22"/>
  <c r="D2198" i="22"/>
  <c r="D2197" i="22"/>
  <c r="D2196" i="22"/>
  <c r="D2195" i="22"/>
  <c r="D2194" i="22"/>
  <c r="D2193" i="22"/>
  <c r="D2192" i="22"/>
  <c r="D2191" i="22"/>
  <c r="D2190" i="22"/>
  <c r="D2189" i="22"/>
  <c r="D2188" i="22"/>
  <c r="D2187" i="22"/>
  <c r="D2186" i="22"/>
  <c r="D2185" i="22"/>
  <c r="D2184" i="22"/>
  <c r="D2183" i="22"/>
  <c r="D2182" i="22"/>
  <c r="D2181" i="22"/>
  <c r="D2180" i="22"/>
  <c r="D2179" i="22"/>
  <c r="D2178" i="22"/>
  <c r="D2177" i="22"/>
  <c r="D2176" i="22"/>
  <c r="D2175" i="22"/>
  <c r="D2174" i="22"/>
  <c r="D2173" i="22"/>
  <c r="D2172" i="22"/>
  <c r="D2171" i="22"/>
  <c r="D2170" i="22"/>
  <c r="D2169" i="22"/>
  <c r="D2168" i="22"/>
  <c r="D2167" i="22"/>
  <c r="D2166" i="22"/>
  <c r="D2165" i="22"/>
  <c r="D2164" i="22"/>
  <c r="D2163" i="22"/>
  <c r="D2162" i="22"/>
  <c r="D2161" i="22"/>
  <c r="D2160" i="22"/>
  <c r="D2159" i="22"/>
  <c r="D2158" i="22"/>
  <c r="D2157" i="22"/>
  <c r="D2156" i="22"/>
  <c r="D2155" i="22"/>
  <c r="D2154" i="22"/>
  <c r="D2153" i="22"/>
  <c r="D2152" i="22"/>
  <c r="D2151" i="22"/>
  <c r="D2150" i="22"/>
  <c r="D2149" i="22"/>
  <c r="D2148" i="22"/>
  <c r="D2147" i="22"/>
  <c r="D2146" i="22"/>
  <c r="D2145" i="22"/>
  <c r="D2144" i="22"/>
  <c r="D2143" i="22"/>
  <c r="D2142" i="22"/>
  <c r="D2141" i="22"/>
  <c r="D2140" i="22"/>
  <c r="D2139" i="22"/>
  <c r="D2138" i="22"/>
  <c r="D2137" i="22"/>
  <c r="D2136" i="22"/>
  <c r="D2135" i="22"/>
  <c r="D2134" i="22"/>
  <c r="D2133" i="22"/>
  <c r="D2132" i="22"/>
  <c r="D2131" i="22"/>
  <c r="D2130" i="22"/>
  <c r="D2129" i="22"/>
  <c r="D2128" i="22"/>
  <c r="D2127" i="22"/>
  <c r="D2126" i="22"/>
  <c r="D2125" i="22"/>
  <c r="D2124" i="22"/>
  <c r="D2123" i="22"/>
  <c r="D2122" i="22"/>
  <c r="D2121" i="22"/>
  <c r="D2120" i="22"/>
  <c r="D2119" i="22"/>
  <c r="D2118" i="22"/>
  <c r="D2117" i="22"/>
  <c r="D2116" i="22"/>
  <c r="D2115" i="22"/>
  <c r="D2114" i="22"/>
  <c r="D2113" i="22"/>
  <c r="D2112" i="22"/>
  <c r="D2111" i="22"/>
  <c r="D2110" i="22"/>
  <c r="D2109" i="22"/>
  <c r="D2108" i="22"/>
  <c r="D2107" i="22"/>
  <c r="D2106" i="22"/>
  <c r="D2105" i="22"/>
  <c r="D2104" i="22"/>
  <c r="D2103" i="22"/>
  <c r="D2102" i="22"/>
  <c r="D2101" i="22"/>
  <c r="D2100" i="22"/>
  <c r="D2099" i="22"/>
  <c r="D2098" i="22"/>
  <c r="D2097" i="22"/>
  <c r="D2096" i="22"/>
  <c r="D2095" i="22"/>
  <c r="D2094" i="22"/>
  <c r="D2093" i="22"/>
  <c r="D2092" i="22"/>
  <c r="D2091" i="22"/>
  <c r="D2090" i="22"/>
  <c r="D2089" i="22"/>
  <c r="D2088" i="22"/>
  <c r="D2087" i="22"/>
  <c r="D2086" i="22"/>
  <c r="D2085" i="22"/>
  <c r="D2084" i="22"/>
  <c r="D2083" i="22"/>
  <c r="D2082" i="22"/>
  <c r="D2081" i="22"/>
  <c r="D2080" i="22"/>
  <c r="D2079" i="22"/>
  <c r="D2078" i="22"/>
  <c r="D2077" i="22"/>
  <c r="D2076" i="22"/>
  <c r="D2075" i="22"/>
  <c r="D2074" i="22"/>
  <c r="D2073" i="22"/>
  <c r="D2072" i="22"/>
  <c r="D2071" i="22"/>
  <c r="D2070" i="22"/>
  <c r="D2069" i="22"/>
  <c r="D2068" i="22"/>
  <c r="D2067" i="22"/>
  <c r="D2066" i="22"/>
  <c r="D2065" i="22"/>
  <c r="D2064" i="22"/>
  <c r="D2063" i="22"/>
  <c r="D2062" i="22"/>
  <c r="D2061" i="22"/>
  <c r="D2060" i="22"/>
  <c r="D2059" i="22"/>
  <c r="D2058" i="22"/>
  <c r="D2057" i="22"/>
  <c r="D2056" i="22"/>
  <c r="D2055" i="22"/>
  <c r="D2054" i="22"/>
  <c r="D2053" i="22"/>
  <c r="D2052" i="22"/>
  <c r="D2051" i="22"/>
  <c r="D2050" i="22"/>
  <c r="D2049" i="22"/>
  <c r="D2048" i="22"/>
  <c r="D2047" i="22"/>
  <c r="D2046" i="22"/>
  <c r="D2045" i="22"/>
  <c r="D2044" i="22"/>
  <c r="D2043" i="22"/>
  <c r="D2042" i="22"/>
  <c r="D2041" i="22"/>
  <c r="D2040" i="22"/>
  <c r="D2039" i="22"/>
  <c r="D2038" i="22"/>
  <c r="D2037" i="22"/>
  <c r="D2036" i="22"/>
  <c r="D2035" i="22"/>
  <c r="D2034" i="22"/>
  <c r="D2033" i="22"/>
  <c r="D2032" i="22"/>
  <c r="D2031" i="22"/>
  <c r="D2030" i="22"/>
  <c r="D2029" i="22"/>
  <c r="D2028" i="22"/>
  <c r="D2027" i="22"/>
  <c r="D2026" i="22"/>
  <c r="D2025" i="22"/>
  <c r="D2024" i="22"/>
  <c r="D2023" i="22"/>
  <c r="D2022" i="22"/>
  <c r="D2021" i="22"/>
  <c r="D2020" i="22"/>
  <c r="D2019" i="22"/>
  <c r="D2018" i="22"/>
  <c r="D2017" i="22"/>
  <c r="D2016" i="22"/>
  <c r="D2015" i="22"/>
  <c r="D2014" i="22"/>
  <c r="D2013" i="22"/>
  <c r="D2012" i="22"/>
  <c r="D2011" i="22"/>
  <c r="D2010" i="22"/>
  <c r="D2009" i="22"/>
  <c r="D2008" i="22"/>
  <c r="D2007" i="22"/>
  <c r="D2006" i="22"/>
  <c r="D2005" i="22"/>
  <c r="D2004" i="22"/>
  <c r="D2003" i="22"/>
  <c r="D2002" i="22"/>
  <c r="D2001" i="22"/>
  <c r="D2000" i="22"/>
  <c r="D1999" i="22"/>
  <c r="D1998" i="22"/>
  <c r="D1997" i="22"/>
  <c r="D1996" i="22"/>
  <c r="D1995" i="22"/>
  <c r="D1994" i="22"/>
  <c r="D1993" i="22"/>
  <c r="D1992" i="22"/>
  <c r="D1991" i="22"/>
  <c r="D1990" i="22"/>
  <c r="D1989" i="22"/>
  <c r="D1988" i="22"/>
  <c r="D1987" i="22"/>
  <c r="D1986" i="22"/>
  <c r="D1985" i="22"/>
  <c r="D1984" i="22"/>
  <c r="D1983" i="22"/>
  <c r="D1982" i="22"/>
  <c r="D1981" i="22"/>
  <c r="D1980" i="22"/>
  <c r="D1979" i="22"/>
  <c r="D1978" i="22"/>
  <c r="D1977" i="22"/>
  <c r="D1976" i="22"/>
  <c r="D1975" i="22"/>
  <c r="D1974" i="22"/>
  <c r="D1973" i="22"/>
  <c r="D1972" i="22"/>
  <c r="D1971" i="22"/>
  <c r="D1970" i="22"/>
  <c r="D1969" i="22"/>
  <c r="D1968" i="22"/>
  <c r="D1967" i="22"/>
  <c r="D1966" i="22"/>
  <c r="D1965" i="22"/>
  <c r="D1964" i="22"/>
  <c r="D1963" i="22"/>
  <c r="D1962" i="22"/>
  <c r="D1961" i="22"/>
  <c r="D1960" i="22"/>
  <c r="D1959" i="22"/>
  <c r="D1958" i="22"/>
  <c r="D1957" i="22"/>
  <c r="D1956" i="22"/>
  <c r="D1955" i="22"/>
  <c r="D1954" i="22"/>
  <c r="D1953" i="22"/>
  <c r="D1952" i="22"/>
  <c r="D1951" i="22"/>
  <c r="D1950" i="22"/>
  <c r="D1949" i="22"/>
  <c r="D1948" i="22"/>
  <c r="D1947" i="22"/>
  <c r="D1946" i="22"/>
  <c r="D1945" i="22"/>
  <c r="D1944" i="22"/>
  <c r="D1943" i="22"/>
  <c r="D1942" i="22"/>
  <c r="D1941" i="22"/>
  <c r="D1940" i="22"/>
  <c r="D1939" i="22"/>
  <c r="D1938" i="22"/>
  <c r="D1937" i="22"/>
  <c r="D1936" i="22"/>
  <c r="D1935" i="22"/>
  <c r="D1934" i="22"/>
  <c r="D1933" i="22"/>
  <c r="D1932" i="22"/>
  <c r="D1931" i="22"/>
  <c r="D1930" i="22"/>
  <c r="D1929" i="22"/>
  <c r="D1928" i="22"/>
  <c r="D1927" i="22"/>
  <c r="D1926" i="22"/>
  <c r="D1925" i="22"/>
  <c r="D1924" i="22"/>
  <c r="D1923" i="22"/>
  <c r="D1922" i="22"/>
  <c r="D1921" i="22"/>
  <c r="D1920" i="22"/>
  <c r="D1919" i="22"/>
  <c r="D1918" i="22"/>
  <c r="D1917" i="22"/>
  <c r="D1916" i="22"/>
  <c r="D1915" i="22"/>
  <c r="D1914" i="22"/>
  <c r="D1913" i="22"/>
  <c r="D1912" i="22"/>
  <c r="D1911" i="22"/>
  <c r="D1910" i="22"/>
  <c r="D1909" i="22"/>
  <c r="D1908" i="22"/>
  <c r="D1907" i="22"/>
  <c r="D1906" i="22"/>
  <c r="D1905" i="22"/>
  <c r="D1904" i="22"/>
  <c r="D1903" i="22"/>
  <c r="D1902" i="22"/>
  <c r="D1901" i="22"/>
  <c r="D1900" i="22"/>
  <c r="D1899" i="22"/>
  <c r="D1898" i="22"/>
  <c r="D1897" i="22"/>
  <c r="D1896" i="22"/>
  <c r="D1895" i="22"/>
  <c r="D1894" i="22"/>
  <c r="D1893" i="22"/>
  <c r="D1892" i="22"/>
  <c r="D1891" i="22"/>
  <c r="D1890" i="22"/>
  <c r="D1889" i="22"/>
  <c r="D1888" i="22"/>
  <c r="D1887" i="22"/>
  <c r="D1886" i="22"/>
  <c r="D1885" i="22"/>
  <c r="D1884" i="22"/>
  <c r="D1883" i="22"/>
  <c r="D1882" i="22"/>
  <c r="D1881" i="22"/>
  <c r="D1880" i="22"/>
  <c r="D1879" i="22"/>
  <c r="D1878" i="22"/>
  <c r="D1877" i="22"/>
  <c r="D1876" i="22"/>
  <c r="D1875" i="22"/>
  <c r="D1874" i="22"/>
  <c r="D1873" i="22"/>
  <c r="D1872" i="22"/>
  <c r="D1871" i="22"/>
  <c r="D1870" i="22"/>
  <c r="D1869" i="22"/>
  <c r="D1868" i="22"/>
  <c r="D1867" i="22"/>
  <c r="D1866" i="22"/>
  <c r="D1865" i="22"/>
  <c r="D1864" i="22"/>
  <c r="D1863" i="22"/>
  <c r="D1862" i="22"/>
  <c r="D1861" i="22"/>
  <c r="D1860" i="22"/>
  <c r="D1859" i="22"/>
  <c r="D1858" i="22"/>
  <c r="D1857" i="22"/>
  <c r="D1856" i="22"/>
  <c r="D1855" i="22"/>
  <c r="D1854" i="22"/>
  <c r="D1853" i="22"/>
  <c r="D1852" i="22"/>
  <c r="D1851" i="22"/>
  <c r="D1850" i="22"/>
  <c r="D1849" i="22"/>
  <c r="D1848" i="22"/>
  <c r="D1847" i="22"/>
  <c r="D1846" i="22"/>
  <c r="D1845" i="22"/>
  <c r="D1844" i="22"/>
  <c r="D1843" i="22"/>
  <c r="D1842" i="22"/>
  <c r="D1841" i="22"/>
  <c r="D1840" i="22"/>
  <c r="D1839" i="22"/>
  <c r="D1838" i="22"/>
  <c r="D1837" i="22"/>
  <c r="D1836" i="22"/>
  <c r="D1835" i="22"/>
  <c r="D1834" i="22"/>
  <c r="D1833" i="22"/>
  <c r="D1832" i="22"/>
  <c r="D1831" i="22"/>
  <c r="D1830" i="22"/>
  <c r="D1829" i="22"/>
  <c r="D1828" i="22"/>
  <c r="D1827" i="22"/>
  <c r="D1826" i="22"/>
  <c r="D1825" i="22"/>
  <c r="D1824" i="22"/>
  <c r="D1823" i="22"/>
  <c r="D1822" i="22"/>
  <c r="D1821" i="22"/>
  <c r="D1820" i="22"/>
  <c r="D1819" i="22"/>
  <c r="D1818" i="22"/>
  <c r="D1817" i="22"/>
  <c r="D1816" i="22"/>
  <c r="D1815" i="22"/>
  <c r="D1814" i="22"/>
  <c r="D1813" i="22"/>
  <c r="D1812" i="22"/>
  <c r="D1811" i="22"/>
  <c r="D1810" i="22"/>
  <c r="D1809" i="22"/>
  <c r="D1808" i="22"/>
  <c r="D1807" i="22"/>
  <c r="D1806" i="22"/>
  <c r="D1805" i="22"/>
  <c r="D1804" i="22"/>
  <c r="D1803" i="22"/>
  <c r="D1802" i="22"/>
  <c r="D1801" i="22"/>
  <c r="D1800" i="22"/>
  <c r="D1799" i="22"/>
  <c r="D1798" i="22"/>
  <c r="D1797" i="22"/>
  <c r="D1796" i="22"/>
  <c r="D1795" i="22"/>
  <c r="D1794" i="22"/>
  <c r="D1793" i="22"/>
  <c r="D1792" i="22"/>
  <c r="D1791" i="22"/>
  <c r="D1790" i="22"/>
  <c r="D1789" i="22"/>
  <c r="D1788" i="22"/>
  <c r="D1787" i="22"/>
  <c r="D1786" i="22"/>
  <c r="D1785" i="22"/>
  <c r="D1784" i="22"/>
  <c r="D1783" i="22"/>
  <c r="D1782" i="22"/>
  <c r="D1781" i="22"/>
  <c r="D1780" i="22"/>
  <c r="D1779" i="22"/>
  <c r="D1778" i="22"/>
  <c r="D1777" i="22"/>
  <c r="D1776" i="22"/>
  <c r="D1775" i="22"/>
  <c r="D1774" i="22"/>
  <c r="D1773" i="22"/>
  <c r="D1772" i="22"/>
  <c r="D1771" i="22"/>
  <c r="D1770" i="22"/>
  <c r="D1769" i="22"/>
  <c r="D1768" i="22"/>
  <c r="D1767" i="22"/>
  <c r="D1766" i="22"/>
  <c r="D1765" i="22"/>
  <c r="D1764" i="22"/>
  <c r="D1763" i="22"/>
  <c r="D1762" i="22"/>
  <c r="D1761" i="22"/>
  <c r="D1760" i="22"/>
  <c r="D1759" i="22"/>
  <c r="D1758" i="22"/>
  <c r="D1757" i="22"/>
  <c r="D1756" i="22"/>
  <c r="D1755" i="22"/>
  <c r="D1754" i="22"/>
  <c r="D1753" i="22"/>
  <c r="D1752" i="22"/>
  <c r="D1751" i="22"/>
  <c r="D1750" i="22"/>
  <c r="D1749" i="22"/>
  <c r="D1748" i="22"/>
  <c r="D1747" i="22"/>
  <c r="D1746" i="22"/>
  <c r="D1745" i="22"/>
  <c r="D1744" i="22"/>
  <c r="D1743" i="22"/>
  <c r="D1742" i="22"/>
  <c r="D1741" i="22"/>
  <c r="D1740" i="22"/>
  <c r="D1739" i="22"/>
  <c r="D1738" i="22"/>
  <c r="D1737" i="22"/>
  <c r="D1736" i="22"/>
  <c r="D1735" i="22"/>
  <c r="D1734" i="22"/>
  <c r="D1733" i="22"/>
  <c r="D1732" i="22"/>
  <c r="D1731" i="22"/>
  <c r="D1730" i="22"/>
  <c r="D1729" i="22"/>
  <c r="D1728" i="22"/>
  <c r="D1727" i="22"/>
  <c r="D1726" i="22"/>
  <c r="D1725" i="22"/>
  <c r="D1724" i="22"/>
  <c r="D1723" i="22"/>
  <c r="D1722" i="22"/>
  <c r="D1721" i="22"/>
  <c r="D1720" i="22"/>
  <c r="D1719" i="22"/>
  <c r="D1718" i="22"/>
  <c r="D1717" i="22"/>
  <c r="D1716" i="22"/>
  <c r="D1715" i="22"/>
  <c r="D1714" i="22"/>
  <c r="D1713" i="22"/>
  <c r="D1712" i="22"/>
  <c r="D1711" i="22"/>
  <c r="D1710" i="22"/>
  <c r="D1709" i="22"/>
  <c r="D1708" i="22"/>
  <c r="D1707" i="22"/>
  <c r="D1706" i="22"/>
  <c r="D1705" i="22"/>
  <c r="D1704" i="22"/>
  <c r="D1703" i="22"/>
  <c r="D1702" i="22"/>
  <c r="D1701" i="22"/>
  <c r="D1700" i="22"/>
  <c r="D1699" i="22"/>
  <c r="D1698" i="22"/>
  <c r="D1697" i="22"/>
  <c r="D1696" i="22"/>
  <c r="D1695" i="22"/>
  <c r="D1694" i="22"/>
  <c r="D1693" i="22"/>
  <c r="D1692" i="22"/>
  <c r="D1691" i="22"/>
  <c r="D1690" i="22"/>
  <c r="D1689" i="22"/>
  <c r="D1688" i="22"/>
  <c r="D1687" i="22"/>
  <c r="D1686" i="22"/>
  <c r="D1685" i="22"/>
  <c r="D1684" i="22"/>
  <c r="D1683" i="22"/>
  <c r="D1682" i="22"/>
  <c r="D1681" i="22"/>
  <c r="D1680" i="22"/>
  <c r="D1679" i="22"/>
  <c r="D1678" i="22"/>
  <c r="D1677" i="22"/>
  <c r="D1676" i="22"/>
  <c r="D1675" i="22"/>
  <c r="D1674" i="22"/>
  <c r="D1673" i="22"/>
  <c r="D1672" i="22"/>
  <c r="D1671" i="22"/>
  <c r="D1670" i="22"/>
  <c r="D1669" i="22"/>
  <c r="D1668" i="22"/>
  <c r="D1667" i="22"/>
  <c r="D1666" i="22"/>
  <c r="D1665" i="22"/>
  <c r="D1664" i="22"/>
  <c r="D1663" i="22"/>
  <c r="D1662" i="22"/>
  <c r="D1661" i="22"/>
  <c r="D1660" i="22"/>
  <c r="D1659" i="22"/>
  <c r="D1658" i="22"/>
  <c r="D1657" i="22"/>
  <c r="D1656" i="22"/>
  <c r="D1655" i="22"/>
  <c r="D1654" i="22"/>
  <c r="D1653" i="22"/>
  <c r="D1652" i="22"/>
  <c r="D1651" i="22"/>
  <c r="D1650" i="22"/>
  <c r="D1649" i="22"/>
  <c r="D1648" i="22"/>
  <c r="D1647" i="22"/>
  <c r="D1646" i="22"/>
  <c r="D1645" i="22"/>
  <c r="D1644" i="22"/>
  <c r="D1643" i="22"/>
  <c r="D1642" i="22"/>
  <c r="D1641" i="22"/>
  <c r="D1640" i="22"/>
  <c r="D1639" i="22"/>
  <c r="D1638" i="22"/>
  <c r="D1637" i="22"/>
  <c r="D1636" i="22"/>
  <c r="D1635" i="22"/>
  <c r="D1634" i="22"/>
  <c r="D1633" i="22"/>
  <c r="D1632" i="22"/>
  <c r="D1631" i="22"/>
  <c r="D1630" i="22"/>
  <c r="D1629" i="22"/>
  <c r="D1628" i="22"/>
  <c r="D1627" i="22"/>
  <c r="D1626" i="22"/>
  <c r="D1625" i="22"/>
  <c r="D1624" i="22"/>
  <c r="D1623" i="22"/>
  <c r="D1622" i="22"/>
  <c r="D1621" i="22"/>
  <c r="D1620" i="22"/>
  <c r="D1619" i="22"/>
  <c r="D1618" i="22"/>
  <c r="D1617" i="22"/>
  <c r="D1616" i="22"/>
  <c r="D1615" i="22"/>
  <c r="D1614" i="22"/>
  <c r="D1613" i="22"/>
  <c r="D1612" i="22"/>
  <c r="D1611" i="22"/>
  <c r="D1610" i="22"/>
  <c r="D1609" i="22"/>
  <c r="D1608" i="22"/>
  <c r="D1607" i="22"/>
  <c r="D1606" i="22"/>
  <c r="D1605" i="22"/>
  <c r="D1604" i="22"/>
  <c r="D1603" i="22"/>
  <c r="D1602" i="22"/>
  <c r="D1601" i="22"/>
  <c r="D1600" i="22"/>
  <c r="D1599" i="22"/>
  <c r="D1598" i="22"/>
  <c r="D1597" i="22"/>
  <c r="D1596" i="22"/>
  <c r="D1595" i="22"/>
  <c r="D1594" i="22"/>
  <c r="D1593" i="22"/>
  <c r="D1592" i="22"/>
  <c r="D1591" i="22"/>
  <c r="D1590" i="22"/>
  <c r="D1589" i="22"/>
  <c r="D1588" i="22"/>
  <c r="D1587" i="22"/>
  <c r="D1586" i="22"/>
  <c r="D1585" i="22"/>
  <c r="D1584" i="22"/>
  <c r="D1583" i="22"/>
  <c r="D1582" i="22"/>
  <c r="D1581" i="22"/>
  <c r="D1580" i="22"/>
  <c r="D1579" i="22"/>
  <c r="D1578" i="22"/>
  <c r="D1577" i="22"/>
  <c r="D1576" i="22"/>
  <c r="D1575" i="22"/>
  <c r="D1574" i="22"/>
  <c r="D1573" i="22"/>
  <c r="D1572" i="22"/>
  <c r="D1571" i="22"/>
  <c r="D1570" i="22"/>
  <c r="D1569" i="22"/>
  <c r="D1568" i="22"/>
  <c r="D1567" i="22"/>
  <c r="D1566" i="22"/>
  <c r="D1565" i="22"/>
  <c r="D1564" i="22"/>
  <c r="D1563" i="22"/>
  <c r="D1562" i="22"/>
  <c r="D1561" i="22"/>
  <c r="D1560" i="22"/>
  <c r="D1559" i="22"/>
  <c r="D1558" i="22"/>
  <c r="D1557" i="22"/>
  <c r="D1556" i="22"/>
  <c r="D1555" i="22"/>
  <c r="D1554" i="22"/>
  <c r="D1553" i="22"/>
  <c r="D1552" i="22"/>
  <c r="D1551" i="22"/>
  <c r="D1550" i="22"/>
  <c r="D1549" i="22"/>
  <c r="D1548" i="22"/>
  <c r="D1547" i="22"/>
  <c r="D1546" i="22"/>
  <c r="D1545" i="22"/>
  <c r="D1544" i="22"/>
  <c r="D1543" i="22"/>
  <c r="D1542" i="22"/>
  <c r="D1541" i="22"/>
  <c r="D1540" i="22"/>
  <c r="D1539" i="22"/>
  <c r="D1538" i="22"/>
  <c r="D1537" i="22"/>
  <c r="D1536" i="22"/>
  <c r="D1535" i="22"/>
  <c r="D1534" i="22"/>
  <c r="D1533" i="22"/>
  <c r="D1532" i="22"/>
  <c r="D1531" i="22"/>
  <c r="D1530" i="22"/>
  <c r="D1529" i="22"/>
  <c r="D1528" i="22"/>
  <c r="D1527" i="22"/>
  <c r="D1526" i="22"/>
  <c r="D1525" i="22"/>
  <c r="D1524" i="22"/>
  <c r="D1523" i="22"/>
  <c r="D1522" i="22"/>
  <c r="D1521" i="22"/>
  <c r="D1520" i="22"/>
  <c r="D1519" i="22"/>
  <c r="D1518" i="22"/>
  <c r="D1517" i="22"/>
  <c r="D1516" i="22"/>
  <c r="D1515" i="22"/>
  <c r="D1514" i="22"/>
  <c r="D1513" i="22"/>
  <c r="D1512" i="22"/>
  <c r="D1511" i="22"/>
  <c r="D1510" i="22"/>
  <c r="D1509" i="22"/>
  <c r="D1508" i="22"/>
  <c r="D1507" i="22"/>
  <c r="D1506" i="22"/>
  <c r="D1505" i="22"/>
  <c r="D1504" i="22"/>
  <c r="D1503" i="22"/>
  <c r="D1502" i="22"/>
  <c r="D1501" i="22"/>
  <c r="D1500" i="22"/>
  <c r="D1499" i="22"/>
  <c r="D1498" i="22"/>
  <c r="D1497" i="22"/>
  <c r="D1496" i="22"/>
  <c r="D1495" i="22"/>
  <c r="D1494" i="22"/>
  <c r="D1493" i="22"/>
  <c r="D1492" i="22"/>
  <c r="D1491" i="22"/>
  <c r="D1490" i="22"/>
  <c r="D1489" i="22"/>
  <c r="D1488" i="22"/>
  <c r="D1487" i="22"/>
  <c r="D1486" i="22"/>
  <c r="D1485" i="22"/>
  <c r="D1484" i="22"/>
  <c r="D1483" i="22"/>
  <c r="D1482" i="22"/>
  <c r="D1481" i="22"/>
  <c r="D1480" i="22"/>
  <c r="D1479" i="22"/>
  <c r="D1478" i="22"/>
  <c r="D1477" i="22"/>
  <c r="D1476" i="22"/>
  <c r="D1475" i="22"/>
  <c r="D1474" i="22"/>
  <c r="D1473" i="22"/>
  <c r="D1472" i="22"/>
  <c r="D1471" i="22"/>
  <c r="D1470" i="22"/>
  <c r="D1469" i="22"/>
  <c r="D1468" i="22"/>
  <c r="D1467" i="22"/>
  <c r="D1466" i="22"/>
  <c r="D1465" i="22"/>
  <c r="D1464" i="22"/>
  <c r="D1463" i="22"/>
  <c r="D1462" i="22"/>
  <c r="D1461" i="22"/>
  <c r="D1460" i="22"/>
  <c r="D1459" i="22"/>
  <c r="D1458" i="22"/>
  <c r="D1457" i="22"/>
  <c r="D1456" i="22"/>
  <c r="D1455" i="22"/>
  <c r="D1454" i="22"/>
  <c r="D1453" i="22"/>
  <c r="D1452" i="22"/>
  <c r="D1451" i="22"/>
  <c r="D1450" i="22"/>
  <c r="D1449" i="22"/>
  <c r="D1448" i="22"/>
  <c r="D1447" i="22"/>
  <c r="D1446" i="22"/>
  <c r="D1445" i="22"/>
  <c r="D1444" i="22"/>
  <c r="D1443" i="22"/>
  <c r="D1442" i="22"/>
  <c r="D1441" i="22"/>
  <c r="D1440" i="22"/>
  <c r="D1439" i="22"/>
  <c r="D1438" i="22"/>
  <c r="D1437" i="22"/>
  <c r="D1436" i="22"/>
  <c r="D1435" i="22"/>
  <c r="D1434" i="22"/>
  <c r="D1433" i="22"/>
  <c r="D1432" i="22"/>
  <c r="D1431" i="22"/>
  <c r="D1430" i="22"/>
  <c r="D1429" i="22"/>
  <c r="D1428" i="22"/>
  <c r="D1427" i="22"/>
  <c r="D1426" i="22"/>
  <c r="D1425" i="22"/>
  <c r="D1424" i="22"/>
  <c r="D1423" i="22"/>
  <c r="D1422" i="22"/>
  <c r="D1421" i="22"/>
  <c r="D1420" i="22"/>
  <c r="D1419" i="22"/>
  <c r="D1418" i="22"/>
  <c r="D1417" i="22"/>
  <c r="D1416" i="22"/>
  <c r="D1415" i="22"/>
  <c r="D1414" i="22"/>
  <c r="D1413" i="22"/>
  <c r="D1412" i="22"/>
  <c r="D1411" i="22"/>
  <c r="D1410" i="22"/>
  <c r="D1409" i="22"/>
  <c r="D1408" i="22"/>
  <c r="D1407" i="22"/>
  <c r="D1406" i="22"/>
  <c r="D1405" i="22"/>
  <c r="D1404" i="22"/>
  <c r="D1403" i="22"/>
  <c r="D1402" i="22"/>
  <c r="D1401" i="22"/>
  <c r="D1400" i="22"/>
  <c r="D1399" i="22"/>
  <c r="D1398" i="22"/>
  <c r="D1397" i="22"/>
  <c r="D1396" i="22"/>
  <c r="D1395" i="22"/>
  <c r="D1394" i="22"/>
  <c r="D1393" i="22"/>
  <c r="D1392" i="22"/>
  <c r="D1391" i="22"/>
  <c r="D1390" i="22"/>
  <c r="D1389" i="22"/>
  <c r="D1388" i="22"/>
  <c r="D1387" i="22"/>
  <c r="D1386" i="22"/>
  <c r="D1385" i="22"/>
  <c r="D1384" i="22"/>
  <c r="D1383" i="22"/>
  <c r="D1382" i="22"/>
  <c r="D1381" i="22"/>
  <c r="D1380" i="22"/>
  <c r="D1379" i="22"/>
  <c r="D1378" i="22"/>
  <c r="D1377" i="22"/>
  <c r="D1376" i="22"/>
  <c r="D1375" i="22"/>
  <c r="D1374" i="22"/>
  <c r="D1373" i="22"/>
  <c r="D1372" i="22"/>
  <c r="D1371" i="22"/>
  <c r="D1370" i="22"/>
  <c r="D1369" i="22"/>
  <c r="D1368" i="22"/>
  <c r="D1367" i="22"/>
  <c r="D1366" i="22"/>
  <c r="D1365" i="22"/>
  <c r="D1364" i="22"/>
  <c r="D1363" i="22"/>
  <c r="D1362" i="22"/>
  <c r="D1361" i="22"/>
  <c r="D1360" i="22"/>
  <c r="D1359" i="22"/>
  <c r="D1358" i="22"/>
  <c r="D1357" i="22"/>
  <c r="D1356" i="22"/>
  <c r="D1355" i="22"/>
  <c r="D1354" i="22"/>
  <c r="D1353" i="22"/>
  <c r="D1352" i="22"/>
  <c r="D1351" i="22"/>
  <c r="D1350" i="22"/>
  <c r="D1349" i="22"/>
  <c r="D1348" i="22"/>
  <c r="D1347" i="22"/>
  <c r="D1346" i="22"/>
  <c r="D1345" i="22"/>
  <c r="D1344" i="22"/>
  <c r="D1343" i="22"/>
  <c r="D1342" i="22"/>
  <c r="D1341" i="22"/>
  <c r="D1340" i="22"/>
  <c r="D1339" i="22"/>
  <c r="D1338" i="22"/>
  <c r="D1337" i="22"/>
  <c r="D1336" i="22"/>
  <c r="D1335" i="22"/>
  <c r="D1334" i="22"/>
  <c r="D1333" i="22"/>
  <c r="D1332" i="22"/>
  <c r="D1331" i="22"/>
  <c r="D1330" i="22"/>
  <c r="D1329" i="22"/>
  <c r="D1328" i="22"/>
  <c r="D1327" i="22"/>
  <c r="D1326" i="22"/>
  <c r="D1325" i="22"/>
  <c r="D1324" i="22"/>
  <c r="D1323" i="22"/>
  <c r="D1322" i="22"/>
  <c r="D1321" i="22"/>
  <c r="D1320" i="22"/>
  <c r="D1319" i="22"/>
  <c r="D1318" i="22"/>
  <c r="D1317" i="22"/>
  <c r="D1316" i="22"/>
  <c r="D1315" i="22"/>
  <c r="D1314" i="22"/>
  <c r="D1313" i="22"/>
  <c r="D1312" i="22"/>
  <c r="D1311" i="22"/>
  <c r="D1310" i="22"/>
  <c r="D1309" i="22"/>
  <c r="D1308" i="22"/>
  <c r="D1307" i="22"/>
  <c r="D1306" i="22"/>
  <c r="D1305" i="22"/>
  <c r="D1304" i="22"/>
  <c r="D1303" i="22"/>
  <c r="D1302" i="22"/>
  <c r="D1301" i="22"/>
  <c r="D1300" i="22"/>
  <c r="D1299" i="22"/>
  <c r="D1298" i="22"/>
  <c r="D1297" i="22"/>
  <c r="D1296" i="22"/>
  <c r="D1295" i="22"/>
  <c r="D1294" i="22"/>
  <c r="D1293" i="22"/>
  <c r="D1292" i="22"/>
  <c r="D1291" i="22"/>
  <c r="D1290" i="22"/>
  <c r="D1289" i="22"/>
  <c r="D1288" i="22"/>
  <c r="D1287" i="22"/>
  <c r="D1286" i="22"/>
  <c r="D1285" i="22"/>
  <c r="D1284" i="22"/>
  <c r="D1283" i="22"/>
  <c r="D1282" i="22"/>
  <c r="D1281" i="22"/>
  <c r="D1280" i="22"/>
  <c r="D1279" i="22"/>
  <c r="D1278" i="22"/>
  <c r="D1277" i="22"/>
  <c r="D1276" i="22"/>
  <c r="D1275" i="22"/>
  <c r="D1274" i="22"/>
  <c r="D1273" i="22"/>
  <c r="D1272" i="22"/>
  <c r="D1271" i="22"/>
  <c r="D1270" i="22"/>
  <c r="D1269" i="22"/>
  <c r="D1268" i="22"/>
  <c r="D1267" i="22"/>
  <c r="D1266" i="22"/>
  <c r="D1265" i="22"/>
  <c r="D1264" i="22"/>
  <c r="D1263" i="22"/>
  <c r="D1262" i="22"/>
  <c r="D1261" i="22"/>
  <c r="D1260" i="22"/>
  <c r="D1259" i="22"/>
  <c r="D1258" i="22"/>
  <c r="D1257" i="22"/>
  <c r="D1256" i="22"/>
  <c r="D1255" i="22"/>
  <c r="D1254" i="22"/>
  <c r="D1253" i="22"/>
  <c r="D1252" i="22"/>
  <c r="D1251" i="22"/>
  <c r="D1250" i="22"/>
  <c r="D1249" i="22"/>
  <c r="D1248" i="22"/>
  <c r="D1247" i="22"/>
  <c r="D1246" i="22"/>
  <c r="D1245" i="22"/>
  <c r="D1244" i="22"/>
  <c r="D1243" i="22"/>
  <c r="D1242" i="22"/>
  <c r="D1241" i="22"/>
  <c r="D1240" i="22"/>
  <c r="D1239" i="22"/>
  <c r="D1238" i="22"/>
  <c r="D1237" i="22"/>
  <c r="D1236" i="22"/>
  <c r="D1235" i="22"/>
  <c r="D1234" i="22"/>
  <c r="D1233" i="22"/>
  <c r="D1232" i="22"/>
  <c r="D1231" i="22"/>
  <c r="D1230" i="22"/>
  <c r="D1229" i="22"/>
  <c r="D1228" i="22"/>
  <c r="D1227" i="22"/>
  <c r="D1226" i="22"/>
  <c r="D1225" i="22"/>
  <c r="D1224" i="22"/>
  <c r="D1223" i="22"/>
  <c r="D1222" i="22"/>
  <c r="D1221" i="22"/>
  <c r="D1220" i="22"/>
  <c r="D1219" i="22"/>
  <c r="D1218" i="22"/>
  <c r="D1217" i="22"/>
  <c r="D1216" i="22"/>
  <c r="D1215" i="22"/>
  <c r="D1214" i="22"/>
  <c r="D1213" i="22"/>
  <c r="D1212" i="22"/>
  <c r="D1211" i="22"/>
  <c r="D1210" i="22"/>
  <c r="D1209" i="22"/>
  <c r="D1208" i="22"/>
  <c r="D1207" i="22"/>
  <c r="D1206" i="22"/>
  <c r="D1205" i="22"/>
  <c r="D1204" i="22"/>
  <c r="D1203" i="22"/>
  <c r="D1202" i="22"/>
  <c r="D1201" i="22"/>
  <c r="D1200" i="22"/>
  <c r="D1199" i="22"/>
  <c r="D1198" i="22"/>
  <c r="D1197" i="22"/>
  <c r="D1196" i="22"/>
  <c r="D1195" i="22"/>
  <c r="D1194" i="22"/>
  <c r="D1193" i="22"/>
  <c r="D1192" i="22"/>
  <c r="D1191" i="22"/>
  <c r="D1190" i="22"/>
  <c r="D1189" i="22"/>
  <c r="D1188" i="22"/>
  <c r="D1187" i="22"/>
  <c r="D1186" i="22"/>
  <c r="D1185" i="22"/>
  <c r="D1184" i="22"/>
  <c r="D1183" i="22"/>
  <c r="D1182" i="22"/>
  <c r="D1181" i="22"/>
  <c r="D1180" i="22"/>
  <c r="D1179" i="22"/>
  <c r="D1178" i="22"/>
  <c r="D1177" i="22"/>
  <c r="D1176" i="22"/>
  <c r="D1175" i="22"/>
  <c r="D1174" i="22"/>
  <c r="D1173" i="22"/>
  <c r="D1172" i="22"/>
  <c r="D1171" i="22"/>
  <c r="D1170" i="22"/>
  <c r="D1169" i="22"/>
  <c r="D1168" i="22"/>
  <c r="D1167" i="22"/>
  <c r="D1166" i="22"/>
  <c r="D1165" i="22"/>
  <c r="D1164" i="22"/>
  <c r="D1163" i="22"/>
  <c r="D1162" i="22"/>
  <c r="D1161" i="22"/>
  <c r="D1160" i="22"/>
  <c r="D1159" i="22"/>
  <c r="D1158" i="22"/>
  <c r="D1157" i="22"/>
  <c r="D1156" i="22"/>
  <c r="D1155" i="22"/>
  <c r="D1154" i="22"/>
  <c r="D1153" i="22"/>
  <c r="D1152" i="22"/>
  <c r="D1151" i="22"/>
  <c r="D1150" i="22"/>
  <c r="D1149" i="22"/>
  <c r="D1148" i="22"/>
  <c r="D1147" i="22"/>
  <c r="D1146" i="22"/>
  <c r="D1145" i="22"/>
  <c r="D1144" i="22"/>
  <c r="D1143" i="22"/>
  <c r="D1142" i="22"/>
  <c r="D1141" i="22"/>
  <c r="D1140" i="22"/>
  <c r="D1139" i="22"/>
  <c r="D1138" i="22"/>
  <c r="D1137" i="22"/>
  <c r="D1136" i="22"/>
  <c r="D1135" i="22"/>
  <c r="D1134" i="22"/>
  <c r="D1133" i="22"/>
  <c r="D1132" i="22"/>
  <c r="D1131" i="22"/>
  <c r="D1130" i="22"/>
  <c r="D1129" i="22"/>
  <c r="D1128" i="22"/>
  <c r="D1127" i="22"/>
  <c r="D1126" i="22"/>
  <c r="D1125" i="22"/>
  <c r="D1124" i="22"/>
  <c r="D1123" i="22"/>
  <c r="D1122" i="22"/>
  <c r="D1121" i="22"/>
  <c r="D1120" i="22"/>
  <c r="D1119" i="22"/>
  <c r="D1118" i="22"/>
  <c r="D1117" i="22"/>
  <c r="D1116" i="22"/>
  <c r="D1115" i="22"/>
  <c r="D1114" i="22"/>
  <c r="D1113" i="22"/>
  <c r="D1112" i="22"/>
  <c r="D1111" i="22"/>
  <c r="D1110" i="22"/>
  <c r="D1109" i="22"/>
  <c r="D1108" i="22"/>
  <c r="D1107" i="22"/>
  <c r="D1106" i="22"/>
  <c r="D1105" i="22"/>
  <c r="D1104" i="22"/>
  <c r="D1103" i="22"/>
  <c r="D1102" i="22"/>
  <c r="D1101" i="22"/>
  <c r="D1100" i="22"/>
  <c r="D1099" i="22"/>
  <c r="D1098" i="22"/>
  <c r="D1097" i="22"/>
  <c r="D1096" i="22"/>
  <c r="D1095" i="22"/>
  <c r="D1094" i="22"/>
  <c r="D1093" i="22"/>
  <c r="D1092" i="22"/>
  <c r="D1091" i="22"/>
  <c r="D1090" i="22"/>
  <c r="D1089" i="22"/>
  <c r="D1088" i="22"/>
  <c r="D1087" i="22"/>
  <c r="D1086" i="22"/>
  <c r="D1085" i="22"/>
  <c r="D1084" i="22"/>
  <c r="D1083" i="22"/>
  <c r="D1082" i="22"/>
  <c r="D1081" i="22"/>
  <c r="D1080" i="22"/>
  <c r="D1079" i="22"/>
  <c r="D1078" i="22"/>
  <c r="D1077" i="22"/>
  <c r="D1076" i="22"/>
  <c r="D1075" i="22"/>
  <c r="D1074" i="22"/>
  <c r="D1073" i="22"/>
  <c r="D1072" i="22"/>
  <c r="D1071" i="22"/>
  <c r="D1070" i="22"/>
  <c r="D1069" i="22"/>
  <c r="D1068" i="22"/>
  <c r="D1067" i="22"/>
  <c r="D1066" i="22"/>
  <c r="D1065" i="22"/>
  <c r="D1064" i="22"/>
  <c r="D1063" i="22"/>
  <c r="D1062" i="22"/>
  <c r="D1061" i="22"/>
  <c r="D1060" i="22"/>
  <c r="D1059" i="22"/>
  <c r="D1058" i="22"/>
  <c r="D1057" i="22"/>
  <c r="D1056" i="22"/>
  <c r="D1055" i="22"/>
  <c r="D1054" i="22"/>
  <c r="D1053" i="22"/>
  <c r="D1052" i="22"/>
  <c r="D1051" i="22"/>
  <c r="D1050" i="22"/>
  <c r="D1049" i="22"/>
  <c r="D1048" i="22"/>
  <c r="D1047" i="22"/>
  <c r="D1046" i="22"/>
  <c r="D1045" i="22"/>
  <c r="D1044" i="22"/>
  <c r="D1043" i="22"/>
  <c r="D1042" i="22"/>
  <c r="D1041" i="22"/>
  <c r="D1040" i="22"/>
  <c r="D1039" i="22"/>
  <c r="D1038" i="22"/>
  <c r="D1037" i="22"/>
  <c r="D1036" i="22"/>
  <c r="D1035" i="22"/>
  <c r="D1034" i="22"/>
  <c r="D1033" i="22"/>
  <c r="D1032" i="22"/>
  <c r="D1031" i="22"/>
  <c r="D1030" i="22"/>
  <c r="D1029" i="22"/>
  <c r="D1028" i="22"/>
  <c r="D1027" i="22"/>
  <c r="D1026" i="22"/>
  <c r="D1025" i="22"/>
  <c r="D1024" i="22"/>
  <c r="D1023" i="22"/>
  <c r="D1022" i="22"/>
  <c r="D1021" i="22"/>
  <c r="D1020" i="22"/>
  <c r="D1019" i="22"/>
  <c r="D1018" i="22"/>
  <c r="D1017" i="22"/>
  <c r="D1016" i="22"/>
  <c r="D1015" i="22"/>
  <c r="D1014" i="22"/>
  <c r="D1013" i="22"/>
  <c r="D1012" i="22"/>
  <c r="D1011" i="22"/>
  <c r="D1010" i="22"/>
  <c r="D1009" i="22"/>
  <c r="D1008" i="22"/>
  <c r="D1007" i="22"/>
  <c r="D1006" i="22"/>
  <c r="D1005" i="22"/>
  <c r="D1004" i="22"/>
  <c r="D1003" i="22"/>
  <c r="D1002" i="22"/>
  <c r="D1001" i="22"/>
  <c r="D1000" i="22"/>
  <c r="D999" i="22"/>
  <c r="D998" i="22"/>
  <c r="D997" i="22"/>
  <c r="D996" i="22"/>
  <c r="D995" i="22"/>
  <c r="D994" i="22"/>
  <c r="D993" i="22"/>
  <c r="D992" i="22"/>
  <c r="D991" i="22"/>
  <c r="D990" i="22"/>
  <c r="D989" i="22"/>
  <c r="D988" i="22"/>
  <c r="D987" i="22"/>
  <c r="D986" i="22"/>
  <c r="D985" i="22"/>
  <c r="D984" i="22"/>
  <c r="D983" i="22"/>
  <c r="D982" i="22"/>
  <c r="D981" i="22"/>
  <c r="D980" i="22"/>
  <c r="D979" i="22"/>
  <c r="D978" i="22"/>
  <c r="D977" i="22"/>
  <c r="D976" i="22"/>
  <c r="D975" i="22"/>
  <c r="D974" i="22"/>
  <c r="D973" i="22"/>
  <c r="D972" i="22"/>
  <c r="D971" i="22"/>
  <c r="D970" i="22"/>
  <c r="D969" i="22"/>
  <c r="D968" i="22"/>
  <c r="D967" i="22"/>
  <c r="D966" i="22"/>
  <c r="D965" i="22"/>
  <c r="D964" i="22"/>
  <c r="D963" i="22"/>
  <c r="D962" i="22"/>
  <c r="D961" i="22"/>
  <c r="D960" i="22"/>
  <c r="D959" i="22"/>
  <c r="D958" i="22"/>
  <c r="D957" i="22"/>
  <c r="D956" i="22"/>
  <c r="D955" i="22"/>
  <c r="D954" i="22"/>
  <c r="D953" i="22"/>
  <c r="D952" i="22"/>
  <c r="D951" i="22"/>
  <c r="D950" i="22"/>
  <c r="D949" i="22"/>
  <c r="D948" i="22"/>
  <c r="D947" i="22"/>
  <c r="D946" i="22"/>
  <c r="D945" i="22"/>
  <c r="D944" i="22"/>
  <c r="D943" i="22"/>
  <c r="D942" i="22"/>
  <c r="D941" i="22"/>
  <c r="D940" i="22"/>
  <c r="D939" i="22"/>
  <c r="D938" i="22"/>
  <c r="D937" i="22"/>
  <c r="D936" i="22"/>
  <c r="D935" i="22"/>
  <c r="D934" i="22"/>
  <c r="D933" i="22"/>
  <c r="D932" i="22"/>
  <c r="D931" i="22"/>
  <c r="D930" i="22"/>
  <c r="D929" i="22"/>
  <c r="D928" i="22"/>
  <c r="D927" i="22"/>
  <c r="D926" i="22"/>
  <c r="D925" i="22"/>
  <c r="D924" i="22"/>
  <c r="D923" i="22"/>
  <c r="D922" i="22"/>
  <c r="D921" i="22"/>
  <c r="D920" i="22"/>
  <c r="D919" i="22"/>
  <c r="D918" i="22"/>
  <c r="D917" i="22"/>
  <c r="D916" i="22"/>
  <c r="D915" i="22"/>
  <c r="D914" i="22"/>
  <c r="D913" i="22"/>
  <c r="D912" i="22"/>
  <c r="D911" i="22"/>
  <c r="D910" i="22"/>
  <c r="D909" i="22"/>
  <c r="D908" i="22"/>
  <c r="D907" i="22"/>
  <c r="D906" i="22"/>
  <c r="D905" i="22"/>
  <c r="D904" i="22"/>
  <c r="D903" i="22"/>
  <c r="D902" i="22"/>
  <c r="D901" i="22"/>
  <c r="D900" i="22"/>
  <c r="D899" i="22"/>
  <c r="D898" i="22"/>
  <c r="D897" i="22"/>
  <c r="D896" i="22"/>
  <c r="D895" i="22"/>
  <c r="D894" i="22"/>
  <c r="D893" i="22"/>
  <c r="D892" i="22"/>
  <c r="D891" i="22"/>
  <c r="D890" i="22"/>
  <c r="D889" i="22"/>
  <c r="D888" i="22"/>
  <c r="D887" i="22"/>
  <c r="D886" i="22"/>
  <c r="D885" i="22"/>
  <c r="D884" i="22"/>
  <c r="D883" i="22"/>
  <c r="D882" i="22"/>
  <c r="D881" i="22"/>
  <c r="D880" i="22"/>
  <c r="D879" i="22"/>
  <c r="D878" i="22"/>
  <c r="D877" i="22"/>
  <c r="D876" i="22"/>
  <c r="D875" i="22"/>
  <c r="D874" i="22"/>
  <c r="D873" i="22"/>
  <c r="D872" i="22"/>
  <c r="D871" i="22"/>
  <c r="D870" i="22"/>
  <c r="D869" i="22"/>
  <c r="D868" i="22"/>
  <c r="D867" i="22"/>
  <c r="D866" i="22"/>
  <c r="D865" i="22"/>
  <c r="D864" i="22"/>
  <c r="D863" i="22"/>
  <c r="D862" i="22"/>
  <c r="D861" i="22"/>
  <c r="D860" i="22"/>
  <c r="D859" i="22"/>
  <c r="D858" i="22"/>
  <c r="D857" i="22"/>
  <c r="D856" i="22"/>
  <c r="D855" i="22"/>
  <c r="D854" i="22"/>
  <c r="D853" i="22"/>
  <c r="D852" i="22"/>
  <c r="D851" i="22"/>
  <c r="D850" i="22"/>
  <c r="D849" i="22"/>
  <c r="D848" i="22"/>
  <c r="D847" i="22"/>
  <c r="D846" i="22"/>
  <c r="D845" i="22"/>
  <c r="D844" i="22"/>
  <c r="D843" i="22"/>
  <c r="D842" i="22"/>
  <c r="D841" i="22"/>
  <c r="D840" i="22"/>
  <c r="D839" i="22"/>
  <c r="D838" i="22"/>
  <c r="D837" i="22"/>
  <c r="D836" i="22"/>
  <c r="D835" i="22"/>
  <c r="D834" i="22"/>
  <c r="D833" i="22"/>
  <c r="D832" i="22"/>
  <c r="D831" i="22"/>
  <c r="D830" i="22"/>
  <c r="D829" i="22"/>
  <c r="D828" i="22"/>
  <c r="D827" i="22"/>
  <c r="D826" i="22"/>
  <c r="D825" i="22"/>
  <c r="D824" i="22"/>
  <c r="D823" i="22"/>
  <c r="D822" i="22"/>
  <c r="D821" i="22"/>
  <c r="D820" i="22"/>
  <c r="D819" i="22"/>
  <c r="D818" i="22"/>
  <c r="D817" i="22"/>
  <c r="D816" i="22"/>
  <c r="D815" i="22"/>
  <c r="D814" i="22"/>
  <c r="D813" i="22"/>
  <c r="D812" i="22"/>
  <c r="D811" i="22"/>
  <c r="D810" i="22"/>
  <c r="D809" i="22"/>
  <c r="D808" i="22"/>
  <c r="D807" i="22"/>
  <c r="D806" i="22"/>
  <c r="D805" i="22"/>
  <c r="D804" i="22"/>
  <c r="D803" i="22"/>
  <c r="D802" i="22"/>
  <c r="D801" i="22"/>
  <c r="D800" i="22"/>
  <c r="D799" i="22"/>
  <c r="D798" i="22"/>
  <c r="D797" i="22"/>
  <c r="D796" i="22"/>
  <c r="D795" i="22"/>
  <c r="D794" i="22"/>
  <c r="D793" i="22"/>
  <c r="D792" i="22"/>
  <c r="D791" i="22"/>
  <c r="D790" i="22"/>
  <c r="D789" i="22"/>
  <c r="D788" i="22"/>
  <c r="D787" i="22"/>
  <c r="D786" i="22"/>
  <c r="D785" i="22"/>
  <c r="D784" i="22"/>
  <c r="D783" i="22"/>
  <c r="D782" i="22"/>
  <c r="D781" i="22"/>
  <c r="D780" i="22"/>
  <c r="D779" i="22"/>
  <c r="D778" i="22"/>
  <c r="D777" i="22"/>
  <c r="D776" i="22"/>
  <c r="D775" i="22"/>
  <c r="D774" i="22"/>
  <c r="D773" i="22"/>
  <c r="D772" i="22"/>
  <c r="D771" i="22"/>
  <c r="D770" i="22"/>
  <c r="D769" i="22"/>
  <c r="D768" i="22"/>
  <c r="D767" i="22"/>
  <c r="D766" i="22"/>
  <c r="D765" i="22"/>
  <c r="D764" i="22"/>
  <c r="D763" i="22"/>
  <c r="D762" i="22"/>
  <c r="D761" i="22"/>
  <c r="D760" i="22"/>
  <c r="D759" i="22"/>
  <c r="D758" i="22"/>
  <c r="D757" i="22"/>
  <c r="D756" i="22"/>
  <c r="D755" i="22"/>
  <c r="D754" i="22"/>
  <c r="D753" i="22"/>
  <c r="D752" i="22"/>
  <c r="D751" i="22"/>
  <c r="D750" i="22"/>
  <c r="D749" i="22"/>
  <c r="D748" i="22"/>
  <c r="D747" i="22"/>
  <c r="D746" i="22"/>
  <c r="D745" i="22"/>
  <c r="D744" i="22"/>
  <c r="D743" i="22"/>
  <c r="D742" i="22"/>
  <c r="D741" i="22"/>
  <c r="D740" i="22"/>
  <c r="D739" i="22"/>
  <c r="D738" i="22"/>
  <c r="D737" i="22"/>
  <c r="D736" i="22"/>
  <c r="D735" i="22"/>
  <c r="D734" i="22"/>
  <c r="D733" i="22"/>
  <c r="D732" i="22"/>
  <c r="D731" i="22"/>
  <c r="D730" i="22"/>
  <c r="D729" i="22"/>
  <c r="D728" i="22"/>
  <c r="D727" i="22"/>
  <c r="D726" i="22"/>
  <c r="D725" i="22"/>
  <c r="D724" i="22"/>
  <c r="D723" i="22"/>
  <c r="D722" i="22"/>
  <c r="D721" i="22"/>
  <c r="D720" i="22"/>
  <c r="D719" i="22"/>
  <c r="D718" i="22"/>
  <c r="D717" i="22"/>
  <c r="D716" i="22"/>
  <c r="D715" i="22"/>
  <c r="D714" i="22"/>
  <c r="D713" i="22"/>
  <c r="D712" i="22"/>
  <c r="D711" i="22"/>
  <c r="D710" i="22"/>
  <c r="D709" i="22"/>
  <c r="D708" i="22"/>
  <c r="D707" i="22"/>
  <c r="D706" i="22"/>
  <c r="D705" i="22"/>
  <c r="D704" i="22"/>
  <c r="D703" i="22"/>
  <c r="D702" i="22"/>
  <c r="D701" i="22"/>
  <c r="D700" i="22"/>
  <c r="D699" i="22"/>
  <c r="D698" i="22"/>
  <c r="D697" i="22"/>
  <c r="D696" i="22"/>
  <c r="D695" i="22"/>
  <c r="D694" i="22"/>
  <c r="D693" i="22"/>
  <c r="D692" i="22"/>
  <c r="D691" i="22"/>
  <c r="D690" i="22"/>
  <c r="D689" i="22"/>
  <c r="D688" i="22"/>
  <c r="D687" i="22"/>
  <c r="D686" i="22"/>
  <c r="D685" i="22"/>
  <c r="D684" i="22"/>
  <c r="D683" i="22"/>
  <c r="D682" i="22"/>
  <c r="D681" i="22"/>
  <c r="D680" i="22"/>
  <c r="D679" i="22"/>
  <c r="D678" i="22"/>
  <c r="D677" i="22"/>
  <c r="D676" i="22"/>
  <c r="D675" i="22"/>
  <c r="D674" i="22"/>
  <c r="D673" i="22"/>
  <c r="D672" i="22"/>
  <c r="D671" i="22"/>
  <c r="D670" i="22"/>
  <c r="D669" i="22"/>
  <c r="D668" i="22"/>
  <c r="D667" i="22"/>
  <c r="D666" i="22"/>
  <c r="D665" i="22"/>
  <c r="D664" i="22"/>
  <c r="D663" i="22"/>
  <c r="D662" i="22"/>
  <c r="D661" i="22"/>
  <c r="D660" i="22"/>
  <c r="D659" i="22"/>
  <c r="D658" i="22"/>
  <c r="D657" i="22"/>
  <c r="D656" i="22"/>
  <c r="D655" i="22"/>
  <c r="D654" i="22"/>
  <c r="D653" i="22"/>
  <c r="D652" i="22"/>
  <c r="D651" i="22"/>
  <c r="D650" i="22"/>
  <c r="D649" i="22"/>
  <c r="D648" i="22"/>
  <c r="D647" i="22"/>
  <c r="D646" i="22"/>
  <c r="D645" i="22"/>
  <c r="D644" i="22"/>
  <c r="D643" i="22"/>
  <c r="D642" i="22"/>
  <c r="D641" i="22"/>
  <c r="D640" i="22"/>
  <c r="D639" i="22"/>
  <c r="D638" i="22"/>
  <c r="D637" i="22"/>
  <c r="D636" i="22"/>
  <c r="D635" i="22"/>
  <c r="D634" i="22"/>
  <c r="D633" i="22"/>
  <c r="D632" i="22"/>
  <c r="D631" i="22"/>
  <c r="D630" i="22"/>
  <c r="D629" i="22"/>
  <c r="D628" i="22"/>
  <c r="D627" i="22"/>
  <c r="D626" i="22"/>
  <c r="D625" i="22"/>
  <c r="D624" i="22"/>
  <c r="D623" i="22"/>
  <c r="D622" i="22"/>
  <c r="D621" i="22"/>
  <c r="D620" i="22"/>
  <c r="D619" i="22"/>
  <c r="D618" i="22"/>
  <c r="D617" i="22"/>
  <c r="D616" i="22"/>
  <c r="D615" i="22"/>
  <c r="D614" i="22"/>
  <c r="D613" i="22"/>
  <c r="D612" i="22"/>
  <c r="D611" i="22"/>
  <c r="D610" i="22"/>
  <c r="D609" i="22"/>
  <c r="D608" i="22"/>
  <c r="D607" i="22"/>
  <c r="D606" i="22"/>
  <c r="D605" i="22"/>
  <c r="D604" i="22"/>
  <c r="D603" i="22"/>
  <c r="D602" i="22"/>
  <c r="D601" i="22"/>
  <c r="D600" i="22"/>
  <c r="D599" i="22"/>
  <c r="D598" i="22"/>
  <c r="D597" i="22"/>
  <c r="D596" i="22"/>
  <c r="D595" i="22"/>
  <c r="D594" i="22"/>
  <c r="D593" i="22"/>
  <c r="D592" i="22"/>
  <c r="D591" i="22"/>
  <c r="D590" i="22"/>
  <c r="D589" i="22"/>
  <c r="D588" i="22"/>
  <c r="D587" i="22"/>
  <c r="D586" i="22"/>
  <c r="D585" i="22"/>
  <c r="D584" i="22"/>
  <c r="D583" i="22"/>
  <c r="D582" i="22"/>
  <c r="D581" i="22"/>
  <c r="D580" i="22"/>
  <c r="D579" i="22"/>
  <c r="D578" i="22"/>
  <c r="D577" i="22"/>
  <c r="D576" i="22"/>
  <c r="D575" i="22"/>
  <c r="D574" i="22"/>
  <c r="D573" i="22"/>
  <c r="D572" i="22"/>
  <c r="D571" i="22"/>
  <c r="D570" i="22"/>
  <c r="D569" i="22"/>
  <c r="D568" i="22"/>
  <c r="D567" i="22"/>
  <c r="D566" i="22"/>
  <c r="D565" i="22"/>
  <c r="D564" i="22"/>
  <c r="D563" i="22"/>
  <c r="D562" i="22"/>
  <c r="D561" i="22"/>
  <c r="D560" i="22"/>
  <c r="D559" i="22"/>
  <c r="D558" i="22"/>
  <c r="D557" i="22"/>
  <c r="D556" i="22"/>
  <c r="D555" i="22"/>
  <c r="D554" i="22"/>
  <c r="D553" i="22"/>
  <c r="D552" i="22"/>
  <c r="D551" i="22"/>
  <c r="D550" i="22"/>
  <c r="D549" i="22"/>
  <c r="D548" i="22"/>
  <c r="D547" i="22"/>
  <c r="D546" i="22"/>
  <c r="D545" i="22"/>
  <c r="D544" i="22"/>
  <c r="D543" i="22"/>
  <c r="D542" i="22"/>
  <c r="D541" i="22"/>
  <c r="D540" i="22"/>
  <c r="D539" i="22"/>
  <c r="D538" i="22"/>
  <c r="D537" i="22"/>
  <c r="D536" i="22"/>
  <c r="D535" i="22"/>
  <c r="D534" i="22"/>
  <c r="D533" i="22"/>
  <c r="D532" i="22"/>
  <c r="D531" i="22"/>
  <c r="D530" i="22"/>
  <c r="D529" i="22"/>
  <c r="D528" i="22"/>
  <c r="D527" i="22"/>
  <c r="D526" i="22"/>
  <c r="D525" i="22"/>
  <c r="D524" i="22"/>
  <c r="D523" i="22"/>
  <c r="D522" i="22"/>
  <c r="D521" i="22"/>
  <c r="D520" i="22"/>
  <c r="D519" i="22"/>
  <c r="D518" i="22"/>
  <c r="D517" i="22"/>
  <c r="D516" i="22"/>
  <c r="D515" i="22"/>
  <c r="D514" i="22"/>
  <c r="D513" i="22"/>
  <c r="D512" i="22"/>
  <c r="D511" i="22"/>
  <c r="D510" i="22"/>
  <c r="D509" i="22"/>
  <c r="D508" i="22"/>
  <c r="D507" i="22"/>
  <c r="D506" i="22"/>
  <c r="D505" i="22"/>
  <c r="D504" i="22"/>
  <c r="D503" i="22"/>
  <c r="D502" i="22"/>
  <c r="D501" i="22"/>
  <c r="D500" i="22"/>
  <c r="D499" i="22"/>
  <c r="D498" i="22"/>
  <c r="D497" i="22"/>
  <c r="D496" i="22"/>
  <c r="D495" i="22"/>
  <c r="D494" i="22"/>
  <c r="D493" i="22"/>
  <c r="D492" i="22"/>
  <c r="D491" i="22"/>
  <c r="D490" i="22"/>
  <c r="D489" i="22"/>
  <c r="D488" i="22"/>
  <c r="D487" i="22"/>
  <c r="D486" i="22"/>
  <c r="D485" i="22"/>
  <c r="D484" i="22"/>
  <c r="D483" i="22"/>
  <c r="D482" i="22"/>
  <c r="D481" i="22"/>
  <c r="D480" i="22"/>
  <c r="D479" i="22"/>
  <c r="D478" i="22"/>
  <c r="D477" i="22"/>
  <c r="D476" i="22"/>
  <c r="D475" i="22"/>
  <c r="D474" i="22"/>
  <c r="D473" i="22"/>
  <c r="D472" i="22"/>
  <c r="D471" i="22"/>
  <c r="D470" i="22"/>
  <c r="D469" i="22"/>
  <c r="D468" i="22"/>
  <c r="D467" i="22"/>
  <c r="D466" i="22"/>
  <c r="D465" i="22"/>
  <c r="D464" i="22"/>
  <c r="D463" i="22"/>
  <c r="D462" i="22"/>
  <c r="D461" i="22"/>
  <c r="D460" i="22"/>
  <c r="D459" i="22"/>
  <c r="D458" i="22"/>
  <c r="D457" i="22"/>
  <c r="D456" i="22"/>
  <c r="D455" i="22"/>
  <c r="D454" i="22"/>
  <c r="D453" i="22"/>
  <c r="D452" i="22"/>
  <c r="D451" i="22"/>
  <c r="D450" i="22"/>
  <c r="D449" i="22"/>
  <c r="D448" i="22"/>
  <c r="D447" i="22"/>
  <c r="D446" i="22"/>
  <c r="D445" i="22"/>
  <c r="D444" i="22"/>
  <c r="D443" i="22"/>
  <c r="D442" i="22"/>
  <c r="D441" i="22"/>
  <c r="D440" i="22"/>
  <c r="D439" i="22"/>
  <c r="D438" i="22"/>
  <c r="D437" i="22"/>
  <c r="D436" i="22"/>
  <c r="D435" i="22"/>
  <c r="D434" i="22"/>
  <c r="D433" i="22"/>
  <c r="D432" i="22"/>
  <c r="D431" i="22"/>
  <c r="D430" i="22"/>
  <c r="D429" i="22"/>
  <c r="D428" i="22"/>
  <c r="D427" i="22"/>
  <c r="D426" i="22"/>
  <c r="D425" i="22"/>
  <c r="D424" i="22"/>
  <c r="D423" i="22"/>
  <c r="D422" i="22"/>
  <c r="D421" i="22"/>
  <c r="D420" i="22"/>
  <c r="D419" i="22"/>
  <c r="D418" i="22"/>
  <c r="D417" i="22"/>
  <c r="D416" i="22"/>
  <c r="D415" i="22"/>
  <c r="D414" i="22"/>
  <c r="D413" i="22"/>
  <c r="D412" i="22"/>
  <c r="D411" i="22"/>
  <c r="D410" i="22"/>
  <c r="D409" i="22"/>
  <c r="D408" i="22"/>
  <c r="D407" i="22"/>
  <c r="D406" i="22"/>
  <c r="D405" i="22"/>
  <c r="D404" i="22"/>
  <c r="D403" i="22"/>
  <c r="D402" i="22"/>
  <c r="D401" i="22"/>
  <c r="D400" i="22"/>
  <c r="D399" i="22"/>
  <c r="D398" i="22"/>
  <c r="D397" i="22"/>
  <c r="D396" i="22"/>
  <c r="D395" i="22"/>
  <c r="D394" i="22"/>
  <c r="D393" i="22"/>
  <c r="D392" i="22"/>
  <c r="D391" i="22"/>
  <c r="D390" i="22"/>
  <c r="D389" i="22"/>
  <c r="D388" i="22"/>
  <c r="D387" i="22"/>
  <c r="D386" i="22"/>
  <c r="D385" i="22"/>
  <c r="D384" i="22"/>
  <c r="D383" i="22"/>
  <c r="D382" i="22"/>
  <c r="D381" i="22"/>
  <c r="D380" i="22"/>
  <c r="D379" i="22"/>
  <c r="D378" i="22"/>
  <c r="D377" i="22"/>
  <c r="D376" i="22"/>
  <c r="D375" i="22"/>
  <c r="D374" i="22"/>
  <c r="D373" i="22"/>
  <c r="D372" i="22"/>
  <c r="D371" i="22"/>
  <c r="D370" i="22"/>
  <c r="D369" i="22"/>
  <c r="D368" i="22"/>
  <c r="D367" i="22"/>
  <c r="D366" i="22"/>
  <c r="D365" i="22"/>
  <c r="D364" i="22"/>
  <c r="D363" i="22"/>
  <c r="D362" i="22"/>
  <c r="D361" i="22"/>
  <c r="D360" i="22"/>
  <c r="D359" i="22"/>
  <c r="D358"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27" i="22"/>
  <c r="D326" i="22"/>
  <c r="D325" i="22"/>
  <c r="D324" i="22"/>
  <c r="D323" i="22"/>
  <c r="D322" i="22"/>
  <c r="D321" i="22"/>
  <c r="D320" i="22"/>
  <c r="D319" i="22"/>
  <c r="D318" i="22"/>
  <c r="D317" i="22"/>
  <c r="D316" i="22"/>
  <c r="D315" i="22"/>
  <c r="D314" i="22"/>
  <c r="D313" i="22"/>
  <c r="D312" i="22"/>
  <c r="D311" i="22"/>
  <c r="D310" i="22"/>
  <c r="D309" i="22"/>
  <c r="D308" i="22"/>
  <c r="D307" i="22"/>
  <c r="D306" i="22"/>
  <c r="D305" i="22"/>
  <c r="D304" i="22"/>
  <c r="D303" i="22"/>
  <c r="D302" i="22"/>
  <c r="D301" i="22"/>
  <c r="D300" i="22"/>
  <c r="D299" i="22"/>
  <c r="D298" i="22"/>
  <c r="D297" i="22"/>
  <c r="D296" i="22"/>
  <c r="D295" i="22"/>
  <c r="D294" i="22"/>
  <c r="D293" i="22"/>
  <c r="D292" i="22"/>
  <c r="D291" i="22"/>
  <c r="D290"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D260" i="22"/>
  <c r="D259" i="22"/>
  <c r="D258" i="22"/>
  <c r="D257" i="22"/>
  <c r="D256" i="22"/>
  <c r="D255" i="22"/>
  <c r="D254" i="22"/>
  <c r="D253" i="22"/>
  <c r="D252" i="22"/>
  <c r="D251" i="22"/>
  <c r="D250" i="22"/>
  <c r="D249" i="22"/>
  <c r="D248" i="22"/>
  <c r="D247" i="22"/>
  <c r="D246" i="22"/>
  <c r="D245" i="22"/>
  <c r="D244" i="22"/>
  <c r="D243" i="22"/>
  <c r="D242" i="22"/>
  <c r="D241" i="22"/>
  <c r="D240" i="22"/>
  <c r="D239" i="22"/>
  <c r="D238" i="22"/>
  <c r="D237" i="22"/>
  <c r="D236" i="22"/>
  <c r="D235" i="22"/>
  <c r="D234" i="22"/>
  <c r="D233" i="22"/>
  <c r="D232" i="22"/>
  <c r="D231" i="22"/>
  <c r="D230" i="22"/>
  <c r="D229" i="22"/>
  <c r="D228" i="22"/>
  <c r="D227" i="22"/>
  <c r="D226" i="22"/>
  <c r="D225" i="22"/>
  <c r="D224" i="22"/>
  <c r="D223" i="22"/>
  <c r="D222" i="22"/>
  <c r="D221" i="22"/>
  <c r="D220" i="22"/>
  <c r="D219" i="22"/>
  <c r="D218" i="22"/>
  <c r="D217" i="22"/>
  <c r="D216" i="22"/>
  <c r="D215" i="22"/>
  <c r="D214" i="22"/>
  <c r="D213" i="22"/>
  <c r="D212" i="22"/>
  <c r="D211" i="22"/>
  <c r="D210" i="22"/>
  <c r="D209" i="22"/>
  <c r="D208" i="22"/>
  <c r="D207" i="22"/>
  <c r="D206" i="22"/>
  <c r="D205" i="22"/>
  <c r="D204" i="22"/>
  <c r="D203" i="22"/>
  <c r="D202" i="22"/>
  <c r="D201" i="22"/>
  <c r="D200" i="22"/>
  <c r="D199" i="22"/>
  <c r="D198" i="22"/>
  <c r="D197" i="22"/>
  <c r="D196" i="22"/>
  <c r="D195" i="22"/>
  <c r="D194" i="22"/>
  <c r="D193" i="22"/>
  <c r="D192" i="22"/>
  <c r="D191" i="22"/>
  <c r="D190" i="22"/>
  <c r="D189" i="22"/>
  <c r="D188" i="22"/>
  <c r="D187" i="22"/>
  <c r="D186" i="22"/>
  <c r="D185" i="22"/>
  <c r="D184" i="22"/>
  <c r="D183" i="22"/>
  <c r="D182" i="22"/>
  <c r="D181" i="22"/>
  <c r="D180" i="22"/>
  <c r="D179" i="22"/>
  <c r="D178" i="22"/>
  <c r="D177" i="22"/>
  <c r="D176" i="22"/>
  <c r="D175" i="22"/>
  <c r="D174" i="22"/>
  <c r="D173" i="22"/>
  <c r="D172" i="22"/>
  <c r="D171" i="22"/>
  <c r="D170" i="22"/>
  <c r="D169" i="22"/>
  <c r="D168" i="22"/>
  <c r="D167" i="22"/>
  <c r="D166" i="22"/>
  <c r="D165" i="22"/>
  <c r="D164" i="22"/>
  <c r="D163" i="22"/>
  <c r="D162" i="22"/>
  <c r="D161" i="22"/>
  <c r="D160" i="22"/>
  <c r="D159" i="22"/>
  <c r="D158" i="22"/>
  <c r="D157" i="22"/>
  <c r="D156" i="22"/>
  <c r="D155" i="22"/>
  <c r="D154" i="22"/>
  <c r="D153" i="22"/>
  <c r="D152" i="22"/>
  <c r="D151" i="22"/>
  <c r="D150" i="22"/>
  <c r="D149" i="22"/>
  <c r="D148" i="22"/>
  <c r="D147" i="22"/>
  <c r="D146" i="22"/>
  <c r="D145" i="22"/>
  <c r="D144" i="22"/>
  <c r="D143" i="22"/>
  <c r="D142" i="22"/>
  <c r="D141" i="22"/>
  <c r="D140" i="22"/>
  <c r="D139" i="22"/>
  <c r="D138" i="22"/>
  <c r="D137" i="22"/>
  <c r="D136" i="22"/>
  <c r="D135" i="22"/>
  <c r="D134" i="22"/>
  <c r="D133" i="22"/>
  <c r="D132" i="22"/>
  <c r="D131" i="22"/>
  <c r="D130" i="22"/>
  <c r="D129" i="22"/>
  <c r="D128" i="22"/>
  <c r="D127" i="22"/>
  <c r="D126" i="22"/>
  <c r="D125" i="22"/>
  <c r="D124" i="22"/>
  <c r="D123" i="22"/>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D22" i="22"/>
  <c r="D21" i="22"/>
  <c r="D20" i="22"/>
  <c r="D19" i="22"/>
  <c r="K26" i="22"/>
  <c r="D18" i="22"/>
  <c r="K25" i="22"/>
  <c r="D17" i="22"/>
  <c r="K24" i="22"/>
  <c r="D16" i="22"/>
  <c r="D15" i="22"/>
  <c r="D14" i="22"/>
  <c r="D13" i="22"/>
  <c r="N13" i="22"/>
  <c r="D12" i="22"/>
  <c r="N12" i="22"/>
  <c r="D11" i="22"/>
  <c r="N11" i="22"/>
  <c r="H8660" i="22" s="1"/>
  <c r="D10" i="22"/>
  <c r="N10" i="22"/>
  <c r="D9" i="22"/>
  <c r="D8" i="22"/>
  <c r="H19" i="21"/>
  <c r="H18" i="21"/>
  <c r="H17" i="21"/>
  <c r="I19" i="21"/>
  <c r="J19" i="21" s="1"/>
  <c r="K19" i="21" s="1"/>
  <c r="I18" i="21"/>
  <c r="J18" i="21" s="1"/>
  <c r="K18" i="21" s="1"/>
  <c r="I17" i="21"/>
  <c r="J17" i="21" s="1"/>
  <c r="K17" i="21" s="1"/>
  <c r="K13" i="21"/>
  <c r="K12" i="21"/>
  <c r="K11" i="21"/>
  <c r="K10" i="21"/>
  <c r="D2917" i="21"/>
  <c r="D4336" i="21"/>
  <c r="D3963" i="21"/>
  <c r="D5186" i="21"/>
  <c r="D1865" i="21"/>
  <c r="D802" i="21"/>
  <c r="D3348" i="21"/>
  <c r="D1285" i="21"/>
  <c r="D362" i="21"/>
  <c r="D1778" i="21"/>
  <c r="D4389" i="21"/>
  <c r="D3867" i="21"/>
  <c r="D4750" i="21"/>
  <c r="D1611" i="21"/>
  <c r="D2983" i="21"/>
  <c r="D3398" i="21"/>
  <c r="D3848" i="21"/>
  <c r="D3349" i="21"/>
  <c r="D68" i="21"/>
  <c r="D3116" i="21"/>
  <c r="D1129" i="21"/>
  <c r="D218" i="21"/>
  <c r="D2427" i="21"/>
  <c r="D3535" i="21"/>
  <c r="D1990" i="21"/>
  <c r="D3714" i="21"/>
  <c r="D2046" i="21"/>
  <c r="D2447" i="21"/>
  <c r="D2143" i="21"/>
  <c r="D2670" i="21"/>
  <c r="D2857" i="21"/>
  <c r="D745" i="21"/>
  <c r="D4316" i="21"/>
  <c r="D4357" i="21"/>
  <c r="D1840" i="21"/>
  <c r="D2754" i="21"/>
  <c r="D4174" i="21"/>
  <c r="D2169" i="21"/>
  <c r="D5404" i="21"/>
  <c r="D3004" i="21"/>
  <c r="D2035" i="21"/>
  <c r="D1220" i="21"/>
  <c r="D2296" i="21"/>
  <c r="D2609" i="21"/>
  <c r="D2686" i="21"/>
  <c r="D3728" i="21"/>
  <c r="D1691" i="21"/>
  <c r="D2185" i="21"/>
  <c r="D4235" i="21"/>
  <c r="D3670" i="21"/>
  <c r="D3711" i="21"/>
  <c r="D679" i="21"/>
  <c r="D4831" i="21"/>
  <c r="D4029" i="21"/>
  <c r="D3378" i="21"/>
  <c r="D1709" i="21"/>
  <c r="D3743" i="21"/>
  <c r="D3561" i="21"/>
  <c r="D3879" i="21"/>
  <c r="D1927" i="21"/>
  <c r="D2189" i="21"/>
  <c r="D2580" i="21"/>
  <c r="D1163" i="21"/>
  <c r="D4367" i="21"/>
  <c r="D4402" i="21"/>
  <c r="D4075" i="21"/>
  <c r="D3201" i="21"/>
  <c r="D2866" i="21"/>
  <c r="D1886" i="21"/>
  <c r="D2689" i="21"/>
  <c r="D2868" i="21"/>
  <c r="D1327" i="21"/>
  <c r="D2107" i="21"/>
  <c r="D3579" i="21"/>
  <c r="D1383" i="21"/>
  <c r="D3791" i="21"/>
  <c r="D1501" i="21"/>
  <c r="D3113" i="21"/>
  <c r="D4988" i="21"/>
  <c r="D4862" i="21"/>
  <c r="D358" i="21"/>
  <c r="D1746" i="21"/>
  <c r="D2244" i="21"/>
  <c r="D1999" i="21"/>
  <c r="D4142" i="21"/>
  <c r="D514" i="21"/>
  <c r="D5274" i="21"/>
  <c r="D1961" i="21"/>
  <c r="D4892" i="21"/>
  <c r="D4806" i="21"/>
  <c r="D1540" i="21"/>
  <c r="D1573" i="21"/>
  <c r="D3479" i="21"/>
  <c r="D1528" i="21"/>
  <c r="D2965" i="21"/>
  <c r="D4202" i="21"/>
  <c r="D5204" i="21"/>
  <c r="D2006" i="21"/>
  <c r="D357" i="21"/>
  <c r="D4269" i="21"/>
  <c r="D2998" i="21"/>
  <c r="D2717" i="21"/>
  <c r="D393" i="21"/>
  <c r="D821" i="21"/>
  <c r="D1707" i="21"/>
  <c r="D2367" i="21"/>
  <c r="D3117" i="21"/>
  <c r="D4094" i="21"/>
  <c r="D5121" i="21"/>
  <c r="D970" i="21"/>
  <c r="D2524" i="21"/>
  <c r="D4631" i="21"/>
  <c r="D2865" i="21"/>
  <c r="D3256" i="21"/>
  <c r="D3268" i="21"/>
  <c r="D1928" i="21"/>
  <c r="D2258" i="21"/>
  <c r="D3960" i="21"/>
  <c r="D3389" i="21"/>
  <c r="D1461" i="21"/>
  <c r="D1277" i="21"/>
  <c r="D1889" i="21"/>
  <c r="D1802" i="21"/>
  <c r="D2520" i="21"/>
  <c r="D3820" i="21"/>
  <c r="D3664" i="21"/>
  <c r="D3014" i="21"/>
  <c r="D2748" i="21"/>
  <c r="D3504" i="21"/>
  <c r="D2036" i="21"/>
  <c r="D1273" i="21"/>
  <c r="D784" i="21"/>
  <c r="D3961" i="21"/>
  <c r="D3746" i="21"/>
  <c r="D2389" i="21"/>
  <c r="D4015" i="21"/>
  <c r="D1876" i="21"/>
  <c r="D3377" i="21"/>
  <c r="D2041" i="21"/>
  <c r="D1408" i="21"/>
  <c r="D402" i="21"/>
  <c r="D5079" i="21"/>
  <c r="D1316" i="21"/>
  <c r="D3174" i="21"/>
  <c r="D272" i="21"/>
  <c r="D4895" i="21"/>
  <c r="D3825" i="21"/>
  <c r="D3818" i="21"/>
  <c r="D3088" i="21"/>
  <c r="D4745" i="21"/>
  <c r="D4395" i="21"/>
  <c r="D1844" i="21"/>
  <c r="D3388" i="21"/>
  <c r="D3450" i="21"/>
  <c r="D3600" i="21"/>
  <c r="D2869" i="21"/>
  <c r="D2142" i="21"/>
  <c r="D4214" i="21"/>
  <c r="D3813" i="21"/>
  <c r="D4035" i="21"/>
  <c r="D2247" i="21"/>
  <c r="D2174" i="21"/>
  <c r="D1590" i="21"/>
  <c r="D5131" i="21"/>
  <c r="D1363" i="21"/>
  <c r="D2425" i="21"/>
  <c r="D4477" i="21"/>
  <c r="D2435" i="21"/>
  <c r="D3114" i="21"/>
  <c r="D3990" i="21"/>
  <c r="D2750" i="21"/>
  <c r="D3375" i="21"/>
  <c r="D2206" i="21"/>
  <c r="D2884" i="21"/>
  <c r="D3878" i="21"/>
  <c r="D2040" i="21"/>
  <c r="D2452" i="21"/>
  <c r="D1593" i="21"/>
  <c r="D2270" i="21"/>
  <c r="D2194" i="21"/>
  <c r="D1559" i="21"/>
  <c r="D2716" i="21"/>
  <c r="D3343" i="21"/>
  <c r="D1516" i="21"/>
  <c r="D3893" i="21"/>
  <c r="D3872" i="21"/>
  <c r="D4441" i="21"/>
  <c r="D3490" i="21"/>
  <c r="D4518" i="21"/>
  <c r="D1126" i="21"/>
  <c r="D2127" i="21"/>
  <c r="D1629" i="21"/>
  <c r="D3909" i="21"/>
  <c r="D2645" i="21"/>
  <c r="D2272" i="21"/>
  <c r="D4676" i="21"/>
  <c r="D2993" i="21"/>
  <c r="D758" i="21"/>
  <c r="D3612" i="21"/>
  <c r="D3959" i="21"/>
  <c r="D383" i="21"/>
  <c r="D4928" i="21"/>
  <c r="D3654" i="21"/>
  <c r="D4419" i="21"/>
  <c r="D4287" i="21"/>
  <c r="D1002" i="21"/>
  <c r="D3172" i="21"/>
  <c r="D1190" i="21"/>
  <c r="D1943" i="21"/>
  <c r="D2759" i="21"/>
  <c r="D4904" i="21"/>
  <c r="D1739" i="21"/>
  <c r="D3492" i="21"/>
  <c r="D4119" i="21"/>
  <c r="D3894" i="21"/>
  <c r="D912" i="21"/>
  <c r="D4205" i="21"/>
  <c r="D2274" i="21"/>
  <c r="D877" i="21"/>
  <c r="D2646" i="21"/>
  <c r="D5290" i="21"/>
  <c r="D2955" i="21"/>
  <c r="D524" i="21"/>
  <c r="D3530" i="21"/>
  <c r="D835" i="21"/>
  <c r="D3153" i="21"/>
  <c r="D1845" i="21"/>
  <c r="D2472" i="21"/>
  <c r="D1256" i="21"/>
  <c r="D2575" i="21"/>
  <c r="D3972" i="21"/>
  <c r="D4087" i="21"/>
  <c r="D1978" i="21"/>
  <c r="D3300" i="21"/>
  <c r="D2235" i="21"/>
  <c r="D1169" i="21"/>
  <c r="D2219" i="21"/>
  <c r="D1119" i="21"/>
  <c r="D1775" i="21"/>
  <c r="D3441" i="21"/>
  <c r="D3982" i="21"/>
  <c r="D816" i="21"/>
  <c r="D4074" i="21"/>
  <c r="D4102" i="21"/>
  <c r="D2690" i="21"/>
  <c r="D2326" i="21"/>
  <c r="D1362" i="21"/>
  <c r="D2306" i="21"/>
  <c r="D1211" i="21"/>
  <c r="D512" i="21"/>
  <c r="D1788" i="21"/>
  <c r="D2477" i="21"/>
  <c r="D1763" i="21"/>
  <c r="D1853" i="21"/>
  <c r="D4038" i="21"/>
  <c r="D2976" i="21"/>
  <c r="D4503" i="21"/>
  <c r="D3502" i="21"/>
  <c r="D339" i="21"/>
  <c r="D3390" i="21"/>
  <c r="D1218" i="21"/>
  <c r="D3866" i="21"/>
  <c r="D1619" i="21"/>
  <c r="D743" i="21"/>
  <c r="D5408" i="21"/>
  <c r="D4619" i="21"/>
  <c r="D2309" i="21"/>
  <c r="D1770" i="21"/>
  <c r="D2028" i="21"/>
  <c r="D3745" i="21"/>
  <c r="D1001" i="21"/>
  <c r="D2282" i="21"/>
  <c r="D2922" i="21"/>
  <c r="D2875" i="21"/>
  <c r="D1345" i="21"/>
  <c r="D3091" i="21"/>
  <c r="D3750" i="21"/>
  <c r="D3698" i="21"/>
  <c r="D702" i="21"/>
  <c r="D4003" i="21"/>
  <c r="D3246" i="21"/>
  <c r="D3613" i="21"/>
  <c r="D5366" i="21"/>
  <c r="D2656" i="21"/>
  <c r="D2004" i="21"/>
  <c r="D761" i="21"/>
  <c r="D2203" i="21"/>
  <c r="D4626" i="21"/>
  <c r="D1431" i="21"/>
  <c r="D3665" i="21"/>
  <c r="D3053" i="21"/>
  <c r="D934" i="21"/>
  <c r="D4109" i="21"/>
  <c r="D2482" i="21"/>
  <c r="D2263" i="21"/>
  <c r="D456" i="21"/>
  <c r="D4098" i="21"/>
  <c r="D1908" i="21"/>
  <c r="D4435" i="21"/>
  <c r="D1828" i="21"/>
  <c r="D4206" i="21"/>
  <c r="D4181" i="21"/>
  <c r="D2104" i="21"/>
  <c r="D1497" i="21"/>
  <c r="D1942" i="21"/>
  <c r="D4237" i="21"/>
  <c r="D1146" i="21"/>
  <c r="D4785" i="21"/>
  <c r="D4117" i="21"/>
  <c r="D1127" i="21"/>
  <c r="D3402" i="21"/>
  <c r="D2747" i="21"/>
  <c r="D2630" i="21"/>
  <c r="D3166" i="21"/>
  <c r="D2543" i="21"/>
  <c r="D1457" i="21"/>
  <c r="D4040" i="21"/>
  <c r="D2145" i="21"/>
  <c r="D3084" i="21"/>
  <c r="D3032" i="21"/>
  <c r="D3327" i="21"/>
  <c r="D4798" i="21"/>
  <c r="D594" i="21"/>
  <c r="D5337" i="21"/>
  <c r="D4553" i="21"/>
  <c r="D1646" i="21"/>
  <c r="D2914" i="21"/>
  <c r="D3888" i="21"/>
  <c r="D3191" i="21"/>
  <c r="D3795" i="21"/>
  <c r="D2048" i="21"/>
  <c r="D3277" i="21"/>
  <c r="D625" i="21"/>
  <c r="D3563" i="21"/>
  <c r="D2467" i="21"/>
  <c r="D1821" i="21"/>
  <c r="D764" i="21"/>
  <c r="D3205" i="21"/>
  <c r="D3760" i="21"/>
  <c r="D4364" i="21"/>
  <c r="D1452" i="21"/>
  <c r="D3722" i="21"/>
  <c r="D5311" i="21"/>
  <c r="D492" i="21"/>
  <c r="D3115" i="21"/>
  <c r="D3025" i="21"/>
  <c r="D2757" i="21"/>
  <c r="D2641" i="21"/>
  <c r="D4651" i="21"/>
  <c r="D3942" i="21"/>
  <c r="D1056" i="21"/>
  <c r="D2720" i="21"/>
  <c r="D5011" i="21"/>
  <c r="D2648" i="21"/>
  <c r="D3440" i="21"/>
  <c r="D4780" i="21"/>
  <c r="D853" i="21"/>
  <c r="D4448" i="21"/>
  <c r="D2880" i="21"/>
  <c r="D4422" i="21"/>
  <c r="D4590" i="21"/>
  <c r="D1837" i="21"/>
  <c r="D4144" i="21"/>
  <c r="D2184" i="21"/>
  <c r="D830" i="21"/>
  <c r="D1435" i="21"/>
  <c r="D3851" i="21"/>
  <c r="D1660" i="21"/>
  <c r="D3254" i="21"/>
  <c r="D3996" i="21"/>
  <c r="D40" i="21"/>
  <c r="D2164" i="21"/>
  <c r="D1956" i="21"/>
  <c r="D2120" i="21"/>
  <c r="D1467" i="21"/>
  <c r="D3981" i="21"/>
  <c r="D2087" i="21"/>
  <c r="D3755" i="21"/>
  <c r="D2226" i="21"/>
  <c r="D3027" i="21"/>
  <c r="D3522" i="21"/>
  <c r="D2755" i="21"/>
  <c r="D3058" i="21"/>
  <c r="D2902" i="21"/>
  <c r="D2621" i="21"/>
  <c r="D3874" i="21"/>
  <c r="D2293" i="21"/>
  <c r="D3854" i="21"/>
  <c r="D3271" i="21"/>
  <c r="D817" i="21"/>
  <c r="D1779" i="21"/>
  <c r="D2171" i="21"/>
  <c r="D270" i="21"/>
  <c r="D4090" i="21"/>
  <c r="D3163" i="21"/>
  <c r="D2159" i="21"/>
  <c r="D673" i="21"/>
  <c r="D4216" i="21"/>
  <c r="D2336" i="21"/>
  <c r="D3255" i="21"/>
  <c r="D2349" i="21"/>
  <c r="D3842" i="21"/>
  <c r="D342" i="21"/>
  <c r="D4945" i="21"/>
  <c r="D5005" i="21"/>
  <c r="D4379" i="21"/>
  <c r="D4555" i="21"/>
  <c r="D3729" i="21"/>
  <c r="D5201" i="21"/>
  <c r="D3575" i="21"/>
  <c r="D590" i="21"/>
  <c r="D1820" i="21"/>
  <c r="D1622" i="21"/>
  <c r="D5053" i="21"/>
  <c r="D4462" i="21"/>
  <c r="D422" i="21"/>
  <c r="D1537" i="21"/>
  <c r="D871" i="21"/>
  <c r="D2241" i="21"/>
  <c r="D5246" i="21"/>
  <c r="D3770" i="21"/>
  <c r="D3875" i="21"/>
  <c r="D2611" i="21"/>
  <c r="D3970" i="21"/>
  <c r="D1597" i="21"/>
  <c r="D3370" i="21"/>
  <c r="D2387" i="21"/>
  <c r="D2506" i="21"/>
  <c r="D2994" i="21"/>
  <c r="D2458" i="21"/>
  <c r="D5114" i="21"/>
  <c r="D697" i="21"/>
  <c r="D2474" i="21"/>
  <c r="D4546" i="21"/>
  <c r="D4490" i="21"/>
  <c r="D3102" i="21"/>
  <c r="D1768" i="21"/>
  <c r="D3608" i="21"/>
  <c r="D4474" i="21"/>
  <c r="D813" i="21"/>
  <c r="D1448" i="21"/>
  <c r="D3376" i="21"/>
  <c r="D3135" i="21"/>
  <c r="D3436" i="21"/>
  <c r="D3257" i="21"/>
  <c r="D1086" i="21"/>
  <c r="D1458" i="21"/>
  <c r="D1694" i="21"/>
  <c r="D4669" i="21"/>
  <c r="D3518" i="21"/>
  <c r="D3681" i="21"/>
  <c r="D627" i="21"/>
  <c r="D1513" i="21"/>
  <c r="D779" i="21"/>
  <c r="D4822" i="21"/>
  <c r="D4665" i="21"/>
  <c r="D1638" i="21"/>
  <c r="D317" i="21"/>
  <c r="D857" i="21"/>
  <c r="D3013" i="21"/>
  <c r="D2242" i="21"/>
  <c r="D3094" i="21"/>
  <c r="D1684" i="21"/>
  <c r="D2213" i="21"/>
  <c r="D3394" i="21"/>
  <c r="D2316" i="21"/>
  <c r="D2679" i="21"/>
  <c r="D2601" i="21"/>
  <c r="D489" i="21"/>
  <c r="D1270" i="21"/>
  <c r="D369" i="21"/>
  <c r="D285" i="21"/>
  <c r="D4284" i="21"/>
  <c r="D5038" i="21"/>
  <c r="D3869" i="21"/>
  <c r="D1193" i="21"/>
  <c r="D1462" i="21"/>
  <c r="D1111" i="21"/>
  <c r="D4594" i="21"/>
  <c r="D1334" i="21"/>
  <c r="D240" i="21"/>
  <c r="D5144" i="21"/>
  <c r="D2541" i="21"/>
  <c r="D2561" i="21"/>
  <c r="D3503" i="21"/>
  <c r="D4101" i="21"/>
  <c r="D1447" i="21"/>
  <c r="D1890" i="21"/>
  <c r="D4507" i="21"/>
  <c r="D4652" i="21"/>
  <c r="D4277" i="21"/>
  <c r="D4692" i="21"/>
  <c r="D1582" i="21"/>
  <c r="D3273" i="21"/>
  <c r="D747" i="21"/>
  <c r="D432" i="21"/>
  <c r="D2876" i="21"/>
  <c r="D1738" i="21"/>
  <c r="D4726" i="21"/>
  <c r="D4022" i="21"/>
  <c r="D1881" i="21"/>
  <c r="D498" i="21"/>
  <c r="D5309" i="21"/>
  <c r="D869" i="21"/>
  <c r="D1339" i="21"/>
  <c r="D3994" i="21"/>
  <c r="D2014" i="21"/>
  <c r="D4838" i="21"/>
  <c r="D1469" i="21"/>
  <c r="D3449" i="21"/>
  <c r="D4454" i="21"/>
  <c r="D5304" i="21"/>
  <c r="D4805" i="21"/>
  <c r="D5302" i="21"/>
  <c r="D2640" i="21"/>
  <c r="D5191" i="21"/>
  <c r="D522" i="21"/>
  <c r="D2856" i="21"/>
  <c r="D880" i="21"/>
  <c r="D4720" i="21"/>
  <c r="D3393" i="21"/>
  <c r="D573" i="21"/>
  <c r="D2386" i="21"/>
  <c r="D5126" i="21"/>
  <c r="D1135" i="21"/>
  <c r="D2139" i="21"/>
  <c r="D2369" i="21"/>
  <c r="D4017" i="21"/>
  <c r="D1203" i="21"/>
  <c r="D795" i="21"/>
  <c r="D4582" i="21"/>
  <c r="D1595" i="21"/>
  <c r="D2111" i="21"/>
  <c r="D1197" i="21"/>
  <c r="D843" i="21"/>
  <c r="D490" i="21"/>
  <c r="D2568" i="21"/>
  <c r="D4113" i="21"/>
  <c r="D3936" i="21"/>
  <c r="D2488" i="21"/>
  <c r="D5019" i="21"/>
  <c r="D5216" i="21"/>
  <c r="D4942" i="21"/>
  <c r="D3977" i="21"/>
  <c r="D956" i="21"/>
  <c r="D314" i="21"/>
  <c r="D4497" i="21"/>
  <c r="D2218" i="21"/>
  <c r="D242" i="21"/>
  <c r="D1094" i="21"/>
  <c r="D286" i="21"/>
  <c r="D5426" i="21"/>
  <c r="D5379" i="21"/>
  <c r="D3476" i="21"/>
  <c r="D2221" i="21"/>
  <c r="D230" i="21"/>
  <c r="D581" i="21"/>
  <c r="D4861" i="21"/>
  <c r="D4466" i="21"/>
  <c r="D3789" i="21"/>
  <c r="D1303" i="21"/>
  <c r="D4420" i="21"/>
  <c r="D4543" i="21"/>
  <c r="D2997" i="21"/>
  <c r="D786" i="21"/>
  <c r="D4602" i="21"/>
  <c r="D3831" i="21"/>
  <c r="D4270" i="21"/>
  <c r="D941" i="21"/>
  <c r="D3973" i="21"/>
  <c r="D3459" i="21"/>
  <c r="D510" i="21"/>
  <c r="D3118" i="21"/>
  <c r="D615" i="21"/>
  <c r="D716" i="21"/>
  <c r="D1970" i="21"/>
  <c r="D1444" i="21"/>
  <c r="D5155" i="21"/>
  <c r="D3736" i="21"/>
  <c r="D4217" i="21"/>
  <c r="D4687" i="21"/>
  <c r="D4725" i="21"/>
  <c r="D1557" i="21"/>
  <c r="D4233" i="21"/>
  <c r="D4310" i="21"/>
  <c r="D4054" i="21"/>
  <c r="D3308" i="21"/>
  <c r="D4072" i="21"/>
  <c r="D3252" i="21"/>
  <c r="D2324" i="21"/>
  <c r="D1527" i="21"/>
  <c r="D2768" i="21"/>
  <c r="D937" i="21"/>
  <c r="D4453" i="21"/>
  <c r="D2464" i="21"/>
  <c r="D929" i="21"/>
  <c r="D1511" i="21"/>
  <c r="D1664" i="21"/>
  <c r="D2480" i="21"/>
  <c r="D3453" i="21"/>
  <c r="D4246" i="21"/>
  <c r="D1411" i="21"/>
  <c r="D1498" i="21"/>
  <c r="D2500" i="21"/>
  <c r="D4399" i="21"/>
  <c r="D4189" i="21"/>
  <c r="D3638" i="21"/>
  <c r="D4292" i="21"/>
  <c r="D2649" i="21"/>
  <c r="D2463" i="21"/>
  <c r="D3359" i="21"/>
  <c r="D1370" i="21"/>
  <c r="D2292" i="21"/>
  <c r="D1482" i="21"/>
  <c r="D5120" i="21"/>
  <c r="D2017" i="21"/>
  <c r="D2076" i="21"/>
  <c r="D5266" i="21"/>
  <c r="D3605" i="21"/>
  <c r="D3832" i="21"/>
  <c r="D3897" i="21"/>
  <c r="D1898" i="21"/>
  <c r="D4621" i="21"/>
  <c r="D1608" i="21"/>
  <c r="D3333" i="21"/>
  <c r="D2577" i="21"/>
  <c r="D3345" i="21"/>
  <c r="D1369" i="21"/>
  <c r="D2345" i="21"/>
  <c r="D1891" i="21"/>
  <c r="D3764" i="21"/>
  <c r="D2214" i="21"/>
  <c r="D3716" i="21"/>
  <c r="D4149" i="21"/>
  <c r="D2232" i="21"/>
  <c r="D579" i="21"/>
  <c r="D2493" i="21"/>
  <c r="D658" i="21"/>
  <c r="D3811" i="21"/>
  <c r="D3347" i="21"/>
  <c r="D734" i="21"/>
  <c r="D2767" i="21"/>
  <c r="D4769" i="21"/>
  <c r="D1901" i="21"/>
  <c r="D4100" i="21"/>
  <c r="D5018" i="21"/>
  <c r="D4655" i="21"/>
  <c r="D3103" i="21"/>
  <c r="D4599" i="21"/>
  <c r="D1230" i="21"/>
  <c r="D1035" i="21"/>
  <c r="D2325" i="21"/>
  <c r="D4541" i="21"/>
  <c r="D2744" i="21"/>
  <c r="D3158" i="21"/>
  <c r="D4506" i="21"/>
  <c r="D1344" i="21"/>
  <c r="D2527" i="21"/>
  <c r="D4208" i="21"/>
  <c r="D3607" i="21"/>
  <c r="D4321" i="21"/>
  <c r="D5223" i="21"/>
  <c r="D1785" i="21"/>
  <c r="D3007" i="21"/>
  <c r="D3527" i="21"/>
  <c r="D1508" i="21"/>
  <c r="D4496" i="21"/>
  <c r="D560" i="21"/>
  <c r="D1995" i="21"/>
  <c r="D3318" i="21"/>
  <c r="D3079" i="21"/>
  <c r="D2278" i="21"/>
  <c r="D3405" i="21"/>
  <c r="D2096" i="21"/>
  <c r="D1989" i="21"/>
  <c r="D4239" i="21"/>
  <c r="D2681" i="21"/>
  <c r="D481" i="21"/>
  <c r="D1632" i="21"/>
  <c r="D1624" i="21"/>
  <c r="D1048" i="21"/>
  <c r="D1947" i="21"/>
  <c r="D1479" i="21"/>
  <c r="D1136" i="21"/>
  <c r="D5208" i="21"/>
  <c r="D3287" i="21"/>
  <c r="D464" i="21"/>
  <c r="D2556" i="21"/>
  <c r="D987" i="21"/>
  <c r="D2769" i="21"/>
  <c r="D516" i="21"/>
  <c r="D2696" i="21"/>
  <c r="D4009" i="21"/>
  <c r="D3357" i="21"/>
  <c r="D3715" i="21"/>
  <c r="D3917" i="21"/>
  <c r="D2366" i="21"/>
  <c r="D5382" i="21"/>
  <c r="D419" i="21"/>
  <c r="D3270" i="21"/>
  <c r="D356" i="21"/>
  <c r="D3497" i="21"/>
  <c r="D2383" i="21"/>
  <c r="D4358" i="21"/>
  <c r="D1502" i="21"/>
  <c r="D2291" i="21"/>
  <c r="D2723" i="21"/>
  <c r="D2987" i="21"/>
  <c r="D944" i="21"/>
  <c r="D3885" i="21"/>
  <c r="D3061" i="21"/>
  <c r="D3812" i="21"/>
  <c r="D3840" i="21"/>
  <c r="D3467" i="21"/>
  <c r="D2954" i="21"/>
  <c r="D2299" i="21"/>
  <c r="D2063" i="21"/>
  <c r="D1723" i="21"/>
  <c r="D3552" i="21"/>
  <c r="D2587" i="21"/>
  <c r="D180" i="21"/>
  <c r="D2365" i="21"/>
  <c r="D2693" i="21"/>
  <c r="D2038" i="21"/>
  <c r="D4924" i="21"/>
  <c r="D897" i="21"/>
  <c r="D2883" i="21"/>
  <c r="D4107" i="21"/>
  <c r="D4136" i="21"/>
  <c r="D1748" i="21"/>
  <c r="D4501" i="21"/>
  <c r="D1348" i="21"/>
  <c r="D1241" i="21"/>
  <c r="D1894" i="21"/>
  <c r="D1433" i="21"/>
  <c r="D2372" i="21"/>
  <c r="D2113" i="21"/>
  <c r="D963" i="21"/>
  <c r="D1565" i="21"/>
  <c r="D1860" i="21"/>
  <c r="D849" i="21"/>
  <c r="D4110" i="21"/>
  <c r="D3772" i="21"/>
  <c r="D665" i="21"/>
  <c r="D1851" i="21"/>
  <c r="D4152" i="21"/>
  <c r="D2261" i="21"/>
  <c r="D3601" i="21"/>
  <c r="D3807" i="21"/>
  <c r="D2481" i="21"/>
  <c r="D3483" i="21"/>
  <c r="D1052" i="21"/>
  <c r="D3744" i="21"/>
  <c r="D3018" i="21"/>
  <c r="D1259" i="21"/>
  <c r="D1701" i="21"/>
  <c r="D1980" i="21"/>
  <c r="D5076" i="21"/>
  <c r="D4962" i="21"/>
  <c r="D1589" i="21"/>
  <c r="D1822" i="21"/>
  <c r="D4112" i="21"/>
  <c r="D1575" i="21"/>
  <c r="D3886" i="21"/>
  <c r="D2584" i="21"/>
  <c r="D2012" i="21"/>
  <c r="D3589" i="21"/>
  <c r="D5288" i="21"/>
  <c r="D4334" i="21"/>
  <c r="D3592" i="21"/>
  <c r="D2882" i="21"/>
  <c r="D4243" i="21"/>
  <c r="D1981" i="21"/>
  <c r="D569" i="21"/>
  <c r="D1375" i="21"/>
  <c r="D4259" i="21"/>
  <c r="D2373" i="21"/>
  <c r="D1283" i="21"/>
  <c r="D1223" i="21"/>
  <c r="D685" i="21"/>
  <c r="D3299" i="21"/>
  <c r="D3373" i="21"/>
  <c r="D2032" i="21"/>
  <c r="D895" i="21"/>
  <c r="D460" i="21"/>
  <c r="D5074" i="21"/>
  <c r="D3976" i="21"/>
  <c r="D2905" i="21"/>
  <c r="D805" i="21"/>
  <c r="D1918" i="21"/>
  <c r="D4306" i="21"/>
  <c r="D3283" i="21"/>
  <c r="D1902" i="21"/>
  <c r="D1986" i="21"/>
  <c r="D4657" i="21"/>
  <c r="D1329" i="21"/>
  <c r="D3657" i="21"/>
  <c r="D1572" i="21"/>
  <c r="D2731" i="21"/>
  <c r="D1183" i="21"/>
  <c r="D1033" i="21"/>
  <c r="D1290" i="21"/>
  <c r="D1929" i="21"/>
  <c r="D4408" i="21"/>
  <c r="D1286" i="21"/>
  <c r="D1692" i="21"/>
  <c r="D2926" i="21"/>
  <c r="D5160" i="21"/>
  <c r="D4495" i="21"/>
  <c r="D2771" i="21"/>
  <c r="D3577" i="21"/>
  <c r="D4106" i="21"/>
  <c r="D4483" i="21"/>
  <c r="D3358" i="21"/>
  <c r="D556" i="21"/>
  <c r="D2975" i="21"/>
  <c r="D1060" i="21"/>
  <c r="D3792" i="21"/>
  <c r="D4033" i="21"/>
  <c r="D2346" i="21"/>
  <c r="D3319" i="21"/>
  <c r="D2398" i="21"/>
  <c r="D592" i="21"/>
  <c r="D5154" i="21"/>
  <c r="D2660" i="21"/>
  <c r="D4178" i="21"/>
  <c r="D2935" i="21"/>
  <c r="D3949" i="21"/>
  <c r="D3003" i="21"/>
  <c r="D3861" i="21"/>
  <c r="D1683" i="21"/>
  <c r="D3727" i="21"/>
  <c r="D4698" i="21"/>
  <c r="D463" i="21"/>
  <c r="D4125" i="21"/>
  <c r="D4240" i="21"/>
  <c r="D1173" i="21"/>
  <c r="D1455" i="21"/>
  <c r="D2432" i="21"/>
  <c r="D4105" i="21"/>
  <c r="D4020" i="21"/>
  <c r="D766" i="21"/>
  <c r="D2735" i="21"/>
  <c r="D4263" i="21"/>
  <c r="D620" i="21"/>
  <c r="D1658" i="21"/>
  <c r="D607" i="21"/>
  <c r="D1518" i="21"/>
  <c r="D1191" i="21"/>
  <c r="D2564" i="21"/>
  <c r="D4366" i="21"/>
  <c r="D3487" i="21"/>
  <c r="D3484" i="21"/>
  <c r="D2892" i="21"/>
  <c r="D2709" i="21"/>
  <c r="D2893" i="21"/>
  <c r="D3008" i="21"/>
  <c r="D450" i="21"/>
  <c r="D2961" i="21"/>
  <c r="D2604" i="21"/>
  <c r="D2907" i="21"/>
  <c r="D2503" i="21"/>
  <c r="D3149" i="21"/>
  <c r="D3858" i="21"/>
  <c r="D1115" i="21"/>
  <c r="D4065" i="21"/>
  <c r="D1914" i="21"/>
  <c r="D4524" i="21"/>
  <c r="D3216" i="21"/>
  <c r="D2549" i="21"/>
  <c r="D2414" i="21"/>
  <c r="D2157" i="21"/>
  <c r="D4452" i="21"/>
  <c r="D4298" i="21"/>
  <c r="D2216" i="21"/>
  <c r="D3570" i="21"/>
  <c r="D893" i="21"/>
  <c r="D3775" i="21"/>
  <c r="D5111" i="21"/>
  <c r="D2676" i="21"/>
  <c r="D935" i="21"/>
  <c r="D2424" i="21"/>
  <c r="D1872" i="21"/>
  <c r="D715" i="21"/>
  <c r="D4252" i="21"/>
  <c r="D4765" i="21"/>
  <c r="D1992" i="21"/>
  <c r="D4392" i="21"/>
  <c r="D669" i="21"/>
  <c r="D4328" i="21"/>
  <c r="D472" i="21"/>
  <c r="D4814" i="21"/>
  <c r="D5095" i="21"/>
  <c r="D791" i="21"/>
  <c r="D930" i="21"/>
  <c r="D4375" i="21"/>
  <c r="D2569" i="21"/>
  <c r="D1968" i="21"/>
  <c r="D3225" i="21"/>
  <c r="D3863" i="21"/>
  <c r="D3682" i="21"/>
  <c r="D3434" i="21"/>
  <c r="D3624" i="21"/>
  <c r="D1054" i="21"/>
  <c r="D1156" i="21"/>
  <c r="D1810" i="21"/>
  <c r="D373" i="21"/>
  <c r="D4431" i="21"/>
  <c r="D542" i="21"/>
  <c r="D1067" i="21"/>
  <c r="D2595" i="21"/>
  <c r="D4511" i="21"/>
  <c r="D2302" i="21"/>
  <c r="D5313" i="21"/>
  <c r="D1187" i="21"/>
  <c r="D4603" i="21"/>
  <c r="D1637" i="21"/>
  <c r="D2265" i="21"/>
  <c r="D3991" i="21"/>
  <c r="D401" i="21"/>
  <c r="D1806" i="21"/>
  <c r="D1134" i="21"/>
  <c r="D3301" i="21"/>
  <c r="D1530" i="21"/>
  <c r="D5070" i="21"/>
  <c r="D1298" i="21"/>
  <c r="D2136" i="21"/>
  <c r="D359" i="21"/>
  <c r="D5239" i="21"/>
  <c r="D4026" i="21"/>
  <c r="D3680" i="21"/>
  <c r="D1570" i="21"/>
  <c r="D2281" i="21"/>
  <c r="D3289" i="21"/>
  <c r="D3035" i="21"/>
  <c r="D3342" i="21"/>
  <c r="D3678" i="21"/>
  <c r="D2286" i="21"/>
  <c r="D3313" i="21"/>
  <c r="D3070" i="21"/>
  <c r="D4032" i="21"/>
  <c r="D4918" i="21"/>
  <c r="D1471" i="21"/>
  <c r="D3904" i="21"/>
  <c r="D1272" i="21"/>
  <c r="D1654" i="21"/>
  <c r="D3955" i="21"/>
  <c r="D3852" i="21"/>
  <c r="D3733" i="21"/>
  <c r="D119" i="21"/>
  <c r="D2029" i="21"/>
  <c r="D294" i="21"/>
  <c r="D680" i="21"/>
  <c r="D4320" i="21"/>
  <c r="D4796" i="21"/>
  <c r="D3352" i="21"/>
  <c r="D5047" i="21"/>
  <c r="D4915" i="21"/>
  <c r="D587" i="21"/>
  <c r="D1814" i="21"/>
  <c r="D801" i="21"/>
  <c r="D2724" i="21"/>
  <c r="D4279" i="21"/>
  <c r="D535" i="21"/>
  <c r="D2393" i="21"/>
  <c r="D2898" i="21"/>
  <c r="D4349" i="21"/>
  <c r="D366" i="21"/>
  <c r="D3215" i="21"/>
  <c r="D2070" i="21"/>
  <c r="D3351" i="21"/>
  <c r="D2544" i="21"/>
  <c r="D2026" i="21"/>
  <c r="D1662" i="21"/>
  <c r="D2341" i="21"/>
  <c r="D1477" i="21"/>
  <c r="D3962" i="21"/>
  <c r="D227" i="21"/>
  <c r="D2613" i="21"/>
  <c r="D1730" i="21"/>
  <c r="D3005" i="21"/>
  <c r="D4871" i="21"/>
  <c r="D4372" i="21"/>
  <c r="D3517" i="21"/>
  <c r="D1125" i="21"/>
  <c r="D5163" i="21"/>
  <c r="D4228" i="21"/>
  <c r="D696" i="21"/>
  <c r="D4260" i="21"/>
  <c r="D2678" i="21"/>
  <c r="D3105" i="21"/>
  <c r="D1938" i="21"/>
  <c r="D4878" i="21"/>
  <c r="D1862" i="21"/>
  <c r="D147" i="21"/>
  <c r="D106" i="21"/>
  <c r="D4179" i="21"/>
  <c r="D2236" i="21"/>
  <c r="D4947" i="21"/>
  <c r="D2594" i="21"/>
  <c r="D1882" i="21"/>
  <c r="D2396" i="21"/>
  <c r="D4859" i="21"/>
  <c r="D5271" i="21"/>
  <c r="D249" i="21"/>
  <c r="D2439" i="21"/>
  <c r="D3943" i="21"/>
  <c r="D2920" i="21"/>
  <c r="D1248" i="21"/>
  <c r="D5247" i="21"/>
  <c r="D1705" i="21"/>
  <c r="D5308" i="21"/>
  <c r="D5376" i="21"/>
  <c r="D487" i="21"/>
  <c r="D4941" i="21"/>
  <c r="D4067" i="21"/>
  <c r="D4670" i="21"/>
  <c r="D2766" i="21"/>
  <c r="D3915" i="21"/>
  <c r="D1474" i="21"/>
  <c r="D1271" i="21"/>
  <c r="D1911" i="21"/>
  <c r="D5183" i="21"/>
  <c r="D2563" i="21"/>
  <c r="D93" i="21"/>
  <c r="D4378" i="21"/>
  <c r="D3735" i="21"/>
  <c r="D513" i="21"/>
  <c r="D13" i="21"/>
  <c r="D4781" i="21"/>
  <c r="D5294" i="21"/>
  <c r="D66" i="21"/>
  <c r="D1282" i="21"/>
  <c r="D3859" i="21"/>
  <c r="D77" i="21"/>
  <c r="D1367" i="21"/>
  <c r="D1062" i="21"/>
  <c r="D5443" i="21"/>
  <c r="D42" i="21"/>
  <c r="D1319" i="21"/>
  <c r="D5330" i="21"/>
  <c r="D3242" i="21"/>
  <c r="D5380" i="21"/>
  <c r="D4256" i="21"/>
  <c r="D5430" i="21"/>
  <c r="D1358" i="21"/>
  <c r="D5312" i="21"/>
  <c r="D5293" i="21"/>
  <c r="D1733" i="21"/>
  <c r="D899" i="21"/>
  <c r="D936" i="21"/>
  <c r="D1817" i="21"/>
  <c r="D4991" i="21"/>
  <c r="D1507" i="21"/>
  <c r="D2215" i="21"/>
  <c r="D3068" i="21"/>
  <c r="D4253" i="21"/>
  <c r="D3415" i="21"/>
  <c r="D1728" i="21"/>
  <c r="D1695" i="21"/>
  <c r="D4254" i="21"/>
  <c r="D4509" i="21"/>
  <c r="D4605" i="21"/>
  <c r="D543" i="21"/>
  <c r="D3956" i="21"/>
  <c r="D3078" i="21"/>
  <c r="D1605" i="21"/>
  <c r="D3284" i="21"/>
  <c r="D892" i="21"/>
  <c r="D1079" i="21"/>
  <c r="D2354" i="21"/>
  <c r="D201" i="21"/>
  <c r="D5176" i="21"/>
  <c r="D1787" i="21"/>
  <c r="D4197" i="21"/>
  <c r="D4666" i="21"/>
  <c r="D532" i="21"/>
  <c r="D1839" i="21"/>
  <c r="D2895" i="21"/>
  <c r="D2448" i="21"/>
  <c r="D3913" i="21"/>
  <c r="D2085" i="21"/>
  <c r="D3730" i="21"/>
  <c r="D824" i="21"/>
  <c r="D1556" i="21"/>
  <c r="D417" i="21"/>
  <c r="D1037" i="21"/>
  <c r="D1495" i="21"/>
  <c r="D1726" i="21"/>
  <c r="D1130" i="21"/>
  <c r="D4802" i="21"/>
  <c r="D4161" i="21"/>
  <c r="D2743" i="21"/>
  <c r="D2269" i="21"/>
  <c r="D4126" i="21"/>
  <c r="D1849" i="21"/>
  <c r="D2019" i="21"/>
  <c r="D2872" i="21"/>
  <c r="D3889" i="21"/>
  <c r="D2343" i="21"/>
  <c r="D2899" i="21"/>
  <c r="D3739" i="21"/>
  <c r="D2023" i="21"/>
  <c r="D2379" i="21"/>
  <c r="D2999" i="21"/>
  <c r="D1994" i="21"/>
  <c r="D991" i="21"/>
  <c r="D4432" i="21"/>
  <c r="D4890" i="21"/>
  <c r="D2230" i="21"/>
  <c r="D3582" i="21"/>
  <c r="D711" i="21"/>
  <c r="D925" i="21"/>
  <c r="D3718" i="21"/>
  <c r="D4405" i="21"/>
  <c r="D4727" i="21"/>
  <c r="D3803" i="21"/>
  <c r="D974" i="21"/>
  <c r="D4667" i="21"/>
  <c r="D1106" i="21"/>
  <c r="D2979" i="21"/>
  <c r="D4194" i="21"/>
  <c r="D243" i="21"/>
  <c r="D3303" i="21"/>
  <c r="D4645" i="21"/>
  <c r="D3124" i="21"/>
  <c r="D3280" i="21"/>
  <c r="D5161" i="21"/>
  <c r="D1581" i="21"/>
  <c r="D4058" i="21"/>
  <c r="D2375" i="21"/>
  <c r="D4229" i="21"/>
  <c r="D104" i="21"/>
  <c r="D3922" i="21"/>
  <c r="D2105" i="21"/>
  <c r="D2199" i="21"/>
  <c r="D4415" i="21"/>
  <c r="D3912" i="21"/>
  <c r="D1578" i="21"/>
  <c r="D4123" i="21"/>
  <c r="D3470" i="21"/>
  <c r="D3119" i="21"/>
  <c r="D1055" i="21"/>
  <c r="D1496" i="21"/>
  <c r="D999" i="21"/>
  <c r="D1019" i="21"/>
  <c r="D4338" i="21"/>
  <c r="D565" i="21"/>
  <c r="D980" i="21"/>
  <c r="D4222" i="21"/>
  <c r="D387" i="21"/>
  <c r="D845" i="21"/>
  <c r="D4901" i="21"/>
  <c r="D4580" i="21"/>
  <c r="D4821" i="21"/>
  <c r="D2742" i="21"/>
  <c r="D2873" i="21"/>
  <c r="D2162" i="21"/>
  <c r="D4620" i="21"/>
  <c r="D423" i="21"/>
  <c r="D4340" i="21"/>
  <c r="D5210" i="21"/>
  <c r="D3321" i="21"/>
  <c r="D701" i="21"/>
  <c r="D3838" i="21"/>
  <c r="D1907" i="21"/>
  <c r="D2059" i="21"/>
  <c r="D2368" i="21"/>
  <c r="D1264" i="21"/>
  <c r="D1766" i="21"/>
  <c r="D1950" i="21"/>
  <c r="D3911" i="21"/>
  <c r="D3141" i="21"/>
  <c r="D4504" i="21"/>
  <c r="D1029" i="21"/>
  <c r="D688" i="21"/>
  <c r="D4446" i="21"/>
  <c r="D1381" i="21"/>
  <c r="D367" i="21"/>
  <c r="D3896" i="21"/>
  <c r="D2610" i="21"/>
  <c r="D4329" i="21"/>
  <c r="D2951" i="21"/>
  <c r="D1426" i="21"/>
  <c r="D4069" i="21"/>
  <c r="D1883" i="21"/>
  <c r="D5080" i="21"/>
  <c r="D1542" i="21"/>
  <c r="D1255" i="21"/>
  <c r="D3315" i="21"/>
  <c r="D1465" i="21"/>
  <c r="D1682" i="21"/>
  <c r="D2344" i="21"/>
  <c r="D3232" i="21"/>
  <c r="D1553" i="21"/>
  <c r="D4394" i="21"/>
  <c r="D2924" i="21"/>
  <c r="D1098" i="21"/>
  <c r="D2049" i="21"/>
  <c r="D3821" i="21"/>
  <c r="D1916" i="21"/>
  <c r="D2301" i="21"/>
  <c r="D4994" i="21"/>
  <c r="D3623" i="21"/>
  <c r="D955" i="21"/>
  <c r="D212" i="21"/>
  <c r="D1666" i="21"/>
  <c r="D3424" i="21"/>
  <c r="D3020" i="21"/>
  <c r="D1520" i="21"/>
  <c r="D1140" i="21"/>
  <c r="D4668" i="21"/>
  <c r="D1279" i="21"/>
  <c r="D4388" i="21"/>
  <c r="D1112" i="21"/>
  <c r="D2406" i="21"/>
  <c r="D2255" i="21"/>
  <c r="D3067" i="21"/>
  <c r="D754" i="21"/>
  <c r="D2858" i="21"/>
  <c r="D2003" i="21"/>
  <c r="D2932" i="21"/>
  <c r="D1118" i="21"/>
  <c r="D903" i="21"/>
  <c r="D4689" i="21"/>
  <c r="D5284" i="21"/>
  <c r="D2662" i="21"/>
  <c r="D5017" i="21"/>
  <c r="D2765" i="21"/>
  <c r="D3122" i="21"/>
  <c r="D2603" i="21"/>
  <c r="D1082" i="21"/>
  <c r="D2276" i="21"/>
  <c r="D3786" i="21"/>
  <c r="D3989" i="21"/>
  <c r="D257" i="21"/>
  <c r="D2986" i="21"/>
  <c r="D3830" i="21"/>
  <c r="D2401" i="21"/>
  <c r="D3590" i="21"/>
  <c r="D2338" i="21"/>
  <c r="D208" i="21"/>
  <c r="D2911" i="21"/>
  <c r="D1713" i="21"/>
  <c r="D2532" i="21"/>
  <c r="D241" i="21"/>
  <c r="D430" i="21"/>
  <c r="D3853" i="21"/>
  <c r="D4591" i="21"/>
  <c r="D921" i="21"/>
  <c r="D4884" i="21"/>
  <c r="D1747" i="21"/>
  <c r="D2764" i="21"/>
  <c r="D5065" i="21"/>
  <c r="D3721" i="21"/>
  <c r="D3796" i="21"/>
  <c r="D3606" i="21"/>
  <c r="D5365" i="21"/>
  <c r="D2734" i="21"/>
  <c r="D1688" i="21"/>
  <c r="D4103" i="21"/>
  <c r="D4331" i="21"/>
  <c r="D3023" i="21"/>
  <c r="D3379" i="21"/>
  <c r="D4219" i="21"/>
  <c r="D1584" i="21"/>
  <c r="D3427" i="21"/>
  <c r="D1489" i="21"/>
  <c r="D2622" i="21"/>
  <c r="D2957" i="21"/>
  <c r="D1813" i="21"/>
  <c r="D2470" i="21"/>
  <c r="D4401" i="21"/>
  <c r="D2129" i="21"/>
  <c r="D2179" i="21"/>
  <c r="D2339" i="21"/>
  <c r="D5125" i="21"/>
  <c r="D2942" i="21"/>
  <c r="D5281" i="21"/>
  <c r="D1131" i="21"/>
  <c r="D4428" i="21"/>
  <c r="D3212" i="21"/>
  <c r="D3210" i="21"/>
  <c r="D3010" i="21"/>
  <c r="D2007" i="21"/>
  <c r="D5252" i="21"/>
  <c r="D3329" i="21"/>
  <c r="D4747" i="21"/>
  <c r="D1233" i="21"/>
  <c r="D479" i="21"/>
  <c r="D3170" i="21"/>
  <c r="D4045" i="21"/>
  <c r="D4583" i="21"/>
  <c r="D3672" i="21"/>
  <c r="D807" i="21"/>
  <c r="D1592" i="21"/>
  <c r="D1032" i="21"/>
  <c r="D3882" i="21"/>
  <c r="D4000" i="21"/>
  <c r="D589" i="21"/>
  <c r="D2066" i="21"/>
  <c r="D1442" i="21"/>
  <c r="D3406" i="21"/>
  <c r="D5200" i="21"/>
  <c r="D4559" i="21"/>
  <c r="D4572" i="21"/>
  <c r="D3731" i="21"/>
  <c r="D3829" i="21"/>
  <c r="D4830" i="21"/>
  <c r="D1028" i="21"/>
  <c r="D1322" i="21"/>
  <c r="D2183" i="21"/>
  <c r="D4198" i="21"/>
  <c r="D692" i="21"/>
  <c r="D326" i="21"/>
  <c r="D668" i="21"/>
  <c r="D4225" i="21"/>
  <c r="D3737" i="21"/>
  <c r="D2971" i="21"/>
  <c r="D2923" i="21"/>
  <c r="D3765" i="21"/>
  <c r="D1150" i="21"/>
  <c r="D1415" i="21"/>
  <c r="D1473" i="21"/>
  <c r="D4047" i="21"/>
  <c r="D3632" i="21"/>
  <c r="D4829" i="21"/>
  <c r="D343" i="21"/>
  <c r="D2586" i="21"/>
  <c r="D2953" i="21"/>
  <c r="D1132" i="21"/>
  <c r="D4187" i="21"/>
  <c r="D2298" i="21"/>
  <c r="D3805" i="21"/>
  <c r="D1027" i="21"/>
  <c r="D4514" i="21"/>
  <c r="D5004" i="21"/>
  <c r="D3725" i="21"/>
  <c r="D1627" i="21"/>
  <c r="D750" i="21"/>
  <c r="D3948" i="21"/>
  <c r="D5192" i="21"/>
  <c r="D4634" i="21"/>
  <c r="D5205" i="21"/>
  <c r="D279" i="21"/>
  <c r="D2597" i="21"/>
  <c r="D3411" i="21"/>
  <c r="D549" i="21"/>
  <c r="D1404" i="21"/>
  <c r="D120" i="21"/>
  <c r="D789" i="21"/>
  <c r="D4639" i="21"/>
  <c r="D365" i="21"/>
  <c r="D5058" i="21"/>
  <c r="D2554" i="21"/>
  <c r="D4177" i="21"/>
  <c r="D1432" i="21"/>
  <c r="D4624" i="21"/>
  <c r="D2739" i="21"/>
  <c r="D4650" i="21"/>
  <c r="D2072" i="21"/>
  <c r="D103" i="21"/>
  <c r="D2663" i="21"/>
  <c r="D834" i="21"/>
  <c r="D5317" i="21"/>
  <c r="D256" i="21"/>
  <c r="D746" i="21"/>
  <c r="D382" i="21"/>
  <c r="D425" i="21"/>
  <c r="D4883" i="21"/>
  <c r="D3218" i="21"/>
  <c r="D434" i="21"/>
  <c r="D1456" i="21"/>
  <c r="D3229" i="21"/>
  <c r="D3881" i="21"/>
  <c r="D3341" i="21"/>
  <c r="D5329" i="21"/>
  <c r="D5232" i="21"/>
  <c r="D5269" i="21"/>
  <c r="D347" i="21"/>
  <c r="D2946" i="21"/>
  <c r="D4786" i="21"/>
  <c r="D1229" i="21"/>
  <c r="D4249" i="21"/>
  <c r="D2683" i="21"/>
  <c r="D2202" i="21"/>
  <c r="D4099" i="21"/>
  <c r="D390" i="21"/>
  <c r="D5215" i="21"/>
  <c r="D182" i="21"/>
  <c r="D5235" i="21"/>
  <c r="D250" i="21"/>
  <c r="D5378" i="21"/>
  <c r="D5134" i="21"/>
  <c r="D1249" i="21"/>
  <c r="D5097" i="21"/>
  <c r="D5267" i="21"/>
  <c r="D329" i="21"/>
  <c r="D5110" i="21"/>
  <c r="D2451" i="21"/>
  <c r="D3222" i="21"/>
  <c r="D1179" i="21"/>
  <c r="D5411" i="21"/>
  <c r="D5113" i="21"/>
  <c r="D3937" i="21"/>
  <c r="D689" i="21"/>
  <c r="D4586" i="21"/>
  <c r="D283" i="21"/>
  <c r="D476" i="21"/>
  <c r="D4587" i="21"/>
  <c r="D5355" i="21"/>
  <c r="D280" i="21"/>
  <c r="D3751" i="21"/>
  <c r="D691" i="21"/>
  <c r="D5343" i="21"/>
  <c r="D5171" i="21"/>
  <c r="D3220" i="21"/>
  <c r="D2062" i="21"/>
  <c r="D4791" i="21"/>
  <c r="D1598" i="21"/>
  <c r="D958" i="21"/>
  <c r="D4897" i="21"/>
  <c r="D55" i="21"/>
  <c r="D1151" i="21"/>
  <c r="D3779" i="21"/>
  <c r="D416" i="21"/>
  <c r="D4876" i="21"/>
  <c r="D376" i="21"/>
  <c r="D3325" i="21"/>
  <c r="D3920" i="21"/>
  <c r="D2492" i="21"/>
  <c r="D2061" i="21"/>
  <c r="D811" i="21"/>
  <c r="D3168" i="21"/>
  <c r="D681" i="21"/>
  <c r="D3964" i="21"/>
  <c r="D418" i="21"/>
  <c r="D32" i="21"/>
  <c r="D655" i="21"/>
  <c r="D228" i="21"/>
  <c r="D2042" i="21"/>
  <c r="D3674" i="21"/>
  <c r="D2913" i="21"/>
  <c r="D2376" i="21"/>
  <c r="D3752" i="21"/>
  <c r="D2308" i="21"/>
  <c r="D4171" i="21"/>
  <c r="D333" i="21"/>
  <c r="D5100" i="21"/>
  <c r="D3634" i="21"/>
  <c r="D3083" i="21"/>
  <c r="D1795" i="21"/>
  <c r="D2285" i="21"/>
  <c r="D995" i="21"/>
  <c r="D4885" i="21"/>
  <c r="D3967" i="21"/>
  <c r="D2772" i="21"/>
  <c r="D2320" i="21"/>
  <c r="D4971" i="21"/>
  <c r="D1323" i="21"/>
  <c r="D4731" i="21"/>
  <c r="D713" i="21"/>
  <c r="D1953" i="21"/>
  <c r="D3121" i="21"/>
  <c r="D3009" i="21"/>
  <c r="D908" i="21"/>
  <c r="D2859" i="21"/>
  <c r="D4818" i="21"/>
  <c r="D1772" i="21"/>
  <c r="D3978" i="21"/>
  <c r="D3336" i="21"/>
  <c r="D2280" i="21"/>
  <c r="D2428" i="21"/>
  <c r="D1351" i="21"/>
  <c r="D3480" i="21"/>
  <c r="D978" i="21"/>
  <c r="D3734" i="21"/>
  <c r="D4291" i="21"/>
  <c r="D3551" i="21"/>
  <c r="D1478" i="21"/>
  <c r="D2166" i="21"/>
  <c r="D4162" i="21"/>
  <c r="D602" i="21"/>
  <c r="D3036" i="21"/>
  <c r="D468" i="21"/>
  <c r="D2190" i="21"/>
  <c r="D4844" i="21"/>
  <c r="D2097" i="21"/>
  <c r="D3414" i="21"/>
  <c r="D1519" i="21"/>
  <c r="D3835" i="21"/>
  <c r="D1517" i="21"/>
  <c r="D2728" i="21"/>
  <c r="D1252" i="21"/>
  <c r="D3428" i="21"/>
  <c r="D3138" i="21"/>
  <c r="D3311" i="21"/>
  <c r="D2627" i="21"/>
  <c r="D3264" i="21"/>
  <c r="D2579" i="21"/>
  <c r="D3609" i="21"/>
  <c r="D1797" i="21"/>
  <c r="D1580" i="21"/>
  <c r="D385" i="21"/>
  <c r="D3595" i="21"/>
  <c r="D1913" i="21"/>
  <c r="D3146" i="21"/>
  <c r="D1734" i="21"/>
  <c r="D4108" i="21"/>
  <c r="D1715" i="21"/>
  <c r="D209" i="21"/>
  <c r="D2669" i="21"/>
  <c r="D1484" i="21"/>
  <c r="D4536" i="21"/>
  <c r="D2486" i="21"/>
  <c r="D537" i="21"/>
  <c r="D4709" i="21"/>
  <c r="D3137" i="21"/>
  <c r="D740" i="21"/>
  <c r="D2092" i="21"/>
  <c r="D3804" i="21"/>
  <c r="D1949" i="21"/>
  <c r="D500" i="21"/>
  <c r="D1262" i="21"/>
  <c r="D319" i="21"/>
  <c r="D4041" i="21"/>
  <c r="D2133" i="21"/>
  <c r="D4827" i="21"/>
  <c r="D1399" i="21"/>
  <c r="D3001" i="21"/>
  <c r="D3569" i="21"/>
  <c r="D4409" i="21"/>
  <c r="D2762" i="21"/>
  <c r="D2903" i="21"/>
  <c r="D3984" i="21"/>
  <c r="D2515" i="21"/>
  <c r="D1756" i="21"/>
  <c r="D1985" i="21"/>
  <c r="D2413" i="21"/>
  <c r="D3883" i="21"/>
  <c r="D2930" i="21"/>
  <c r="D2715" i="21"/>
  <c r="D4138" i="21"/>
  <c r="D4341" i="21"/>
  <c r="D2198" i="21"/>
  <c r="D1288" i="21"/>
  <c r="D5075" i="21"/>
  <c r="D4891" i="21"/>
  <c r="D2128" i="21"/>
  <c r="D4223" i="21"/>
  <c r="D1441" i="21"/>
  <c r="D3363" i="21"/>
  <c r="D4400" i="21"/>
  <c r="D1124" i="21"/>
  <c r="D2665" i="21"/>
  <c r="D1888" i="21"/>
  <c r="D3258" i="21"/>
  <c r="D2719" i="21"/>
  <c r="D4738" i="21"/>
  <c r="D4702" i="21"/>
  <c r="D4797" i="21"/>
  <c r="D4046" i="21"/>
  <c r="D3298" i="21"/>
  <c r="D794" i="21"/>
  <c r="D4714" i="21"/>
  <c r="D4535" i="21"/>
  <c r="D2361" i="21"/>
  <c r="D3142" i="21"/>
  <c r="D3209" i="21"/>
  <c r="D855" i="21"/>
  <c r="D2545" i="21"/>
  <c r="D3979" i="21"/>
  <c r="D1515" i="21"/>
  <c r="D3574" i="21"/>
  <c r="D1878" i="21"/>
  <c r="D3501" i="21"/>
  <c r="D3662" i="21"/>
  <c r="D1504" i="21"/>
  <c r="D1476" i="21"/>
  <c r="D2623" i="21"/>
  <c r="D851" i="21"/>
  <c r="D2763" i="21"/>
  <c r="D3152" i="21"/>
  <c r="D972" i="21"/>
  <c r="D5094" i="21"/>
  <c r="D3077" i="21"/>
  <c r="D2860" i="21"/>
  <c r="D1243" i="21"/>
  <c r="D3344" i="21"/>
  <c r="D2420" i="21"/>
  <c r="D1732" i="21"/>
  <c r="D872" i="21"/>
  <c r="D3683" i="21"/>
  <c r="D3533" i="21"/>
  <c r="D3857" i="21"/>
  <c r="D3456" i="21"/>
  <c r="D3539" i="21"/>
  <c r="D812" i="21"/>
  <c r="D1532" i="21"/>
  <c r="D3510" i="21"/>
  <c r="D1635" i="21"/>
  <c r="D2434" i="21"/>
  <c r="D4266" i="21"/>
  <c r="D1068" i="21"/>
  <c r="D4658" i="21"/>
  <c r="D1675" i="21"/>
  <c r="D3747" i="21"/>
  <c r="D1051" i="21"/>
  <c r="D2429" i="21"/>
  <c r="D3037" i="21"/>
  <c r="D1769" i="21"/>
  <c r="D2256" i="21"/>
  <c r="D3950" i="21"/>
  <c r="D1097" i="21"/>
  <c r="D4120" i="21"/>
  <c r="D2525" i="21"/>
  <c r="D4573" i="21"/>
  <c r="D4894" i="21"/>
  <c r="D302" i="21"/>
  <c r="D3667" i="21"/>
  <c r="D3361" i="21"/>
  <c r="D1824" i="21"/>
  <c r="D3816" i="21"/>
  <c r="D4968" i="21"/>
  <c r="D83" i="21"/>
  <c r="D246" i="21"/>
  <c r="D3182" i="21"/>
  <c r="D2714" i="21"/>
  <c r="D2970" i="21"/>
  <c r="D966" i="21"/>
  <c r="D1921" i="21"/>
  <c r="D3659" i="21"/>
  <c r="D3080" i="21"/>
  <c r="D3276" i="21"/>
  <c r="D3763" i="21"/>
  <c r="D2773" i="21"/>
  <c r="D4386" i="21"/>
  <c r="D426" i="21"/>
  <c r="D2538" i="21"/>
  <c r="D3002" i="21"/>
  <c r="D1987" i="21"/>
  <c r="D2974" i="21"/>
  <c r="D2196" i="21"/>
  <c r="D1087" i="21"/>
  <c r="D593" i="21"/>
  <c r="D4922" i="21"/>
  <c r="D825" i="21"/>
  <c r="D3902" i="21"/>
  <c r="D4564" i="21"/>
  <c r="D439" i="21"/>
  <c r="D4877" i="21"/>
  <c r="D4630" i="21"/>
  <c r="D2712" i="21"/>
  <c r="D630" i="21"/>
  <c r="D3702" i="21"/>
  <c r="D1521" i="21"/>
  <c r="D3198" i="21"/>
  <c r="D2043" i="21"/>
  <c r="D4028" i="21"/>
  <c r="D1531" i="21"/>
  <c r="D4170" i="21"/>
  <c r="D2596" i="21"/>
  <c r="D4570" i="21"/>
  <c r="D1421" i="21"/>
  <c r="D4077" i="21"/>
  <c r="D3628" i="21"/>
  <c r="D2382" i="21"/>
  <c r="D814" i="21"/>
  <c r="D4345" i="21"/>
  <c r="D131" i="21"/>
  <c r="D2117" i="21"/>
  <c r="D3927" i="21"/>
  <c r="D4271" i="21"/>
  <c r="D4926" i="21"/>
  <c r="D1744" i="21"/>
  <c r="D3391" i="21"/>
  <c r="D1816" i="21"/>
  <c r="D1143" i="21"/>
  <c r="D4262" i="21"/>
  <c r="D4499" i="21"/>
  <c r="D4627" i="21"/>
  <c r="D4623" i="21"/>
  <c r="D155" i="21"/>
  <c r="D1689" i="21"/>
  <c r="D948" i="21"/>
  <c r="D3350" i="21"/>
  <c r="D5185" i="21"/>
  <c r="D3085" i="21"/>
  <c r="D3534" i="21"/>
  <c r="D695" i="21"/>
  <c r="D3176" i="21"/>
  <c r="D2181" i="21"/>
  <c r="D1306" i="21"/>
  <c r="D1983" i="21"/>
  <c r="D4801" i="21"/>
  <c r="D584" i="21"/>
  <c r="D3925" i="21"/>
  <c r="D3788" i="21"/>
  <c r="D2446" i="21"/>
  <c r="D3445" i="21"/>
  <c r="D3031" i="21"/>
  <c r="D2103" i="21"/>
  <c r="D1777" i="21"/>
  <c r="D2149" i="21"/>
  <c r="D1412" i="21"/>
  <c r="D1228" i="21"/>
  <c r="D2490" i="21"/>
  <c r="D1371" i="21"/>
  <c r="D1620" i="21"/>
  <c r="D2862" i="21"/>
  <c r="D2881" i="21"/>
  <c r="D2672" i="21"/>
  <c r="D2314" i="21"/>
  <c r="D2094" i="21"/>
  <c r="D2342" i="21"/>
  <c r="D3248" i="21"/>
  <c r="D3430" i="21"/>
  <c r="D2612" i="21"/>
  <c r="D3473" i="21"/>
  <c r="D3834" i="21"/>
  <c r="D519" i="21"/>
  <c r="D1213" i="21"/>
  <c r="D2758" i="21"/>
  <c r="D3724" i="21"/>
  <c r="D2161" i="21"/>
  <c r="D4300" i="21"/>
  <c r="D2083" i="21"/>
  <c r="D3251" i="21"/>
  <c r="D656" i="21"/>
  <c r="D1895" i="21"/>
  <c r="D2962" i="21"/>
  <c r="D248" i="21"/>
  <c r="D2310" i="21"/>
  <c r="D2632" i="21"/>
  <c r="D4886" i="21"/>
  <c r="D4411" i="21"/>
  <c r="D1838" i="21"/>
  <c r="D1207" i="21"/>
  <c r="D4628" i="21"/>
  <c r="D1353" i="21"/>
  <c r="D3993" i="21"/>
  <c r="D4752" i="21"/>
  <c r="D1893" i="21"/>
  <c r="D4832" i="21"/>
  <c r="D207" i="21"/>
  <c r="D2967" i="21"/>
  <c r="D2115" i="21"/>
  <c r="D4494" i="21"/>
  <c r="D2566" i="21"/>
  <c r="D5273" i="21"/>
  <c r="D3798" i="21"/>
  <c r="D4080" i="21"/>
  <c r="D4788" i="21"/>
  <c r="D2701" i="21"/>
  <c r="D2469" i="21"/>
  <c r="D1690" i="21"/>
  <c r="D2466" i="21"/>
  <c r="D2548" i="21"/>
  <c r="D2404" i="21"/>
  <c r="D4352" i="21"/>
  <c r="D725" i="21"/>
  <c r="D3475" i="21"/>
  <c r="D3106" i="21"/>
  <c r="D1491" i="21"/>
  <c r="D862" i="21"/>
  <c r="D4053" i="21"/>
  <c r="D2246" i="21"/>
  <c r="D1076" i="21"/>
  <c r="D1296" i="21"/>
  <c r="D1194" i="21"/>
  <c r="D3675" i="21"/>
  <c r="D2172" i="21"/>
  <c r="D2667" i="21"/>
  <c r="D5122" i="21"/>
  <c r="D2863" i="21"/>
  <c r="D4166" i="21"/>
  <c r="D1760" i="21"/>
  <c r="D1199" i="21"/>
  <c r="D2295" i="21"/>
  <c r="D1201" i="21"/>
  <c r="D2148" i="21"/>
  <c r="D2635" i="21"/>
  <c r="D2666" i="21"/>
  <c r="D3679" i="21"/>
  <c r="D2774" i="21"/>
  <c r="D3451" i="21"/>
  <c r="D3801" i="21"/>
  <c r="D2416" i="21"/>
  <c r="D2350" i="21"/>
  <c r="D2529" i="21"/>
  <c r="D3265" i="21"/>
  <c r="D898" i="21"/>
  <c r="D1192" i="21"/>
  <c r="D3494" i="21"/>
  <c r="D4052" i="21"/>
  <c r="D266" i="21"/>
  <c r="D3578" i="21"/>
  <c r="D2921" i="21"/>
  <c r="D2217" i="21"/>
  <c r="D4755" i="21"/>
  <c r="D2688" i="21"/>
  <c r="D751" i="21"/>
  <c r="D3505" i="21"/>
  <c r="D2945" i="21"/>
  <c r="D3392" i="21"/>
  <c r="D4407" i="21"/>
  <c r="D1735" i="21"/>
  <c r="D5012" i="21"/>
  <c r="D4492" i="21"/>
  <c r="D2015" i="21"/>
  <c r="D4700" i="21"/>
  <c r="D1239" i="21"/>
  <c r="D4680" i="21"/>
  <c r="D971" i="21"/>
  <c r="D2498" i="21"/>
  <c r="D2208" i="21"/>
  <c r="D3396" i="21"/>
  <c r="D3749" i="21"/>
  <c r="D2355" i="21"/>
  <c r="D2531" i="21"/>
  <c r="D4679" i="21"/>
  <c r="D1357" i="21"/>
  <c r="D2570" i="21"/>
  <c r="D2267" i="21"/>
  <c r="D931" i="21"/>
  <c r="D4322" i="21"/>
  <c r="D4005" i="21"/>
  <c r="D1548" i="21"/>
  <c r="D2151" i="21"/>
  <c r="D3720" i="21"/>
  <c r="D3395" i="21"/>
  <c r="D1009" i="21"/>
  <c r="D2605" i="21"/>
  <c r="D1040" i="21"/>
  <c r="D146" i="21"/>
  <c r="D3998" i="21"/>
  <c r="D4523" i="21"/>
  <c r="D5060" i="21"/>
  <c r="D4404" i="21"/>
  <c r="D558" i="21"/>
  <c r="D4012" i="21"/>
  <c r="D2944" i="21"/>
  <c r="D4677" i="21"/>
  <c r="D4953" i="21"/>
  <c r="D803" i="21"/>
  <c r="D4383" i="21"/>
  <c r="D2499" i="21"/>
  <c r="D3147" i="21"/>
  <c r="D3334" i="21"/>
  <c r="D5028" i="21"/>
  <c r="D1503" i="21"/>
  <c r="D3932" i="21"/>
  <c r="D1481" i="21"/>
  <c r="D612" i="21"/>
  <c r="D2756" i="21"/>
  <c r="D1466" i="21"/>
  <c r="D3304" i="21"/>
  <c r="D4920" i="21"/>
  <c r="D616" i="21"/>
  <c r="D2887" i="21"/>
  <c r="D4078" i="21"/>
  <c r="D1712" i="21"/>
  <c r="D1962" i="21"/>
  <c r="D863" i="21"/>
  <c r="D5307" i="21"/>
  <c r="D5421" i="21"/>
  <c r="D3331" i="21"/>
  <c r="D2388" i="21"/>
  <c r="D2471" i="21"/>
  <c r="D3509" i="21"/>
  <c r="D707" i="21"/>
  <c r="D3129" i="21"/>
  <c r="D1084" i="21"/>
  <c r="D2988" i="21"/>
  <c r="D2176" i="21"/>
  <c r="D5023" i="21"/>
  <c r="D145" i="21"/>
  <c r="D2163" i="21"/>
  <c r="D3437" i="21"/>
  <c r="D933" i="21"/>
  <c r="D1007" i="21"/>
  <c r="D1585" i="21"/>
  <c r="D1226" i="21"/>
  <c r="D5221" i="21"/>
  <c r="D4557" i="21"/>
  <c r="D4134" i="21"/>
  <c r="D1867" i="21"/>
  <c r="D3828" i="21"/>
  <c r="D1121" i="21"/>
  <c r="D1287" i="21"/>
  <c r="D1077" i="21"/>
  <c r="D643" i="21"/>
  <c r="D2407" i="21"/>
  <c r="D5119" i="21"/>
  <c r="D4846" i="21"/>
  <c r="D2449" i="21"/>
  <c r="D3178" i="21"/>
  <c r="D4323" i="21"/>
  <c r="D4691" i="21"/>
  <c r="D3658" i="21"/>
  <c r="D4305" i="21"/>
  <c r="D1930" i="21"/>
  <c r="D3418" i="21"/>
  <c r="D2408" i="21"/>
  <c r="D1424" i="21"/>
  <c r="D3975" i="21"/>
  <c r="D4992" i="21"/>
  <c r="D1899" i="21"/>
  <c r="D4043" i="21"/>
  <c r="D1488" i="21"/>
  <c r="D1251" i="21"/>
  <c r="D1276" i="21"/>
  <c r="D4330" i="21"/>
  <c r="D639" i="21"/>
  <c r="D2991" i="21"/>
  <c r="D4616" i="21"/>
  <c r="D3543" i="21"/>
  <c r="D1291" i="21"/>
  <c r="D4807" i="21"/>
  <c r="D4552" i="21"/>
  <c r="D4010" i="21"/>
  <c r="D3468" i="21"/>
  <c r="D875" i="21"/>
  <c r="D1365" i="21"/>
  <c r="D2078" i="21"/>
  <c r="D312" i="21"/>
  <c r="D4348" i="21"/>
  <c r="D4354" i="21"/>
  <c r="D4337" i="21"/>
  <c r="D2741" i="21"/>
  <c r="D3514" i="21"/>
  <c r="D4597" i="21"/>
  <c r="D3293" i="21"/>
  <c r="D3631" i="21"/>
  <c r="D4525" i="21"/>
  <c r="D2861" i="21"/>
  <c r="D900" i="21"/>
  <c r="D4484" i="21"/>
  <c r="D3227" i="21"/>
  <c r="D1561" i="21"/>
  <c r="D2175" i="21"/>
  <c r="D5052" i="21"/>
  <c r="D4175" i="21"/>
  <c r="D1912" i="21"/>
  <c r="D3666" i="21"/>
  <c r="D4327" i="21"/>
  <c r="D1313" i="21"/>
  <c r="D3431" i="21"/>
  <c r="D1667" i="21"/>
  <c r="D3688" i="21"/>
  <c r="D553" i="21"/>
  <c r="D2761" i="21"/>
  <c r="D4129" i="21"/>
  <c r="D1725" i="21"/>
  <c r="D990" i="21"/>
  <c r="D5127" i="21"/>
  <c r="D4909" i="21"/>
  <c r="D394" i="21"/>
  <c r="D1021" i="21"/>
  <c r="D4232" i="21"/>
  <c r="D2775" i="21"/>
  <c r="D4342" i="21"/>
  <c r="D3732" i="21"/>
  <c r="D2228" i="21"/>
  <c r="D1871" i="21"/>
  <c r="D979" i="21"/>
  <c r="D942" i="21"/>
  <c r="D1825" i="21"/>
  <c r="D3717" i="21"/>
  <c r="D4613" i="21"/>
  <c r="D2760" i="21"/>
  <c r="D961" i="21"/>
  <c r="D4081" i="21"/>
  <c r="D526" i="21"/>
  <c r="D271" i="21"/>
  <c r="D2547" i="21"/>
  <c r="D5226" i="21"/>
  <c r="D1535" i="21"/>
  <c r="D2024" i="21"/>
  <c r="D631" i="21"/>
  <c r="D629" i="21"/>
  <c r="D4089" i="21"/>
  <c r="D291" i="21"/>
  <c r="D4756" i="21"/>
  <c r="D4811" i="21"/>
  <c r="D705" i="21"/>
  <c r="D4534" i="21"/>
  <c r="D4751" i="21"/>
  <c r="D3806" i="21"/>
  <c r="D3701" i="21"/>
  <c r="D1337" i="21"/>
  <c r="D1544" i="21"/>
  <c r="D4055" i="21"/>
  <c r="D370" i="21"/>
  <c r="D2022" i="21"/>
  <c r="D5265" i="21"/>
  <c r="D4955" i="21"/>
  <c r="D31" i="21"/>
  <c r="D501" i="21"/>
  <c r="D4282" i="21"/>
  <c r="D517" i="21"/>
  <c r="D2972" i="21"/>
  <c r="D1699" i="21"/>
  <c r="D4076" i="21"/>
  <c r="D2870" i="21"/>
  <c r="D5099" i="21"/>
  <c r="D503" i="21"/>
  <c r="D714" i="21"/>
  <c r="D177" i="21"/>
  <c r="D1034" i="21"/>
  <c r="D1422" i="21"/>
  <c r="D2894" i="21"/>
  <c r="D1670" i="21"/>
  <c r="D4640" i="21"/>
  <c r="D3425" i="21"/>
  <c r="D2377" i="21"/>
  <c r="D1081" i="21"/>
  <c r="D1761" i="21"/>
  <c r="D1811" i="21"/>
  <c r="D5050" i="21"/>
  <c r="D3275" i="21"/>
  <c r="D4578" i="21"/>
  <c r="D986" i="21"/>
  <c r="D1771" i="21"/>
  <c r="D2305" i="21"/>
  <c r="D2929" i="21"/>
  <c r="D4659" i="21"/>
  <c r="D2020" i="21"/>
  <c r="D868" i="21"/>
  <c r="D2727" i="21"/>
  <c r="D4347" i="21"/>
  <c r="D3429" i="21"/>
  <c r="D709" i="21"/>
  <c r="D1812" i="21"/>
  <c r="D1781" i="21"/>
  <c r="D609" i="21"/>
  <c r="D4837" i="21"/>
  <c r="D1231" i="21"/>
  <c r="D1419" i="21"/>
  <c r="D4301" i="21"/>
  <c r="D5352" i="21"/>
  <c r="D765" i="21"/>
  <c r="D2330" i="21"/>
  <c r="D1418" i="21"/>
  <c r="D4695" i="21"/>
  <c r="D4719" i="21"/>
  <c r="D2060" i="21"/>
  <c r="D195" i="21"/>
  <c r="D4733" i="21"/>
  <c r="D5158" i="21"/>
  <c r="D3846" i="21"/>
  <c r="D3054" i="21"/>
  <c r="D820" i="21"/>
  <c r="D879" i="21"/>
  <c r="D1417" i="21"/>
  <c r="D5356" i="21"/>
  <c r="D2502" i="21"/>
  <c r="D321" i="21"/>
  <c r="D345" i="21"/>
  <c r="D3101" i="21"/>
  <c r="D4728" i="21"/>
  <c r="D2397" i="21"/>
  <c r="D5319" i="21"/>
  <c r="D3015" i="21"/>
  <c r="D1464" i="21"/>
  <c r="D4425" i="21"/>
  <c r="D5326" i="21"/>
  <c r="D1215" i="21"/>
  <c r="D1631" i="21"/>
  <c r="D5262" i="21"/>
  <c r="D5073" i="21"/>
  <c r="D1988" i="21"/>
  <c r="D5242" i="21"/>
  <c r="D2864" i="21"/>
  <c r="D3374" i="21"/>
  <c r="D2476" i="21"/>
  <c r="D3148" i="21"/>
  <c r="D1703" i="21"/>
  <c r="D4036" i="21"/>
  <c r="D2740" i="21"/>
  <c r="D2478" i="21"/>
  <c r="D4211" i="21"/>
  <c r="D2016" i="21"/>
  <c r="D2391" i="21"/>
  <c r="D1091" i="21"/>
  <c r="D3653" i="21"/>
  <c r="D550" i="21"/>
  <c r="D4281" i="21"/>
  <c r="D427" i="21"/>
  <c r="D3971" i="21"/>
  <c r="D3647" i="21"/>
  <c r="D3098" i="21"/>
  <c r="D4938" i="21"/>
  <c r="D3478" i="21"/>
  <c r="D797" i="21"/>
  <c r="D4917" i="21"/>
  <c r="D5138" i="21"/>
  <c r="D650" i="21"/>
  <c r="D534" i="21"/>
  <c r="D4377" i="21"/>
  <c r="D4672" i="21"/>
  <c r="D799" i="21"/>
  <c r="D2528" i="21"/>
  <c r="D3452" i="21"/>
  <c r="D1729" i="21"/>
  <c r="D698" i="21"/>
  <c r="D666" i="21"/>
  <c r="D1154" i="21"/>
  <c r="D5140" i="21"/>
  <c r="D1260" i="21"/>
  <c r="D3929" i="21"/>
  <c r="D3413" i="21"/>
  <c r="D1965" i="21"/>
  <c r="D4164" i="21"/>
  <c r="D2919" i="21"/>
  <c r="D3223" i="21"/>
  <c r="D2109" i="21"/>
  <c r="D4220" i="21"/>
  <c r="D2473" i="21"/>
  <c r="D2193" i="21"/>
  <c r="D842" i="21"/>
  <c r="D957" i="21"/>
  <c r="D5193" i="21"/>
  <c r="D3290" i="21"/>
  <c r="D3614" i="21"/>
  <c r="D2943" i="21"/>
  <c r="D2254" i="21"/>
  <c r="D3404" i="21"/>
  <c r="D1773" i="21"/>
  <c r="D5222" i="21"/>
  <c r="D3296" i="21"/>
  <c r="D1663" i="21"/>
  <c r="D3794" i="21"/>
  <c r="D1394" i="21"/>
  <c r="D1791" i="21"/>
  <c r="D4513" i="21"/>
  <c r="D1391" i="21"/>
  <c r="D2044" i="21"/>
  <c r="D2668" i="21"/>
  <c r="D3000" i="21"/>
  <c r="D3399" i="21"/>
  <c r="D3938" i="21"/>
  <c r="D3446" i="21"/>
  <c r="D1000" i="21"/>
  <c r="D2008" i="21"/>
  <c r="D5243" i="21"/>
  <c r="D2421" i="21"/>
  <c r="D2885" i="21"/>
  <c r="D1751" i="21"/>
  <c r="D771" i="21"/>
  <c r="D2348" i="21"/>
  <c r="D4121" i="21"/>
  <c r="D5275" i="21"/>
  <c r="D2116" i="21"/>
  <c r="D738" i="21"/>
  <c r="D175" i="21"/>
  <c r="D4318" i="21"/>
  <c r="D5168" i="21"/>
  <c r="D4681" i="21"/>
  <c r="D221" i="21"/>
  <c r="D1857" i="21"/>
  <c r="D2867" i="21"/>
  <c r="D5437" i="21"/>
  <c r="D2227" i="21"/>
  <c r="D2675" i="21"/>
  <c r="D4919" i="21"/>
  <c r="D2677" i="21"/>
  <c r="D353" i="21"/>
  <c r="D1446" i="21"/>
  <c r="D5041" i="21"/>
  <c r="D3591" i="21"/>
  <c r="D4873" i="21"/>
  <c r="D4442" i="21"/>
  <c r="D2657" i="21"/>
  <c r="D1698" i="21"/>
  <c r="D86" i="21"/>
  <c r="D2055" i="21"/>
  <c r="D4018" i="21"/>
  <c r="D2155" i="21"/>
  <c r="D1923" i="21"/>
  <c r="D4527" i="21"/>
  <c r="D3787" i="21"/>
  <c r="D2938" i="21"/>
  <c r="D3780" i="21"/>
  <c r="D2908" i="21"/>
  <c r="D4434" i="21"/>
  <c r="D1333" i="21"/>
  <c r="D446" i="21"/>
  <c r="D2287" i="21"/>
  <c r="D3372" i="21"/>
  <c r="D4550" i="21"/>
  <c r="D232" i="21"/>
  <c r="D928" i="21"/>
  <c r="D4816" i="21"/>
  <c r="D2485" i="21"/>
  <c r="D3767" i="21"/>
  <c r="D1720" i="21"/>
  <c r="D2277" i="21"/>
  <c r="D384" i="21"/>
  <c r="D4707" i="21"/>
  <c r="D1523" i="21"/>
  <c r="D913" i="21"/>
  <c r="D2205" i="21"/>
  <c r="D3426" i="21"/>
  <c r="D1170" i="21"/>
  <c r="D996" i="21"/>
  <c r="D3097" i="21"/>
  <c r="D2229" i="21"/>
  <c r="D1866" i="21"/>
  <c r="D1529" i="21"/>
  <c r="D215" i="21"/>
  <c r="D2625" i="21"/>
  <c r="D774" i="21"/>
  <c r="D2381" i="21"/>
  <c r="D3980" i="21"/>
  <c r="D3050" i="21"/>
  <c r="D1487" i="21"/>
  <c r="D5129" i="21"/>
  <c r="D1583" i="21"/>
  <c r="D5067" i="21"/>
  <c r="D4966" i="21"/>
  <c r="D5057" i="21"/>
  <c r="D1308" i="21"/>
  <c r="D3847" i="21"/>
  <c r="D1512" i="21"/>
  <c r="D3568" i="21"/>
  <c r="D1541" i="21"/>
  <c r="D1172" i="21"/>
  <c r="D465" i="21"/>
  <c r="D4944" i="21"/>
  <c r="D3195" i="21"/>
  <c r="D3423" i="21"/>
  <c r="D2240" i="21"/>
  <c r="D2153" i="21"/>
  <c r="D1434" i="21"/>
  <c r="D2294" i="21"/>
  <c r="D1031" i="21"/>
  <c r="D4615" i="21"/>
  <c r="D973" i="21"/>
  <c r="D5084" i="21"/>
  <c r="D3684" i="21"/>
  <c r="D1161" i="21"/>
  <c r="D172" i="21"/>
  <c r="D4548" i="21"/>
  <c r="D4673" i="21"/>
  <c r="D4794" i="21"/>
  <c r="D5133" i="21"/>
  <c r="D3385" i="21"/>
  <c r="D531" i="21"/>
  <c r="D4457" i="21"/>
  <c r="D3030" i="21"/>
  <c r="D4690" i="21"/>
  <c r="D4397" i="21"/>
  <c r="D2290" i="21"/>
  <c r="D5228" i="21"/>
  <c r="D1184" i="21"/>
  <c r="D2536" i="21"/>
  <c r="D4748" i="21"/>
  <c r="D187" i="21"/>
  <c r="D2005" i="21"/>
  <c r="D462" i="21"/>
  <c r="D2154" i="21"/>
  <c r="D3131" i="21"/>
  <c r="D2027" i="21"/>
  <c r="D1614" i="21"/>
  <c r="D4996" i="21"/>
  <c r="D1808" i="21"/>
  <c r="D4191" i="21"/>
  <c r="D1198" i="21"/>
  <c r="D5299" i="21"/>
  <c r="D5251" i="21"/>
  <c r="D2307" i="21"/>
  <c r="D113" i="21"/>
  <c r="D3519" i="21"/>
  <c r="D2037" i="21"/>
  <c r="D998" i="21"/>
  <c r="D1807" i="21"/>
  <c r="D5261" i="21"/>
  <c r="D334" i="21"/>
  <c r="D1402" i="21"/>
  <c r="D2733" i="21"/>
  <c r="D1922" i="21"/>
  <c r="D4185" i="21"/>
  <c r="D1803" i="21"/>
  <c r="D3368" i="21"/>
  <c r="D4633" i="21"/>
  <c r="D1449" i="21"/>
  <c r="D2628" i="21"/>
  <c r="D3673" i="21"/>
  <c r="D3855" i="21"/>
  <c r="D1673" i="21"/>
  <c r="D4975" i="21"/>
  <c r="D659" i="21"/>
  <c r="D4870" i="21"/>
  <c r="D1920" i="21"/>
  <c r="D193" i="21"/>
  <c r="D5396" i="21"/>
  <c r="D591" i="21"/>
  <c r="D2631" i="21"/>
  <c r="D1755" i="21"/>
  <c r="D850" i="21"/>
  <c r="D568" i="21"/>
  <c r="D4039" i="21"/>
  <c r="D379" i="21"/>
  <c r="D1158" i="21"/>
  <c r="D3369" i="21"/>
  <c r="D3221" i="21"/>
  <c r="D2776" i="21"/>
  <c r="D4739" i="21"/>
  <c r="D4632" i="21"/>
  <c r="D414" i="21"/>
  <c r="D1863" i="21"/>
  <c r="D3542" i="21"/>
  <c r="D36" i="21"/>
  <c r="D2075" i="21"/>
  <c r="D488" i="21"/>
  <c r="D3219" i="21"/>
  <c r="D1380" i="21"/>
  <c r="D916" i="21"/>
  <c r="D5254" i="21"/>
  <c r="D4604" i="21"/>
  <c r="D1377" i="21"/>
  <c r="D3696" i="21"/>
  <c r="D1831" i="21"/>
  <c r="D790" i="21"/>
  <c r="D3809" i="21"/>
  <c r="D1752" i="21"/>
  <c r="D4937" i="21"/>
  <c r="D1641" i="21"/>
  <c r="D968" i="21"/>
  <c r="D4799" i="21"/>
  <c r="D57" i="21"/>
  <c r="D4773" i="21"/>
  <c r="D5256" i="21"/>
  <c r="D4899" i="21"/>
  <c r="D3457" i="21"/>
  <c r="D4521" i="21"/>
  <c r="D3173" i="21"/>
  <c r="D3420" i="21"/>
  <c r="D4554" i="21"/>
  <c r="D3774" i="21"/>
  <c r="D2533" i="21"/>
  <c r="D1809" i="21"/>
  <c r="D4314" i="21"/>
  <c r="D624" i="21"/>
  <c r="D4302" i="21"/>
  <c r="D1202" i="21"/>
  <c r="D4124" i="21"/>
  <c r="D380" i="21"/>
  <c r="D386" i="21"/>
  <c r="D5002" i="21"/>
  <c r="D943" i="21"/>
  <c r="D2871" i="21"/>
  <c r="D4734" i="21"/>
  <c r="D661" i="21"/>
  <c r="D3338" i="21"/>
  <c r="D4091" i="21"/>
  <c r="D536" i="21"/>
  <c r="D1217" i="21"/>
  <c r="D3687" i="21"/>
  <c r="D1563" i="21"/>
  <c r="D4933" i="21"/>
  <c r="D780" i="21"/>
  <c r="D335" i="21"/>
  <c r="D1324" i="21"/>
  <c r="D567" i="21"/>
  <c r="D654" i="21"/>
  <c r="D5157" i="21"/>
  <c r="D398" i="21"/>
  <c r="D781" i="21"/>
  <c r="D2710" i="21"/>
  <c r="D4247" i="21"/>
  <c r="D4203" i="21"/>
  <c r="D2777" i="21"/>
  <c r="D3499" i="21"/>
  <c r="D4961" i="21"/>
  <c r="D4063" i="21"/>
  <c r="D2633" i="21"/>
  <c r="D2033" i="21"/>
  <c r="D5123" i="21"/>
  <c r="D3559" i="21"/>
  <c r="D1539" i="21"/>
  <c r="D4732" i="21"/>
  <c r="D4023" i="21"/>
  <c r="D2259" i="21"/>
  <c r="D623" i="21"/>
  <c r="D4804" i="21"/>
  <c r="D2152" i="21"/>
  <c r="D1656" i="21"/>
  <c r="D2051" i="21"/>
  <c r="D2071" i="21"/>
  <c r="D4803" i="21"/>
  <c r="D2013" i="21"/>
  <c r="D4227" i="21"/>
  <c r="D2718" i="21"/>
  <c r="D4290" i="21"/>
  <c r="D1870" i="21"/>
  <c r="D2125" i="21"/>
  <c r="D2600" i="21"/>
  <c r="D3954" i="21"/>
  <c r="D2409" i="21"/>
  <c r="D3187" i="21"/>
  <c r="D5062" i="21"/>
  <c r="D2519" i="21"/>
  <c r="D515" i="21"/>
  <c r="D723" i="21"/>
  <c r="D2180" i="21"/>
  <c r="D4209" i="21"/>
  <c r="D563" i="21"/>
  <c r="D5172" i="21"/>
  <c r="D1352" i="21"/>
  <c r="D404" i="21"/>
  <c r="D265" i="21"/>
  <c r="D445" i="21"/>
  <c r="D810" i="21"/>
  <c r="D4606" i="21"/>
  <c r="D985" i="21"/>
  <c r="D4471" i="21"/>
  <c r="D1153" i="21"/>
  <c r="D3822" i="21"/>
  <c r="D1460" i="21"/>
  <c r="D5107" i="21"/>
  <c r="D202" i="21"/>
  <c r="D1246" i="21"/>
  <c r="D4031" i="21"/>
  <c r="D467" i="21"/>
  <c r="D2064" i="21"/>
  <c r="D1868" i="21"/>
  <c r="D3650" i="21"/>
  <c r="D2874" i="21"/>
  <c r="D2778" i="21"/>
  <c r="D3167" i="21"/>
  <c r="D2948" i="21"/>
  <c r="D497" i="21"/>
  <c r="D4949" i="21"/>
  <c r="D2779" i="21"/>
  <c r="D3466" i="21"/>
  <c r="D1166" i="21"/>
  <c r="D3471" i="21"/>
  <c r="D1372" i="21"/>
  <c r="D3316" i="21"/>
  <c r="D310" i="21"/>
  <c r="D3286" i="21"/>
  <c r="D3259" i="21"/>
  <c r="D1617" i="21"/>
  <c r="D1100" i="21"/>
  <c r="D3759" i="21"/>
  <c r="D2691" i="21"/>
  <c r="D4275" i="21"/>
  <c r="D3705" i="21"/>
  <c r="D4130" i="21"/>
  <c r="D1533" i="21"/>
  <c r="D2288" i="21"/>
  <c r="D1767" i="21"/>
  <c r="D4207" i="21"/>
  <c r="D4880" i="21"/>
  <c r="D885" i="21"/>
  <c r="D4455" i="21"/>
  <c r="D1072" i="21"/>
  <c r="D3908" i="21"/>
  <c r="D1302" i="21"/>
  <c r="D459" i="21"/>
  <c r="D3572" i="21"/>
  <c r="D1903" i="21"/>
  <c r="D5078" i="21"/>
  <c r="D54" i="21"/>
  <c r="D4473" i="21"/>
  <c r="D1685" i="21"/>
  <c r="D2086" i="21"/>
  <c r="D5109" i="21"/>
  <c r="D4261" i="21"/>
  <c r="D1936" i="21"/>
  <c r="D1859" i="21"/>
  <c r="D818" i="21"/>
  <c r="D4030" i="21"/>
  <c r="D5295" i="21"/>
  <c r="D4200" i="21"/>
  <c r="D2052" i="21"/>
  <c r="D178" i="21"/>
  <c r="D1104" i="21"/>
  <c r="D2654" i="21"/>
  <c r="D1414" i="21"/>
  <c r="D3836" i="21"/>
  <c r="D3100" i="21"/>
  <c r="D3477" i="21"/>
  <c r="D1915" i="21"/>
  <c r="D1567" i="21"/>
  <c r="D4502" i="21"/>
  <c r="D1679" i="21"/>
  <c r="D2353" i="21"/>
  <c r="D2780" i="21"/>
  <c r="D4004" i="21"/>
  <c r="D1443" i="21"/>
  <c r="D3597" i="21"/>
  <c r="D2653" i="21"/>
  <c r="D2687" i="21"/>
  <c r="D3145" i="21"/>
  <c r="D4346" i="21"/>
  <c r="D4092" i="21"/>
  <c r="D3463" i="21"/>
  <c r="D632" i="21"/>
  <c r="D5069" i="21"/>
  <c r="D1470" i="21"/>
  <c r="D5268" i="21"/>
  <c r="D89" i="21"/>
  <c r="D2266" i="21"/>
  <c r="D1758" i="21"/>
  <c r="D2079" i="21"/>
  <c r="D1792" i="21"/>
  <c r="D4948" i="21"/>
  <c r="D3272" i="21"/>
  <c r="D1993" i="21"/>
  <c r="D1801" i="21"/>
  <c r="D2021" i="21"/>
  <c r="D726" i="21"/>
  <c r="D1103" i="21"/>
  <c r="D4007" i="21"/>
  <c r="D4071" i="21"/>
  <c r="D1317" i="21"/>
  <c r="D1600" i="21"/>
  <c r="D3933" i="21"/>
  <c r="D1764" i="21"/>
  <c r="D4569" i="21"/>
  <c r="D1342" i="21"/>
  <c r="D3827" i="21"/>
  <c r="D1607" i="21"/>
  <c r="D2746" i="21"/>
  <c r="D3382" i="21"/>
  <c r="D3328" i="21"/>
  <c r="D722" i="21"/>
  <c r="D3211" i="21"/>
  <c r="D3062" i="21"/>
  <c r="D4308" i="21"/>
  <c r="D3694" i="21"/>
  <c r="D1410" i="21"/>
  <c r="D5276" i="21"/>
  <c r="D1558" i="21"/>
  <c r="D1427" i="21"/>
  <c r="D2956" i="21"/>
  <c r="D1486" i="21"/>
  <c r="D2647" i="21"/>
  <c r="D720" i="21"/>
  <c r="D1387" i="21"/>
  <c r="D5027" i="21"/>
  <c r="D1185" i="21"/>
  <c r="D3710" i="21"/>
  <c r="D852" i="21"/>
  <c r="D255" i="21"/>
  <c r="D3700" i="21"/>
  <c r="D1014" i="21"/>
  <c r="D1873" i="21"/>
  <c r="D5369" i="21"/>
  <c r="D4436" i="21"/>
  <c r="D910" i="21"/>
  <c r="D3564" i="21"/>
  <c r="D4717" i="21"/>
  <c r="D3871" i="21"/>
  <c r="D1267" i="21"/>
  <c r="D5093" i="21"/>
  <c r="D1975" i="21"/>
  <c r="D3655" i="21"/>
  <c r="D1571" i="21"/>
  <c r="D769" i="21"/>
  <c r="D867" i="21"/>
  <c r="D2639" i="21"/>
  <c r="D5240" i="21"/>
  <c r="D1400" i="21"/>
  <c r="D3553" i="21"/>
  <c r="D3895" i="21"/>
  <c r="D3330" i="21"/>
  <c r="D1472" i="21"/>
  <c r="D475" i="21"/>
  <c r="D2327" i="21"/>
  <c r="D3066" i="21"/>
  <c r="D719" i="21"/>
  <c r="D4056" i="21"/>
  <c r="D3266" i="21"/>
  <c r="D2374" i="21"/>
  <c r="D4482" i="21"/>
  <c r="D3953" i="21"/>
  <c r="D399" i="21"/>
  <c r="D2637" i="21"/>
  <c r="D2422" i="21"/>
  <c r="D1668" i="21"/>
  <c r="D2578" i="21"/>
  <c r="D4361" i="21"/>
  <c r="D4317" i="21"/>
  <c r="D1856" i="21"/>
  <c r="D861" i="21"/>
  <c r="D4547" i="21"/>
  <c r="D2684" i="21"/>
  <c r="D4562" i="21"/>
  <c r="D157" i="21"/>
  <c r="D2682" i="21"/>
  <c r="D496" i="21"/>
  <c r="D4763" i="21"/>
  <c r="D4544" i="21"/>
  <c r="D4558" i="21"/>
  <c r="D896" i="21"/>
  <c r="D4132" i="21"/>
  <c r="D838" i="21"/>
  <c r="D4795" i="21"/>
  <c r="D5156" i="21"/>
  <c r="D4625" i="21"/>
  <c r="D4656" i="21"/>
  <c r="D4987" i="21"/>
  <c r="D4272" i="21"/>
  <c r="D3400" i="21"/>
  <c r="D1599" i="21"/>
  <c r="D1133" i="21"/>
  <c r="D5339" i="21"/>
  <c r="D236" i="21"/>
  <c r="D2539" i="21"/>
  <c r="D4508" i="21"/>
  <c r="D92" i="21"/>
  <c r="D1586" i="21"/>
  <c r="D837" i="21"/>
  <c r="D4417" i="21"/>
  <c r="D3558" i="21"/>
  <c r="D3112" i="21"/>
  <c r="D3340" i="21"/>
  <c r="D3109" i="21"/>
  <c r="D3941" i="21"/>
  <c r="D1714" i="21"/>
  <c r="D3282" i="21"/>
  <c r="D1630" i="21"/>
  <c r="D1384" i="21"/>
  <c r="D4068" i="21"/>
  <c r="D3285" i="21"/>
  <c r="D890" i="21"/>
  <c r="D2685" i="21"/>
  <c r="D3766" i="21"/>
  <c r="D1650" i="21"/>
  <c r="D4273" i="21"/>
  <c r="D3669" i="21"/>
  <c r="D1909" i="21"/>
  <c r="D1869" i="21"/>
  <c r="D3992" i="21"/>
  <c r="D2643" i="21"/>
  <c r="D3469" i="21"/>
  <c r="D3011" i="21"/>
  <c r="D3465" i="21"/>
  <c r="D102" i="21"/>
  <c r="D3179" i="21"/>
  <c r="D5336" i="21"/>
  <c r="D188" i="21"/>
  <c r="D5214" i="21"/>
  <c r="D235" i="21"/>
  <c r="D635" i="21"/>
  <c r="D493" i="21"/>
  <c r="D3528" i="21"/>
  <c r="D2347" i="21"/>
  <c r="D97" i="21"/>
  <c r="D452" i="21"/>
  <c r="D5108" i="21"/>
  <c r="D5401" i="21"/>
  <c r="D5318" i="21"/>
  <c r="D5393" i="21"/>
  <c r="D3709" i="21"/>
  <c r="D3833" i="21"/>
  <c r="D252" i="21"/>
  <c r="D234" i="21"/>
  <c r="D415" i="21"/>
  <c r="D4903" i="21"/>
  <c r="D5115" i="21"/>
  <c r="D378" i="21"/>
  <c r="D2572" i="21"/>
  <c r="D4221" i="21"/>
  <c r="D5026" i="21"/>
  <c r="D5179" i="21"/>
  <c r="D4643" i="21"/>
  <c r="D1669" i="21"/>
  <c r="D5141" i="21"/>
  <c r="D412" i="21"/>
  <c r="D3253" i="21"/>
  <c r="D636" i="21"/>
  <c r="D4978" i="21"/>
  <c r="D254" i="21"/>
  <c r="D138" i="21"/>
  <c r="D1057" i="21"/>
  <c r="D4244" i="21"/>
  <c r="D509" i="21"/>
  <c r="D2084" i="21"/>
  <c r="D4531" i="21"/>
  <c r="D3778" i="21"/>
  <c r="D2297" i="21"/>
  <c r="D4423" i="21"/>
  <c r="D939" i="21"/>
  <c r="D1475" i="21"/>
  <c r="D2934" i="21"/>
  <c r="D2933" i="21"/>
  <c r="D1349" i="21"/>
  <c r="D1275" i="21"/>
  <c r="D3033" i="21"/>
  <c r="D4517" i="21"/>
  <c r="D2400" i="21"/>
  <c r="D495" i="21"/>
  <c r="D5231" i="21"/>
  <c r="D1982" i="21"/>
  <c r="D2879" i="21"/>
  <c r="D778" i="21"/>
  <c r="D904" i="21"/>
  <c r="D4989" i="21"/>
  <c r="D1493" i="21"/>
  <c r="D2173" i="21"/>
  <c r="D5322" i="21"/>
  <c r="D3326" i="21"/>
  <c r="D3278" i="21"/>
  <c r="D3598" i="21"/>
  <c r="D1945" i="21"/>
  <c r="D1269" i="21"/>
  <c r="D3386" i="21"/>
  <c r="D2977" i="21"/>
  <c r="D1933" i="21"/>
  <c r="D4607" i="21"/>
  <c r="D2504" i="21"/>
  <c r="D736" i="21"/>
  <c r="D4526" i="21"/>
  <c r="D894" i="21"/>
  <c r="D3695" i="21"/>
  <c r="D3905" i="21"/>
  <c r="D4062" i="21"/>
  <c r="D4828" i="21"/>
  <c r="D3408" i="21"/>
  <c r="D4532" i="21"/>
  <c r="D704" i="21"/>
  <c r="D752" i="21"/>
  <c r="D5063" i="21"/>
  <c r="D2969" i="21"/>
  <c r="D391" i="21"/>
  <c r="D4976" i="21"/>
  <c r="D35" i="21"/>
  <c r="D541" i="21"/>
  <c r="D1564" i="21"/>
  <c r="D2674" i="21"/>
  <c r="D2057" i="21"/>
  <c r="D504" i="21"/>
  <c r="D4476" i="21"/>
  <c r="D614" i="21"/>
  <c r="D870" i="21"/>
  <c r="D2886" i="21"/>
  <c r="D1588" i="21"/>
  <c r="D3555" i="21"/>
  <c r="D1636" i="21"/>
  <c r="D2289" i="21"/>
  <c r="D4280" i="21"/>
  <c r="D4969" i="21"/>
  <c r="D4283" i="21"/>
  <c r="D641" i="21"/>
  <c r="D5164" i="21"/>
  <c r="D601" i="21"/>
  <c r="D3439" i="21"/>
  <c r="D197" i="21"/>
  <c r="D604" i="21"/>
  <c r="D408" i="21"/>
  <c r="D5049" i="21"/>
  <c r="D2736" i="21"/>
  <c r="D4776" i="21"/>
  <c r="D2888" i="21"/>
  <c r="D4598" i="21"/>
  <c r="D2065" i="21"/>
  <c r="D344" i="21"/>
  <c r="D3837" i="21"/>
  <c r="D1555" i="21"/>
  <c r="D3625" i="21"/>
  <c r="D4061" i="21"/>
  <c r="D840" i="21"/>
  <c r="D2661" i="21"/>
  <c r="D4070" i="21"/>
  <c r="D136" i="21"/>
  <c r="D3814" i="21"/>
  <c r="D444" i="21"/>
  <c r="D5007" i="21"/>
  <c r="D2455" i="21"/>
  <c r="D2590" i="21"/>
  <c r="D5071" i="21"/>
  <c r="D1951" i="21"/>
  <c r="D4042" i="21"/>
  <c r="D2781" i="21"/>
  <c r="D2593" i="21"/>
  <c r="D4250" i="21"/>
  <c r="D3416" i="21"/>
  <c r="D2521" i="21"/>
  <c r="D3194" i="21"/>
  <c r="D511" i="21"/>
  <c r="D3204" i="21"/>
  <c r="D3580" i="21"/>
  <c r="D4154" i="21"/>
  <c r="D3777" i="21"/>
  <c r="D2737" i="21"/>
  <c r="D2598" i="21"/>
  <c r="D1700" i="21"/>
  <c r="D544" i="21"/>
  <c r="D3586" i="21"/>
  <c r="D3800" i="21"/>
  <c r="D749" i="21"/>
  <c r="D1070" i="21"/>
  <c r="D4245" i="21"/>
  <c r="D3906" i="21"/>
  <c r="D1042" i="21"/>
  <c r="D3868" i="21"/>
  <c r="D3075" i="21"/>
  <c r="D2591" i="21"/>
  <c r="D2392" i="21"/>
  <c r="D2891" i="21"/>
  <c r="D554" i="21"/>
  <c r="D4743" i="21"/>
  <c r="D2390" i="21"/>
  <c r="D4139" i="21"/>
  <c r="D1560" i="21"/>
  <c r="D2949" i="21"/>
  <c r="D3706" i="21"/>
  <c r="D3907" i="21"/>
  <c r="D2395" i="21"/>
  <c r="D2140" i="21"/>
  <c r="D3076" i="21"/>
  <c r="D1148" i="21"/>
  <c r="D4843" i="21"/>
  <c r="D1885" i="21"/>
  <c r="D1832" i="21"/>
  <c r="D3652" i="21"/>
  <c r="D2074" i="21"/>
  <c r="D4391" i="21"/>
  <c r="D1835" i="21"/>
  <c r="D3754" i="21"/>
  <c r="D3072" i="21"/>
  <c r="D2077" i="21"/>
  <c r="D4382" i="21"/>
  <c r="D2730" i="21"/>
  <c r="D1674" i="21"/>
  <c r="D2592" i="21"/>
  <c r="D2890" i="21"/>
  <c r="D1939" i="21"/>
  <c r="D2512" i="21"/>
  <c r="D1612" i="21"/>
  <c r="D772" i="21"/>
  <c r="D1109" i="21"/>
  <c r="D2501" i="21"/>
  <c r="D822" i="21"/>
  <c r="D3686" i="21"/>
  <c r="D4542" i="21"/>
  <c r="D1969" i="21"/>
  <c r="D4097" i="21"/>
  <c r="D3619" i="21"/>
  <c r="D5199" i="21"/>
  <c r="D290" i="21"/>
  <c r="D5031" i="21"/>
  <c r="D3762" i="21"/>
  <c r="D2322" i="21"/>
  <c r="D1606" i="21"/>
  <c r="D2589" i="21"/>
  <c r="D671" i="21"/>
  <c r="D2177" i="21"/>
  <c r="D2581" i="21"/>
  <c r="D2237" i="21"/>
  <c r="D3668" i="21"/>
  <c r="D5419" i="21"/>
  <c r="D3069" i="21"/>
  <c r="D642" i="21"/>
  <c r="D2459" i="21"/>
  <c r="D4443" i="21"/>
  <c r="D3199" i="21"/>
  <c r="D4916" i="21"/>
  <c r="D2738" i="21"/>
  <c r="D3663" i="21"/>
  <c r="D191" i="21"/>
  <c r="D1727" i="21"/>
  <c r="D4450" i="21"/>
  <c r="D3740" i="21"/>
  <c r="D3784" i="21"/>
  <c r="D292" i="21"/>
  <c r="D2658" i="21"/>
  <c r="D1774" i="21"/>
  <c r="D2782" i="21"/>
  <c r="D278" i="21"/>
  <c r="D3016" i="21"/>
  <c r="D3155" i="21"/>
  <c r="D3274" i="21"/>
  <c r="D3621" i="21"/>
  <c r="D1234" i="21"/>
  <c r="D3622" i="21"/>
  <c r="D2239" i="21"/>
  <c r="D5090" i="21"/>
  <c r="D2507" i="21"/>
  <c r="D4472" i="21"/>
  <c r="D4813" i="21"/>
  <c r="D1206" i="21"/>
  <c r="D1780" i="21"/>
  <c r="D1711" i="21"/>
  <c r="D2729" i="21"/>
  <c r="D3317" i="21"/>
  <c r="D474" i="21"/>
  <c r="D622" i="21"/>
  <c r="D4289" i="21"/>
  <c r="D3997" i="21"/>
  <c r="D395" i="21"/>
  <c r="D4204" i="21"/>
  <c r="D3019" i="21"/>
  <c r="D313" i="21"/>
  <c r="D2571" i="21"/>
  <c r="D2652" i="21"/>
  <c r="D2783" i="21"/>
  <c r="D1338" i="21"/>
  <c r="D5320" i="21"/>
  <c r="D4008" i="21"/>
  <c r="D340" i="21"/>
  <c r="D3171" i="21"/>
  <c r="D2090" i="21"/>
  <c r="D3588" i="21"/>
  <c r="D1350" i="21"/>
  <c r="D4950" i="21"/>
  <c r="D1413" i="21"/>
  <c r="D3412" i="21"/>
  <c r="D1093" i="21"/>
  <c r="D4312" i="21"/>
  <c r="D858" i="21"/>
  <c r="D953" i="21"/>
  <c r="D1236" i="21"/>
  <c r="D5066" i="21"/>
  <c r="D2150" i="21"/>
  <c r="D3489" i="21"/>
  <c r="D388" i="21"/>
  <c r="D3181" i="21"/>
  <c r="D2562" i="21"/>
  <c r="D686" i="21"/>
  <c r="D4285" i="21"/>
  <c r="D3508" i="21"/>
  <c r="D3295" i="21"/>
  <c r="D1971" i="21"/>
  <c r="D3108" i="21"/>
  <c r="D2958" i="21"/>
  <c r="D2722" i="21"/>
  <c r="D1546" i="21"/>
  <c r="D1336" i="21"/>
  <c r="D3880" i="21"/>
  <c r="D3870" i="21"/>
  <c r="D1900" i="21"/>
  <c r="D1648" i="21"/>
  <c r="D2058" i="21"/>
  <c r="D775" i="21"/>
  <c r="D3531" i="21"/>
  <c r="D4051" i="21"/>
  <c r="D428" i="21"/>
  <c r="D1309" i="21"/>
  <c r="D1545" i="21"/>
  <c r="D5151" i="21"/>
  <c r="D1463" i="21"/>
  <c r="D2636" i="21"/>
  <c r="D231" i="21"/>
  <c r="D1116" i="21"/>
  <c r="D1058" i="21"/>
  <c r="D4999" i="21"/>
  <c r="D4528" i="21"/>
  <c r="D96" i="21"/>
  <c r="D3516" i="21"/>
  <c r="D3704" i="21"/>
  <c r="D4294" i="21"/>
  <c r="D2224" i="21"/>
  <c r="D3691" i="21"/>
  <c r="D3432" i="21"/>
  <c r="D1406" i="21"/>
  <c r="D3891" i="21"/>
  <c r="D2461" i="21"/>
  <c r="D3433" i="21"/>
  <c r="D2462" i="21"/>
  <c r="D4324" i="21"/>
  <c r="D1110" i="21"/>
  <c r="D2378" i="21"/>
  <c r="D4540" i="21"/>
  <c r="D5039" i="21"/>
  <c r="D276" i="21"/>
  <c r="D4370" i="21"/>
  <c r="D3422" i="21"/>
  <c r="D1841" i="21"/>
  <c r="D4888" i="21"/>
  <c r="D1790" i="21"/>
  <c r="D1268" i="21"/>
  <c r="D5345" i="21"/>
  <c r="D4820" i="21"/>
  <c r="D600" i="21"/>
  <c r="D4365" i="21"/>
  <c r="D4479" i="21"/>
  <c r="D1577" i="21"/>
  <c r="D3193" i="21"/>
  <c r="D4255" i="21"/>
  <c r="D3041" i="21"/>
  <c r="D874" i="21"/>
  <c r="D2178" i="21"/>
  <c r="D3944" i="21"/>
  <c r="D453" i="21"/>
  <c r="D3849" i="21"/>
  <c r="D166" i="21"/>
  <c r="D2303" i="21"/>
  <c r="D1765" i="21"/>
  <c r="D4326" i="21"/>
  <c r="D3217" i="21"/>
  <c r="D2713" i="21"/>
  <c r="D3748" i="21"/>
  <c r="D1041" i="21"/>
  <c r="D724" i="21"/>
  <c r="D5116" i="21"/>
  <c r="D1361" i="21"/>
  <c r="D4663" i="21"/>
  <c r="D1905" i="21"/>
  <c r="D3134" i="21"/>
  <c r="D1973" i="21"/>
  <c r="D1354" i="21"/>
  <c r="D1089" i="21"/>
  <c r="D3771" i="21"/>
  <c r="D1954" i="21"/>
  <c r="D1742" i="21"/>
  <c r="D2708" i="21"/>
  <c r="D3641" i="21"/>
  <c r="D4019" i="21"/>
  <c r="D1510" i="21"/>
  <c r="D4128" i="21"/>
  <c r="D4464" i="21"/>
  <c r="D582" i="21"/>
  <c r="D4182" i="21"/>
  <c r="D1754" i="21"/>
  <c r="D1671" i="21"/>
  <c r="D3512" i="21"/>
  <c r="D1280" i="21"/>
  <c r="D5213" i="21"/>
  <c r="D3057" i="21"/>
  <c r="D1964" i="21"/>
  <c r="D1244" i="21"/>
  <c r="D2456" i="21"/>
  <c r="D3060" i="21"/>
  <c r="D482" i="21"/>
  <c r="D5000" i="21"/>
  <c r="D91" i="21"/>
  <c r="D3540" i="21"/>
  <c r="D3935" i="21"/>
  <c r="D2784" i="21"/>
  <c r="D826" i="21"/>
  <c r="D1440" i="21"/>
  <c r="D1681" i="21"/>
  <c r="D518" i="21"/>
  <c r="D699" i="21"/>
  <c r="D4764" i="21"/>
  <c r="D2785" i="21"/>
  <c r="D4163" i="21"/>
  <c r="D3486" i="21"/>
  <c r="D3556" i="21"/>
  <c r="D4096" i="21"/>
  <c r="D2426" i="21"/>
  <c r="D3758" i="21"/>
  <c r="D1219" i="21"/>
  <c r="D4371" i="21"/>
  <c r="D2031" i="21"/>
  <c r="D3550" i="21"/>
  <c r="D3611" i="21"/>
  <c r="D3243" i="21"/>
  <c r="D4297" i="21"/>
  <c r="D4481" i="21"/>
  <c r="D4274" i="21"/>
  <c r="D2445" i="21"/>
  <c r="D2054" i="21"/>
  <c r="D1355" i="21"/>
  <c r="D5014" i="21"/>
  <c r="D5230" i="21"/>
  <c r="D663" i="21"/>
  <c r="D757" i="21"/>
  <c r="D2001" i="21"/>
  <c r="D975" i="21"/>
  <c r="D3999" i="21"/>
  <c r="D375" i="21"/>
  <c r="D1550" i="21"/>
  <c r="D1829" i="21"/>
  <c r="D5042" i="21"/>
  <c r="D1114" i="21"/>
  <c r="D2260" i="21"/>
  <c r="D2510" i="21"/>
  <c r="D1604" i="21"/>
  <c r="D5029" i="21"/>
  <c r="D1167" i="21"/>
  <c r="D1750" i="21"/>
  <c r="D2165" i="21"/>
  <c r="D1142" i="21"/>
  <c r="D4343" i="21"/>
  <c r="D3845" i="21"/>
  <c r="D2992" i="21"/>
  <c r="D2168" i="21"/>
  <c r="D3841" i="21"/>
  <c r="D4790" i="21"/>
  <c r="D5224" i="21"/>
  <c r="D676" i="21"/>
  <c r="D564" i="21"/>
  <c r="D437" i="21"/>
  <c r="D4104" i="21"/>
  <c r="D4981" i="21"/>
  <c r="D5159" i="21"/>
  <c r="D1149" i="21"/>
  <c r="D2910" i="21"/>
  <c r="D4122" i="21"/>
  <c r="D2984" i="21"/>
  <c r="D2192" i="21"/>
  <c r="D2705" i="21"/>
  <c r="D2441" i="21"/>
  <c r="D4724" i="21"/>
  <c r="D1653" i="21"/>
  <c r="D65" i="21"/>
  <c r="D5044" i="21"/>
  <c r="D4403" i="21"/>
  <c r="D1776" i="21"/>
  <c r="D4437" i="21"/>
  <c r="D621" i="21"/>
  <c r="D5034" i="21"/>
  <c r="D3873" i="21"/>
  <c r="D2357" i="21"/>
  <c r="D3587" i="21"/>
  <c r="D2619" i="21"/>
  <c r="D2119" i="21"/>
  <c r="D3986" i="21"/>
  <c r="D1718" i="21"/>
  <c r="D4782" i="21"/>
  <c r="D4622" i="21"/>
  <c r="D2626" i="21"/>
  <c r="D1815" i="21"/>
  <c r="D2786" i="21"/>
  <c r="D3226" i="21"/>
  <c r="D1382" i="21"/>
  <c r="D4307" i="21"/>
  <c r="D4563" i="21"/>
  <c r="D5190" i="21"/>
  <c r="D477" i="21"/>
  <c r="D1623" i="21"/>
  <c r="D1509" i="21"/>
  <c r="D5310" i="21"/>
  <c r="D4433" i="21"/>
  <c r="D981" i="21"/>
  <c r="D5182" i="21"/>
  <c r="D3202" i="21"/>
  <c r="D1401" i="21"/>
  <c r="D1053" i="21"/>
  <c r="D2081" i="21"/>
  <c r="D4356" i="21"/>
  <c r="D5354" i="21"/>
  <c r="D1049" i="21"/>
  <c r="D1359" i="21"/>
  <c r="D906" i="21"/>
  <c r="D1652" i="21"/>
  <c r="D1783" i="21"/>
  <c r="D1078" i="21"/>
  <c r="D4841" i="21"/>
  <c r="D322" i="21"/>
  <c r="D4463" i="21"/>
  <c r="D1105" i="21"/>
  <c r="D712" i="21"/>
  <c r="D1490" i="21"/>
  <c r="D3233" i="21"/>
  <c r="D4493" i="21"/>
  <c r="D4024" i="21"/>
  <c r="D1445" i="21"/>
  <c r="D1175" i="21"/>
  <c r="D5088" i="21"/>
  <c r="D4596" i="21"/>
  <c r="D5117" i="21"/>
  <c r="D2160" i="21"/>
  <c r="D251" i="21"/>
  <c r="D5085" i="21"/>
  <c r="D5333" i="21"/>
  <c r="D2553" i="21"/>
  <c r="D4560" i="21"/>
  <c r="D2901" i="21"/>
  <c r="D1017" i="21"/>
  <c r="D3267" i="21"/>
  <c r="D4151" i="21"/>
  <c r="D2253" i="21"/>
  <c r="D3192" i="21"/>
  <c r="D3261" i="21"/>
  <c r="D1373" i="21"/>
  <c r="D1874" i="21"/>
  <c r="D3048" i="21"/>
  <c r="D4360" i="21"/>
  <c r="D4759" i="21"/>
  <c r="D914" i="21"/>
  <c r="D4967" i="21"/>
  <c r="D5096" i="21"/>
  <c r="D2650" i="21"/>
  <c r="D502" i="21"/>
  <c r="D3627" i="21"/>
  <c r="D1120" i="21"/>
  <c r="D2900" i="21"/>
  <c r="D2560" i="21"/>
  <c r="D2335" i="21"/>
  <c r="D964" i="21"/>
  <c r="D4858" i="21"/>
  <c r="D3444" i="21"/>
  <c r="D4863" i="21"/>
  <c r="D4940" i="21"/>
  <c r="D924" i="21"/>
  <c r="D226" i="21"/>
  <c r="D2960" i="21"/>
  <c r="D3926" i="21"/>
  <c r="D3921" i="21"/>
  <c r="D1505" i="21"/>
  <c r="D4085" i="21"/>
  <c r="D977" i="21"/>
  <c r="D4845" i="21"/>
  <c r="D1786" i="21"/>
  <c r="D1963" i="21"/>
  <c r="D5270" i="21"/>
  <c r="D142" i="21"/>
  <c r="D137" i="21"/>
  <c r="D4238" i="21"/>
  <c r="D800" i="21"/>
  <c r="D583" i="21"/>
  <c r="D1356" i="21"/>
  <c r="D1016" i="21"/>
  <c r="D3571" i="21"/>
  <c r="D3059" i="21"/>
  <c r="D2711" i="21"/>
  <c r="D220" i="21"/>
  <c r="D1644" i="21"/>
  <c r="D1852" i="21"/>
  <c r="D4951" i="21"/>
  <c r="D2444" i="21"/>
  <c r="D4860" i="21"/>
  <c r="D2284" i="21"/>
  <c r="D783" i="21"/>
  <c r="D2906" i="21"/>
  <c r="D3292" i="21"/>
  <c r="D3524" i="21"/>
  <c r="D2707" i="21"/>
  <c r="D368" i="21"/>
  <c r="D4295" i="21"/>
  <c r="D5086" i="21"/>
  <c r="D4303" i="21"/>
  <c r="D3144" i="21"/>
  <c r="D2453" i="21"/>
  <c r="D1740" i="21"/>
  <c r="D4654" i="21"/>
  <c r="D1955" i="21"/>
  <c r="D3143" i="21"/>
  <c r="D1615" i="21"/>
  <c r="D1602" i="21"/>
  <c r="D598" i="21"/>
  <c r="D3383" i="21"/>
  <c r="D407" i="21"/>
  <c r="D1906" i="21"/>
  <c r="D2513" i="21"/>
  <c r="D1547" i="21"/>
  <c r="D2170" i="21"/>
  <c r="D1147" i="21"/>
  <c r="D4156" i="21"/>
  <c r="D3481" i="21"/>
  <c r="D2167" i="21"/>
  <c r="D4374" i="21"/>
  <c r="D1677" i="21"/>
  <c r="D2912" i="21"/>
  <c r="D4265" i="21"/>
  <c r="D1379" i="21"/>
  <c r="D5022" i="21"/>
  <c r="D1117" i="21"/>
  <c r="D3073" i="21"/>
  <c r="D2262" i="21"/>
  <c r="D2699" i="21"/>
  <c r="D4025" i="21"/>
  <c r="D4190" i="21"/>
  <c r="D4907" i="21"/>
  <c r="D5152" i="21"/>
  <c r="D729" i="21"/>
  <c r="D2201" i="21"/>
  <c r="D1360" i="21"/>
  <c r="D1574" i="21"/>
  <c r="D2187" i="21"/>
  <c r="D2110" i="21"/>
  <c r="D586" i="21"/>
  <c r="D3472" i="21"/>
  <c r="D1830" i="21"/>
  <c r="D5371" i="21"/>
  <c r="D216" i="21"/>
  <c r="D105" i="21"/>
  <c r="D4854" i="21"/>
  <c r="D377" i="21"/>
  <c r="D1376" i="21"/>
  <c r="D2494" i="21"/>
  <c r="D4784" i="21"/>
  <c r="D3799" i="21"/>
  <c r="D2067" i="21"/>
  <c r="D3646" i="21"/>
  <c r="D3790" i="21"/>
  <c r="D2073" i="21"/>
  <c r="D3713" i="21"/>
  <c r="D267" i="21"/>
  <c r="D5405" i="21"/>
  <c r="D5292" i="21"/>
  <c r="D1628" i="21"/>
  <c r="D3462" i="21"/>
  <c r="D4486" i="21"/>
  <c r="D3802" i="21"/>
  <c r="D4505" i="21"/>
  <c r="D508" i="21"/>
  <c r="D4931" i="21"/>
  <c r="D2522" i="21"/>
  <c r="D4143" i="21"/>
  <c r="D4196" i="21"/>
  <c r="D965" i="21"/>
  <c r="D1064" i="21"/>
  <c r="D4461" i="21"/>
  <c r="D4819" i="21"/>
  <c r="D2454" i="21"/>
  <c r="D480" i="21"/>
  <c r="D2195" i="21"/>
  <c r="D2050" i="21"/>
  <c r="D1297" i="21"/>
  <c r="D3458" i="21"/>
  <c r="D4516" i="21"/>
  <c r="D2620" i="21"/>
  <c r="D2618" i="21"/>
  <c r="D2787" i="21"/>
  <c r="D1998" i="21"/>
  <c r="D4468" i="21"/>
  <c r="D1649" i="21"/>
  <c r="D4777" i="21"/>
  <c r="D545" i="21"/>
  <c r="D700" i="21"/>
  <c r="D954" i="21"/>
  <c r="D2990" i="21"/>
  <c r="D3756" i="21"/>
  <c r="D1436" i="21"/>
  <c r="D4997" i="21"/>
  <c r="D3741" i="21"/>
  <c r="D4610" i="21"/>
  <c r="D61" i="21"/>
  <c r="D742" i="21"/>
  <c r="D1278" i="21"/>
  <c r="D4984" i="21"/>
  <c r="D1957" i="21"/>
  <c r="D3409" i="21"/>
  <c r="D1235" i="21"/>
  <c r="D5238" i="21"/>
  <c r="D4648" i="21"/>
  <c r="D878" i="21"/>
  <c r="D338" i="21"/>
  <c r="D5334" i="21"/>
  <c r="D2099" i="21"/>
  <c r="D3549" i="21"/>
  <c r="D5360" i="21"/>
  <c r="D4140" i="21"/>
  <c r="D287" i="21"/>
  <c r="D3810" i="21"/>
  <c r="D2356" i="21"/>
  <c r="D2271" i="21"/>
  <c r="D2702" i="21"/>
  <c r="D3237" i="21"/>
  <c r="D2047" i="21"/>
  <c r="D5314" i="21"/>
  <c r="D4963" i="21"/>
  <c r="D1300" i="21"/>
  <c r="D2220" i="21"/>
  <c r="D3506" i="21"/>
  <c r="D804" i="21"/>
  <c r="D3576" i="21"/>
  <c r="D793" i="21"/>
  <c r="D4585" i="21"/>
  <c r="D4840" i="21"/>
  <c r="D1088" i="21"/>
  <c r="D4836" i="21"/>
  <c r="D4965" i="21"/>
  <c r="D3128" i="21"/>
  <c r="D4852" i="21"/>
  <c r="D1601" i="21"/>
  <c r="D3126" i="21"/>
  <c r="D4865" i="21"/>
  <c r="D1257" i="21"/>
  <c r="D1398" i="21"/>
  <c r="D484" i="21"/>
  <c r="D926" i="21"/>
  <c r="D4418" i="21"/>
  <c r="D1966" i="21"/>
  <c r="D1687" i="21"/>
  <c r="D4853" i="21"/>
  <c r="D5277" i="21"/>
  <c r="D4856" i="21"/>
  <c r="D860" i="21"/>
  <c r="D2634" i="21"/>
  <c r="D1066" i="21"/>
  <c r="D3545" i="21"/>
  <c r="D2313" i="21"/>
  <c r="D3206" i="21"/>
  <c r="D1331" i="21"/>
  <c r="D3604" i="21"/>
  <c r="D585" i="21"/>
  <c r="D2465" i="21"/>
  <c r="D4267" i="21"/>
  <c r="D1643" i="21"/>
  <c r="D1189" i="21"/>
  <c r="D506" i="21"/>
  <c r="D3515" i="21"/>
  <c r="D4808" i="21"/>
  <c r="D1959" i="21"/>
  <c r="D4137" i="21"/>
  <c r="D1059" i="21"/>
  <c r="D2141" i="21"/>
  <c r="D2753" i="21"/>
  <c r="D1818" i="21"/>
  <c r="D1944" i="21"/>
  <c r="D1046" i="21"/>
  <c r="D1924" i="21"/>
  <c r="D1030" i="21"/>
  <c r="D5010" i="21"/>
  <c r="D3380" i="21"/>
  <c r="D2362" i="21"/>
  <c r="D3945" i="21"/>
  <c r="D1429" i="21"/>
  <c r="D983" i="21"/>
  <c r="D1023" i="21"/>
  <c r="D3160" i="21"/>
  <c r="D2751" i="21"/>
  <c r="D1847" i="21"/>
  <c r="D4825" i="21"/>
  <c r="D4705" i="21"/>
  <c r="D3332" i="21"/>
  <c r="D5340" i="21"/>
  <c r="D1141" i="21"/>
  <c r="D952" i="21"/>
  <c r="D2328" i="21"/>
  <c r="D4809" i="21"/>
  <c r="D5046" i="21"/>
  <c r="D1979" i="21"/>
  <c r="D3985" i="21"/>
  <c r="D1745" i="21"/>
  <c r="D1935" i="21"/>
  <c r="D3557" i="21"/>
  <c r="D1934" i="21"/>
  <c r="D844" i="21"/>
  <c r="D1261" i="21"/>
  <c r="D727" i="21"/>
  <c r="D2360" i="21"/>
  <c r="D5072" i="21"/>
  <c r="D5020" i="21"/>
  <c r="D443" i="21"/>
  <c r="D640" i="21"/>
  <c r="D2197" i="21"/>
  <c r="D3757" i="21"/>
  <c r="D649" i="21"/>
  <c r="D2311" i="21"/>
  <c r="D219" i="21"/>
  <c r="D371" i="21"/>
  <c r="D4882" i="21"/>
  <c r="D1657" i="21"/>
  <c r="D4311" i="21"/>
  <c r="D4218" i="21"/>
  <c r="D1789" i="21"/>
  <c r="D3690" i="21"/>
  <c r="D2697" i="21"/>
  <c r="D5128" i="21"/>
  <c r="D809" i="21"/>
  <c r="D1932" i="21"/>
  <c r="D320" i="21"/>
  <c r="D1397" i="21"/>
  <c r="D1937" i="21"/>
  <c r="D3876" i="21"/>
  <c r="D2749" i="21"/>
  <c r="D324" i="21"/>
  <c r="D3190" i="21"/>
  <c r="D788" i="21"/>
  <c r="D5202" i="21"/>
  <c r="D3464" i="21"/>
  <c r="D4641" i="21"/>
  <c r="D406" i="21"/>
  <c r="D5346" i="21"/>
  <c r="D1879" i="21"/>
  <c r="D403" i="21"/>
  <c r="D352" i="21"/>
  <c r="D2132" i="21"/>
  <c r="D3566" i="21"/>
  <c r="D4736" i="21"/>
  <c r="D2095" i="21"/>
  <c r="D5399" i="21"/>
  <c r="D901" i="21"/>
  <c r="D667" i="21"/>
  <c r="D2363" i="21"/>
  <c r="D1494" i="21"/>
  <c r="D3699" i="21"/>
  <c r="D1919" i="21"/>
  <c r="D984" i="21"/>
  <c r="D2491" i="21"/>
  <c r="D2542" i="21"/>
  <c r="D2130" i="21"/>
  <c r="D2018" i="21"/>
  <c r="D2399" i="21"/>
  <c r="D2489" i="21"/>
  <c r="D5045" i="21"/>
  <c r="D2405" i="21"/>
  <c r="D1409" i="21"/>
  <c r="D3877" i="21"/>
  <c r="D1706" i="21"/>
  <c r="D151" i="21"/>
  <c r="D617" i="21"/>
  <c r="D3924" i="21"/>
  <c r="D405" i="21"/>
  <c r="D282" i="21"/>
  <c r="D2877" i="21"/>
  <c r="D4584" i="21"/>
  <c r="D1910" i="21"/>
  <c r="D5258" i="21"/>
  <c r="D284" i="21"/>
  <c r="D2410" i="21"/>
  <c r="D2745" i="21"/>
  <c r="D5170" i="21"/>
  <c r="D3447" i="21"/>
  <c r="D2964" i="21"/>
  <c r="D2517" i="21"/>
  <c r="D4429" i="21"/>
  <c r="D3567" i="21"/>
  <c r="D4722" i="21"/>
  <c r="D4683" i="21"/>
  <c r="D3207" i="21"/>
  <c r="D1884" i="21"/>
  <c r="D1157" i="21"/>
  <c r="D3213" i="21"/>
  <c r="D1492" i="21"/>
  <c r="D2329" i="21"/>
  <c r="D3596" i="21"/>
  <c r="D2644" i="21"/>
  <c r="D836" i="21"/>
  <c r="D1642" i="21"/>
  <c r="D4118" i="21"/>
  <c r="D5036" i="21"/>
  <c r="D1551" i="21"/>
  <c r="D2523" i="21"/>
  <c r="D4410" i="21"/>
  <c r="D2925" i="21"/>
  <c r="D4444" i="21"/>
  <c r="D4713" i="21"/>
  <c r="D4141" i="21"/>
  <c r="D1743" i="21"/>
  <c r="D213" i="21"/>
  <c r="D2333" i="21"/>
  <c r="D1702" i="21"/>
  <c r="D429" i="21"/>
  <c r="D4088" i="21"/>
  <c r="D297" i="21"/>
  <c r="D997" i="21"/>
  <c r="D529" i="21"/>
  <c r="D4868" i="21"/>
  <c r="D2101" i="21"/>
  <c r="D3940" i="21"/>
  <c r="D4716" i="21"/>
  <c r="D1073" i="21"/>
  <c r="D4912" i="21"/>
  <c r="D1741" i="21"/>
  <c r="D4212" i="21"/>
  <c r="D2417" i="21"/>
  <c r="D2968" i="21"/>
  <c r="D5195" i="21"/>
  <c r="D1364" i="21"/>
  <c r="D1716" i="21"/>
  <c r="D5112" i="21"/>
  <c r="D828" i="21"/>
  <c r="D458" i="21"/>
  <c r="D823" i="21"/>
  <c r="D3769" i="21"/>
  <c r="D4817" i="21"/>
  <c r="D3230" i="21"/>
  <c r="D3021" i="21"/>
  <c r="D3123" i="21"/>
  <c r="D3269" i="21"/>
  <c r="D1804" i="21"/>
  <c r="D3660" i="21"/>
  <c r="D2222" i="21"/>
  <c r="D2419" i="21"/>
  <c r="D4577" i="21"/>
  <c r="D3017" i="21"/>
  <c r="D2963" i="21"/>
  <c r="D5016" i="21"/>
  <c r="D675" i="21"/>
  <c r="D2928" i="21"/>
  <c r="D1892" i="21"/>
  <c r="D3224" i="21"/>
  <c r="D1672" i="21"/>
  <c r="D4741" i="21"/>
  <c r="D50" i="21"/>
  <c r="D5237" i="21"/>
  <c r="D3703" i="21"/>
  <c r="D3783" i="21"/>
  <c r="D3692" i="21"/>
  <c r="D3294" i="21"/>
  <c r="D79" i="21"/>
  <c r="D1144" i="21"/>
  <c r="D5349" i="21"/>
  <c r="D4754" i="21"/>
  <c r="D3826" i="21"/>
  <c r="D730" i="21"/>
  <c r="D3541" i="21"/>
  <c r="D3742" i="21"/>
  <c r="D1165" i="21"/>
  <c r="D273" i="21"/>
  <c r="D299" i="21"/>
  <c r="D1209" i="21"/>
  <c r="D2495" i="21"/>
  <c r="D2275" i="21"/>
  <c r="D4027" i="21"/>
  <c r="D3930" i="21"/>
  <c r="D628" i="21"/>
  <c r="D4131" i="21"/>
  <c r="D4242" i="21"/>
  <c r="D644" i="21"/>
  <c r="D53" i="21"/>
  <c r="D4236" i="21"/>
  <c r="D5325" i="21"/>
  <c r="D200" i="21"/>
  <c r="D4800" i="21"/>
  <c r="D2940" i="21"/>
  <c r="D785" i="21"/>
  <c r="D2204" i="21"/>
  <c r="D67" i="21"/>
  <c r="D4712" i="21"/>
  <c r="D2479" i="21"/>
  <c r="D4438" i="21"/>
  <c r="D4362" i="21"/>
  <c r="D4199" i="21"/>
  <c r="D1506" i="21"/>
  <c r="D4881" i="21"/>
  <c r="D606" i="21"/>
  <c r="D183" i="21"/>
  <c r="D4153" i="21"/>
  <c r="D994" i="21"/>
  <c r="D1005" i="21"/>
  <c r="D1113" i="21"/>
  <c r="D1295" i="21"/>
  <c r="D303" i="21"/>
  <c r="D2251" i="21"/>
  <c r="D2188" i="21"/>
  <c r="D5145" i="21"/>
  <c r="D1438" i="21"/>
  <c r="D5132" i="21"/>
  <c r="D5280" i="21"/>
  <c r="D3947" i="21"/>
  <c r="D4195" i="21"/>
  <c r="D204" i="21"/>
  <c r="D170" i="21"/>
  <c r="D199" i="21"/>
  <c r="D2583" i="21"/>
  <c r="D945" i="21"/>
  <c r="D5146" i="21"/>
  <c r="D2123" i="21"/>
  <c r="D678" i="21"/>
  <c r="D1522" i="21"/>
  <c r="D1659" i="21"/>
  <c r="D1036" i="21"/>
  <c r="D5181" i="21"/>
  <c r="D1897" i="21"/>
  <c r="D5364" i="21"/>
  <c r="D2249" i="21"/>
  <c r="D1123" i="21"/>
  <c r="D5015" i="21"/>
  <c r="D4993" i="21"/>
  <c r="D4710" i="21"/>
  <c r="D4995" i="21"/>
  <c r="D5278" i="21"/>
  <c r="D2535" i="21"/>
  <c r="D1846" i="21"/>
  <c r="D1428" i="21"/>
  <c r="D1833" i="21"/>
  <c r="D2114" i="21"/>
  <c r="D2602" i="21"/>
  <c r="D646" i="21"/>
  <c r="D330" i="21"/>
  <c r="D5178" i="21"/>
  <c r="D2468" i="21"/>
  <c r="D718" i="21"/>
  <c r="D5264" i="21"/>
  <c r="D528" i="21"/>
  <c r="D2889" i="21"/>
  <c r="D690" i="21"/>
  <c r="D3302" i="21"/>
  <c r="D4445" i="21"/>
  <c r="D2210" i="21"/>
  <c r="D865" i="21"/>
  <c r="D684" i="21"/>
  <c r="D5165" i="21"/>
  <c r="D1159" i="21"/>
  <c r="D4600" i="21"/>
  <c r="D2264" i="21"/>
  <c r="D98" i="21"/>
  <c r="D4500" i="21"/>
  <c r="D448" i="21"/>
  <c r="D706" i="21"/>
  <c r="D2431" i="21"/>
  <c r="D485" i="21"/>
  <c r="D1525" i="21"/>
  <c r="D2211" i="21"/>
  <c r="D753" i="21"/>
  <c r="D827" i="21"/>
  <c r="D2121" i="21"/>
  <c r="D4823" i="21"/>
  <c r="D2721" i="21"/>
  <c r="D3442" i="21"/>
  <c r="D1311" i="21"/>
  <c r="D2959" i="21"/>
  <c r="D940" i="21"/>
  <c r="D1022" i="21"/>
  <c r="D5148" i="21"/>
  <c r="D2788" i="21"/>
  <c r="D1647" i="21"/>
  <c r="D315" i="21"/>
  <c r="D1737" i="21"/>
  <c r="D4618" i="21"/>
  <c r="D3120" i="21"/>
  <c r="D5218" i="21"/>
  <c r="D1293" i="21"/>
  <c r="D4875" i="21"/>
  <c r="D223" i="21"/>
  <c r="D4146" i="21"/>
  <c r="D4581" i="21"/>
  <c r="D3034" i="21"/>
  <c r="D4368" i="21"/>
  <c r="D24" i="21"/>
  <c r="D4257" i="21"/>
  <c r="D4847" i="21"/>
  <c r="D2966" i="21"/>
  <c r="D5143" i="21"/>
  <c r="D1050" i="21"/>
  <c r="D1225" i="21"/>
  <c r="D127" i="21"/>
  <c r="D2789" i="21"/>
  <c r="D2790" i="21"/>
  <c r="D648" i="21"/>
  <c r="D3843" i="21"/>
  <c r="D539" i="21"/>
  <c r="D4706" i="21"/>
  <c r="D5383" i="21"/>
  <c r="D949" i="21"/>
  <c r="D364" i="21"/>
  <c r="D3952" i="21"/>
  <c r="D70" i="21"/>
  <c r="D3808" i="21"/>
  <c r="D547" i="21"/>
  <c r="D3671" i="21"/>
  <c r="D922" i="21"/>
  <c r="D938" i="21"/>
  <c r="D770" i="21"/>
  <c r="D4812" i="21"/>
  <c r="D3403" i="21"/>
  <c r="D4960" i="21"/>
  <c r="D4833" i="21"/>
  <c r="D110" i="21"/>
  <c r="D1038" i="21"/>
  <c r="D4440" i="21"/>
  <c r="D572" i="21"/>
  <c r="D4647" i="21"/>
  <c r="D1074" i="21"/>
  <c r="D2692" i="21"/>
  <c r="D4851" i="21"/>
  <c r="D3082" i="21"/>
  <c r="D1958" i="21"/>
  <c r="D2995" i="21"/>
  <c r="D331" i="21"/>
  <c r="D562" i="21"/>
  <c r="D2135" i="21"/>
  <c r="D1757" i="21"/>
  <c r="D1749" i="21"/>
  <c r="D1459" i="21"/>
  <c r="D4986" i="21"/>
  <c r="D4230" i="21"/>
  <c r="D4278" i="21"/>
  <c r="D3185" i="21"/>
  <c r="D923" i="21"/>
  <c r="D3096" i="21"/>
  <c r="D4095" i="21"/>
  <c r="D2144" i="21"/>
  <c r="D4332" i="21"/>
  <c r="D3092" i="21"/>
  <c r="D2321" i="21"/>
  <c r="D4319" i="21"/>
  <c r="D1633" i="21"/>
  <c r="D2915" i="21"/>
  <c r="D2010" i="21"/>
  <c r="D2319" i="21"/>
  <c r="D3186" i="21"/>
  <c r="D1854" i="21"/>
  <c r="D389" i="21"/>
  <c r="D1904" i="21"/>
  <c r="D1265" i="21"/>
  <c r="D3104" i="21"/>
  <c r="D372" i="21"/>
  <c r="D4699" i="21"/>
  <c r="D4373" i="21"/>
  <c r="D4566" i="21"/>
  <c r="D2402" i="21"/>
  <c r="D557" i="21"/>
  <c r="D5402" i="21"/>
  <c r="D1250" i="21"/>
  <c r="D2137" i="21"/>
  <c r="D4390" i="21"/>
  <c r="D2791" i="21"/>
  <c r="D1195" i="21"/>
  <c r="D3521" i="21"/>
  <c r="D410" i="21"/>
  <c r="D1827" i="21"/>
  <c r="D833" i="21"/>
  <c r="D768" i="21"/>
  <c r="D3214" i="21"/>
  <c r="D1232" i="21"/>
  <c r="D2089" i="21"/>
  <c r="D1940" i="21"/>
  <c r="D2582" i="21"/>
  <c r="D523" i="21"/>
  <c r="D5180" i="21"/>
  <c r="D3643" i="21"/>
  <c r="D2585" i="21"/>
  <c r="D1864" i="21"/>
  <c r="D703" i="21"/>
  <c r="D486" i="21"/>
  <c r="D866" i="21"/>
  <c r="D1896" i="21"/>
  <c r="D548" i="21"/>
  <c r="D5175" i="21"/>
  <c r="D4783" i="21"/>
  <c r="D4768" i="21"/>
  <c r="D4609" i="21"/>
  <c r="D2792" i="21"/>
  <c r="D1388" i="21"/>
  <c r="D5350" i="21"/>
  <c r="D189" i="21"/>
  <c r="D139" i="21"/>
  <c r="D2793" i="21"/>
  <c r="D5137" i="21"/>
  <c r="D30" i="21"/>
  <c r="D2118" i="21"/>
  <c r="D3260" i="21"/>
  <c r="D5409" i="21"/>
  <c r="D4158" i="21"/>
  <c r="D5367" i="21"/>
  <c r="D5212" i="21"/>
  <c r="D3384" i="21"/>
  <c r="D2106" i="21"/>
  <c r="D5418" i="21"/>
  <c r="D84" i="21"/>
  <c r="D4864" i="21"/>
  <c r="D4251" i="21"/>
  <c r="D1162" i="21"/>
  <c r="D38" i="21"/>
  <c r="D1451" i="21"/>
  <c r="D9" i="21"/>
  <c r="D672" i="21"/>
  <c r="D5434" i="21"/>
  <c r="D5439" i="21"/>
  <c r="D1991" i="21"/>
  <c r="D3677" i="21"/>
  <c r="D3417" i="21"/>
  <c r="D4215" i="21"/>
  <c r="D1003" i="21"/>
  <c r="D566" i="21"/>
  <c r="D3241" i="21"/>
  <c r="D3028" i="21"/>
  <c r="D4537" i="21"/>
  <c r="D5435" i="21"/>
  <c r="D4201" i="21"/>
  <c r="D4478" i="21"/>
  <c r="D5008" i="21"/>
  <c r="D2056" i="21"/>
  <c r="D4762" i="21"/>
  <c r="D190" i="21"/>
  <c r="D4414" i="21"/>
  <c r="D732" i="21"/>
  <c r="D4522" i="21"/>
  <c r="D1006" i="21"/>
  <c r="D5359" i="21"/>
  <c r="D491" i="21"/>
  <c r="D533" i="21"/>
  <c r="D5197" i="21"/>
  <c r="D1534" i="21"/>
  <c r="D4111" i="21"/>
  <c r="D3355" i="21"/>
  <c r="D3099" i="21"/>
  <c r="D5211" i="21"/>
  <c r="D5153" i="21"/>
  <c r="D4424" i="21"/>
  <c r="D3620" i="21"/>
  <c r="D2511" i="21"/>
  <c r="D3958" i="21"/>
  <c r="D130" i="21"/>
  <c r="D657" i="21"/>
  <c r="D1145" i="21"/>
  <c r="D2794" i="21"/>
  <c r="D3819" i="21"/>
  <c r="D1310" i="21"/>
  <c r="D1762" i="21"/>
  <c r="D902" i="21"/>
  <c r="D5306" i="21"/>
  <c r="D920" i="21"/>
  <c r="D5357" i="21"/>
  <c r="D346" i="21"/>
  <c r="D2317" i="21"/>
  <c r="D2918" i="21"/>
  <c r="D3887" i="21"/>
  <c r="D888" i="21"/>
  <c r="D2795" i="21"/>
  <c r="D2796" i="21"/>
  <c r="D5054" i="21"/>
  <c r="D2412" i="21"/>
  <c r="D854" i="21"/>
  <c r="D2797" i="21"/>
  <c r="D3584" i="21"/>
  <c r="D721" i="21"/>
  <c r="D5348" i="21"/>
  <c r="D1639" i="21"/>
  <c r="D808" i="21"/>
  <c r="D4426" i="21"/>
  <c r="D731" i="21"/>
  <c r="D1996" i="21"/>
  <c r="D1480" i="21"/>
  <c r="D1332" i="21"/>
  <c r="D4778" i="21"/>
  <c r="D5373" i="21"/>
  <c r="D3923" i="21"/>
  <c r="D3776" i="21"/>
  <c r="D107" i="21"/>
  <c r="D28" i="21"/>
  <c r="D149" i="21"/>
  <c r="D3306" i="21"/>
  <c r="D122" i="21"/>
  <c r="D337" i="21"/>
  <c r="D5429" i="21"/>
  <c r="D440" i="21"/>
  <c r="D3026" i="21"/>
  <c r="D5386" i="21"/>
  <c r="D5415" i="21"/>
  <c r="D3203" i="21"/>
  <c r="D4470" i="21"/>
  <c r="D5332" i="21"/>
  <c r="D5362" i="21"/>
  <c r="D4556" i="21"/>
  <c r="D4779" i="21"/>
  <c r="D2704" i="21"/>
  <c r="D2703" i="21"/>
  <c r="D2440" i="21"/>
  <c r="D2909" i="21"/>
  <c r="D1335" i="21"/>
  <c r="D993" i="21"/>
  <c r="D2700" i="21"/>
  <c r="D1613" i="21"/>
  <c r="D3247" i="21"/>
  <c r="D2509" i="21"/>
  <c r="D1253" i="21"/>
  <c r="D4703" i="21"/>
  <c r="D3615" i="21"/>
  <c r="D570" i="21"/>
  <c r="D2695" i="21"/>
  <c r="D298" i="21"/>
  <c r="D2497" i="21"/>
  <c r="D5173" i="21"/>
  <c r="D4990" i="21"/>
  <c r="D4413" i="21"/>
  <c r="D2798" i="21"/>
  <c r="D4671" i="21"/>
  <c r="D3238" i="21"/>
  <c r="D3387" i="21"/>
  <c r="D2191" i="21"/>
  <c r="D4335" i="21"/>
  <c r="D3065" i="21"/>
  <c r="D5347" i="21"/>
  <c r="D5043" i="21"/>
  <c r="D5196" i="21"/>
  <c r="D744" i="21"/>
  <c r="D2394" i="21"/>
  <c r="D1538" i="21"/>
  <c r="D2080" i="21"/>
  <c r="D1263" i="21"/>
  <c r="D4760" i="21"/>
  <c r="D1176" i="21"/>
  <c r="D2384" i="21"/>
  <c r="D5169" i="21"/>
  <c r="D5390" i="21"/>
  <c r="D225" i="21"/>
  <c r="D421" i="21"/>
  <c r="D2629" i="21"/>
  <c r="D1526" i="21"/>
  <c r="D3817" i="21"/>
  <c r="D4855" i="21"/>
  <c r="D4887" i="21"/>
  <c r="D2323" i="21"/>
  <c r="D85" i="21"/>
  <c r="D1625" i="21"/>
  <c r="D4879" i="21"/>
  <c r="D3676" i="21"/>
  <c r="D5338" i="21"/>
  <c r="D461" i="21"/>
  <c r="D318" i="21"/>
  <c r="D4575" i="21"/>
  <c r="D134" i="21"/>
  <c r="D71" i="21"/>
  <c r="D525" i="21"/>
  <c r="D5032" i="21"/>
  <c r="D670" i="21"/>
  <c r="D5249" i="21"/>
  <c r="D2268" i="21"/>
  <c r="D5298" i="21"/>
  <c r="D989" i="21"/>
  <c r="D1346" i="21"/>
  <c r="D3071" i="21"/>
  <c r="D4930" i="21"/>
  <c r="D611" i="21"/>
  <c r="D1634" i="21"/>
  <c r="D4617" i="21"/>
  <c r="D424" i="21"/>
  <c r="D5209" i="21"/>
  <c r="D5091" i="21"/>
  <c r="D960" i="21"/>
  <c r="D4939" i="21"/>
  <c r="D327" i="21"/>
  <c r="D1347" i="21"/>
  <c r="D2985" i="21"/>
  <c r="D116" i="21"/>
  <c r="D2694" i="21"/>
  <c r="D4150" i="21"/>
  <c r="D717" i="21"/>
  <c r="D2996" i="21"/>
  <c r="D2423" i="21"/>
  <c r="D5427" i="21"/>
  <c r="D1010" i="21"/>
  <c r="D3536" i="21"/>
  <c r="D4842" i="21"/>
  <c r="D1423" i="21"/>
  <c r="D156" i="21"/>
  <c r="D121" i="21"/>
  <c r="D5412" i="21"/>
  <c r="D5300" i="21"/>
  <c r="D1254" i="21"/>
  <c r="D4946" i="21"/>
  <c r="D3443" i="21"/>
  <c r="D782" i="21"/>
  <c r="D11" i="21"/>
  <c r="D5447" i="21"/>
  <c r="D5440" i="21"/>
  <c r="D1108" i="21"/>
  <c r="D3310" i="21"/>
  <c r="D4694" i="21"/>
  <c r="D1591" i="21"/>
  <c r="D1887" i="21"/>
  <c r="D4133" i="21"/>
  <c r="D5370" i="21"/>
  <c r="D3712" i="21"/>
  <c r="D5377" i="21"/>
  <c r="D361" i="21"/>
  <c r="D431" i="21"/>
  <c r="D796" i="21"/>
  <c r="D3244" i="21"/>
  <c r="D530" i="21"/>
  <c r="D1710" i="21"/>
  <c r="D1160" i="21"/>
  <c r="D4757" i="21"/>
  <c r="D969" i="21"/>
  <c r="D1576" i="21"/>
  <c r="D3768" i="21"/>
  <c r="D2182" i="21"/>
  <c r="D4936" i="21"/>
  <c r="D5410" i="21"/>
  <c r="D1227" i="21"/>
  <c r="D4512" i="21"/>
  <c r="D1587" i="21"/>
  <c r="D5009" i="21"/>
  <c r="D2576" i="21"/>
  <c r="D73" i="21"/>
  <c r="D3797" i="21"/>
  <c r="D126" i="21"/>
  <c r="D1468" i="21"/>
  <c r="D3461" i="21"/>
  <c r="D946" i="21"/>
  <c r="D4451" i="21"/>
  <c r="D2799" i="21"/>
  <c r="D3322" i="21"/>
  <c r="D3890" i="21"/>
  <c r="D454" i="21"/>
  <c r="D4172" i="21"/>
  <c r="D5424" i="21"/>
  <c r="D5431" i="21"/>
  <c r="D10" i="21"/>
  <c r="D198" i="21"/>
  <c r="D1977" i="21"/>
  <c r="D1972" i="21"/>
  <c r="D3495" i="21"/>
  <c r="D3617" i="21"/>
  <c r="D1171" i="21"/>
  <c r="D1568" i="21"/>
  <c r="D3140" i="21"/>
  <c r="D1960" i="21"/>
  <c r="D4675" i="21"/>
  <c r="D4268" i="21"/>
  <c r="D4561" i="21"/>
  <c r="D3125" i="21"/>
  <c r="D5048" i="21"/>
  <c r="D192" i="21"/>
  <c r="D3918" i="21"/>
  <c r="D2312" i="21"/>
  <c r="D210" i="21"/>
  <c r="D2146" i="21"/>
  <c r="D1826" i="21"/>
  <c r="D505" i="21"/>
  <c r="D5118" i="21"/>
  <c r="D5286" i="21"/>
  <c r="D1177" i="21"/>
  <c r="D3056" i="21"/>
  <c r="D4487" i="21"/>
  <c r="D4983" i="21"/>
  <c r="D400" i="21"/>
  <c r="D3738" i="21"/>
  <c r="D4869" i="21"/>
  <c r="D832" i="21"/>
  <c r="D469" i="21"/>
  <c r="D3823" i="21"/>
  <c r="D538" i="21"/>
  <c r="D5351" i="21"/>
  <c r="D2904" i="21"/>
  <c r="D3602" i="21"/>
  <c r="D1437" i="21"/>
  <c r="D2030" i="21"/>
  <c r="D2800" i="21"/>
  <c r="D4135" i="21"/>
  <c r="D238" i="21"/>
  <c r="D4539" i="21"/>
  <c r="D3491" i="21"/>
  <c r="D831" i="21"/>
  <c r="D1686" i="21"/>
  <c r="D164" i="21"/>
  <c r="D3987" i="21"/>
  <c r="D3526" i="21"/>
  <c r="D3914" i="21"/>
  <c r="D1224" i="21"/>
  <c r="D2706" i="21"/>
  <c r="D3291" i="21"/>
  <c r="D4588" i="21"/>
  <c r="D1321" i="21"/>
  <c r="D1425" i="21"/>
  <c r="D3381" i="21"/>
  <c r="D1798" i="21"/>
  <c r="D3983" i="21"/>
  <c r="D2982" i="21"/>
  <c r="D2002" i="21"/>
  <c r="D3529" i="21"/>
  <c r="D881" i="21"/>
  <c r="D1340" i="21"/>
  <c r="D5296" i="21"/>
  <c r="D5013" i="21"/>
  <c r="D767" i="21"/>
  <c r="D4697" i="21"/>
  <c r="D2530" i="21"/>
  <c r="D737" i="21"/>
  <c r="D4701" i="21"/>
  <c r="D470" i="21"/>
  <c r="D3523" i="21"/>
  <c r="D1221" i="21"/>
  <c r="D5372" i="21"/>
  <c r="D574" i="21"/>
  <c r="D755" i="21"/>
  <c r="D5353" i="21"/>
  <c r="D148" i="21"/>
  <c r="D2443" i="21"/>
  <c r="D2359" i="21"/>
  <c r="D4834" i="21"/>
  <c r="D3968" i="21"/>
  <c r="D451" i="21"/>
  <c r="D5217" i="21"/>
  <c r="D1284" i="21"/>
  <c r="D3899" i="21"/>
  <c r="D4721" i="21"/>
  <c r="D2147" i="21"/>
  <c r="D4460" i="21"/>
  <c r="D112" i="21"/>
  <c r="D4954" i="21"/>
  <c r="D1182" i="21"/>
  <c r="D3644" i="21"/>
  <c r="D3898" i="21"/>
  <c r="D1610" i="21"/>
  <c r="D3573" i="21"/>
  <c r="D4649" i="21"/>
  <c r="D1292" i="21"/>
  <c r="D3697" i="21"/>
  <c r="D4173" i="21"/>
  <c r="D576" i="21"/>
  <c r="D261" i="21"/>
  <c r="D5285" i="21"/>
  <c r="D3438" i="21"/>
  <c r="D588" i="21"/>
  <c r="D2279" i="21"/>
  <c r="D4264" i="21"/>
  <c r="D2207" i="21"/>
  <c r="D596" i="21"/>
  <c r="D1405" i="21"/>
  <c r="D3239" i="21"/>
  <c r="D4234" i="21"/>
  <c r="D4157" i="21"/>
  <c r="D3583" i="21"/>
  <c r="D1164" i="21"/>
  <c r="D578" i="21"/>
  <c r="D4911" i="21"/>
  <c r="D760" i="21"/>
  <c r="D4708" i="21"/>
  <c r="D1855" i="21"/>
  <c r="D281" i="21"/>
  <c r="D4934" i="21"/>
  <c r="D1389" i="21"/>
  <c r="D2801" i="21"/>
  <c r="D1680" i="21"/>
  <c r="D1008" i="21"/>
  <c r="D203" i="21"/>
  <c r="D647" i="21"/>
  <c r="D3520" i="21"/>
  <c r="D1917" i="21"/>
  <c r="D5303" i="21"/>
  <c r="D3785" i="21"/>
  <c r="D3708" i="21"/>
  <c r="D3562" i="21"/>
  <c r="D4921" i="21"/>
  <c r="D2257" i="21"/>
  <c r="D3169" i="21"/>
  <c r="D1090" i="21"/>
  <c r="D2082" i="21"/>
  <c r="D5253" i="21"/>
  <c r="D4576" i="21"/>
  <c r="D2615" i="21"/>
  <c r="D507" i="21"/>
  <c r="D3245" i="21"/>
  <c r="D5248" i="21"/>
  <c r="D1247" i="21"/>
  <c r="D63" i="21"/>
  <c r="D2331" i="21"/>
  <c r="D1805" i="21"/>
  <c r="D3860" i="21"/>
  <c r="D1875" i="21"/>
  <c r="D2238" i="21"/>
  <c r="D1941" i="21"/>
  <c r="D4824" i="21"/>
  <c r="D876" i="21"/>
  <c r="D3337" i="21"/>
  <c r="D3086" i="21"/>
  <c r="D4980" i="21"/>
  <c r="D95" i="21"/>
  <c r="D3188" i="21"/>
  <c r="D2916" i="21"/>
  <c r="D5184" i="21"/>
  <c r="D309" i="21"/>
  <c r="D165" i="21"/>
  <c r="D174" i="21"/>
  <c r="D4296" i="21"/>
  <c r="D1796" i="21"/>
  <c r="D5188" i="21"/>
  <c r="D3685" i="21"/>
  <c r="D4959" i="21"/>
  <c r="D909" i="21"/>
  <c r="D4704" i="21"/>
  <c r="D5055" i="21"/>
  <c r="D1626" i="21"/>
  <c r="D2496" i="21"/>
  <c r="D4571" i="21"/>
  <c r="D5413" i="21"/>
  <c r="D951" i="21"/>
  <c r="D4905" i="21"/>
  <c r="D4186" i="21"/>
  <c r="D4002" i="21"/>
  <c r="D1341" i="21"/>
  <c r="D4793" i="21"/>
  <c r="D5417" i="21"/>
  <c r="D194" i="21"/>
  <c r="D5092" i="21"/>
  <c r="D3354" i="21"/>
  <c r="D162" i="21"/>
  <c r="D1099" i="21"/>
  <c r="D4867" i="21"/>
  <c r="D5037" i="21"/>
  <c r="D4073" i="21"/>
  <c r="D4737" i="21"/>
  <c r="D1366" i="21"/>
  <c r="D173" i="21"/>
  <c r="D1026" i="21"/>
  <c r="D3865" i="21"/>
  <c r="D633" i="21"/>
  <c r="D5257" i="21"/>
  <c r="D776" i="21"/>
  <c r="D3951" i="21"/>
  <c r="D5368" i="21"/>
  <c r="D4489" i="21"/>
  <c r="D16" i="21"/>
  <c r="D1616" i="21"/>
  <c r="D1976" i="21"/>
  <c r="D3485" i="21"/>
  <c r="D1174" i="21"/>
  <c r="D919" i="21"/>
  <c r="D4485" i="21"/>
  <c r="D2671" i="21"/>
  <c r="D3051" i="21"/>
  <c r="D4458" i="21"/>
  <c r="D2508" i="21"/>
  <c r="D150" i="21"/>
  <c r="D2108" i="21"/>
  <c r="D1799" i="21"/>
  <c r="D2385" i="21"/>
  <c r="D2802" i="21"/>
  <c r="D1318" i="21"/>
  <c r="D2039" i="21"/>
  <c r="D1083" i="21"/>
  <c r="D4614" i="21"/>
  <c r="D4467" i="21"/>
  <c r="D4538" i="21"/>
  <c r="D1122" i="21"/>
  <c r="D1071" i="21"/>
  <c r="D959" i="21"/>
  <c r="D1407" i="21"/>
  <c r="D4850" i="21"/>
  <c r="D4567" i="21"/>
  <c r="D3235" i="21"/>
  <c r="D2484" i="21"/>
  <c r="D3928" i="21"/>
  <c r="D4325" i="21"/>
  <c r="D3419" i="21"/>
  <c r="D392" i="21"/>
  <c r="D478" i="21"/>
  <c r="D4579" i="21"/>
  <c r="D4339" i="21"/>
  <c r="D653" i="21"/>
  <c r="D2664" i="21"/>
  <c r="D3966" i="21"/>
  <c r="D2304" i="21"/>
  <c r="D638" i="21"/>
  <c r="D4498" i="21"/>
  <c r="D5030" i="21"/>
  <c r="D4900" i="21"/>
  <c r="D4866" i="21"/>
  <c r="D911" i="21"/>
  <c r="D2370" i="21"/>
  <c r="D3656" i="21"/>
  <c r="D3401" i="21"/>
  <c r="D4231" i="21"/>
  <c r="D2941" i="21"/>
  <c r="D3939" i="21"/>
  <c r="D4612" i="21"/>
  <c r="D1216" i="21"/>
  <c r="D947" i="21"/>
  <c r="D245" i="21"/>
  <c r="D2803" i="21"/>
  <c r="D2896" i="21"/>
  <c r="D3689" i="21"/>
  <c r="D4601" i="21"/>
  <c r="D181" i="21"/>
  <c r="D1258" i="21"/>
  <c r="D3965" i="21"/>
  <c r="D710" i="21"/>
  <c r="D3496" i="21"/>
  <c r="D988" i="21"/>
  <c r="D4898" i="21"/>
  <c r="D1045" i="21"/>
  <c r="D2878" i="21"/>
  <c r="D4595" i="21"/>
  <c r="D815" i="21"/>
  <c r="D1514" i="21"/>
  <c r="D1188" i="21"/>
  <c r="D2231" i="21"/>
  <c r="D4943" i="21"/>
  <c r="D1836" i="21"/>
  <c r="D1294" i="21"/>
  <c r="D3250" i="21"/>
  <c r="D4896" i="21"/>
  <c r="D651" i="21"/>
  <c r="D2804" i="21"/>
  <c r="D5035" i="21"/>
  <c r="D976" i="21"/>
  <c r="D4642" i="21"/>
  <c r="D2068" i="21"/>
  <c r="D599" i="21"/>
  <c r="D540" i="21"/>
  <c r="D5394" i="21"/>
  <c r="D3594" i="21"/>
  <c r="D3493" i="21"/>
  <c r="D4767" i="21"/>
  <c r="D3532" i="21"/>
  <c r="D58" i="21"/>
  <c r="D2351" i="21"/>
  <c r="D4551" i="21"/>
  <c r="D2659" i="21"/>
  <c r="D3407" i="21"/>
  <c r="D1724" i="21"/>
  <c r="D2606" i="21"/>
  <c r="D1330" i="21"/>
  <c r="D4925" i="21"/>
  <c r="D2805" i="21"/>
  <c r="D4908" i="21"/>
  <c r="D2931" i="21"/>
  <c r="D1044" i="21"/>
  <c r="D374" i="21"/>
  <c r="D2806" i="21"/>
  <c r="D2807" i="21"/>
  <c r="D4629" i="21"/>
  <c r="D1717" i="21"/>
  <c r="D1678" i="21"/>
  <c r="D2156" i="21"/>
  <c r="D571" i="21"/>
  <c r="D4115" i="21"/>
  <c r="D1181" i="21"/>
  <c r="D2158" i="21"/>
  <c r="D4749" i="21"/>
  <c r="D4515" i="21"/>
  <c r="D4155" i="21"/>
  <c r="D336" i="21"/>
  <c r="D1552" i="21"/>
  <c r="D1453" i="21"/>
  <c r="D5428" i="21"/>
  <c r="D115" i="21"/>
  <c r="D5436" i="21"/>
  <c r="D1549" i="21"/>
  <c r="D4902" i="21"/>
  <c r="D4050" i="21"/>
  <c r="D1848" i="21"/>
  <c r="D2559" i="21"/>
  <c r="D275" i="21"/>
  <c r="D143" i="21"/>
  <c r="D5101" i="21"/>
  <c r="D4224" i="21"/>
  <c r="D610" i="21"/>
  <c r="D5227" i="21"/>
  <c r="D1823" i="21"/>
  <c r="D2245" i="21"/>
  <c r="D48" i="21"/>
  <c r="D277" i="21"/>
  <c r="D4376" i="21"/>
  <c r="D5130" i="21"/>
  <c r="D1392" i="21"/>
  <c r="D354" i="21"/>
  <c r="D819" i="21"/>
  <c r="D5206" i="21"/>
  <c r="D288" i="21"/>
  <c r="D728" i="21"/>
  <c r="D18" i="21"/>
  <c r="D4385" i="21"/>
  <c r="D5416" i="21"/>
  <c r="D3397" i="21"/>
  <c r="D14" i="21"/>
  <c r="D5446" i="21"/>
  <c r="D3610" i="21"/>
  <c r="D1603" i="21"/>
  <c r="D4421" i="21"/>
  <c r="D301" i="21"/>
  <c r="D5432" i="21"/>
  <c r="D5422" i="21"/>
  <c r="D5397" i="21"/>
  <c r="D2927" i="21"/>
  <c r="D22" i="21"/>
  <c r="D741" i="21"/>
  <c r="D682" i="21"/>
  <c r="D494" i="21"/>
  <c r="D5234" i="21"/>
  <c r="D5433" i="21"/>
  <c r="D5438" i="21"/>
  <c r="D3856" i="21"/>
  <c r="D56" i="21"/>
  <c r="D5441" i="21"/>
  <c r="D123" i="21"/>
  <c r="D1307" i="21"/>
  <c r="D88" i="21"/>
  <c r="D4363" i="21"/>
  <c r="D2978" i="21"/>
  <c r="D3189" i="21"/>
  <c r="D4753" i="21"/>
  <c r="D1596" i="21"/>
  <c r="D1138" i="21"/>
  <c r="D12" i="21"/>
  <c r="D81" i="21"/>
  <c r="D1328" i="21"/>
  <c r="D5342" i="21"/>
  <c r="D438" i="21"/>
  <c r="D3474" i="21"/>
  <c r="D1554" i="21"/>
  <c r="D3460" i="21"/>
  <c r="D129" i="21"/>
  <c r="D3130" i="21"/>
  <c r="D4013" i="21"/>
  <c r="D4952" i="21"/>
  <c r="D575" i="21"/>
  <c r="D5135" i="21"/>
  <c r="D2457" i="21"/>
  <c r="D82" i="21"/>
  <c r="D1205" i="21"/>
  <c r="D1393" i="21"/>
  <c r="D1204" i="21"/>
  <c r="D917" i="21"/>
  <c r="D2808" i="21"/>
  <c r="D4176" i="21"/>
  <c r="D396" i="21"/>
  <c r="D307" i="21"/>
  <c r="D5324" i="21"/>
  <c r="D5124" i="21"/>
  <c r="D1782" i="21"/>
  <c r="D5059" i="21"/>
  <c r="D211" i="21"/>
  <c r="D1012" i="21"/>
  <c r="D169" i="21"/>
  <c r="D2122" i="21"/>
  <c r="D1386" i="21"/>
  <c r="D5061" i="21"/>
  <c r="D5259" i="21"/>
  <c r="D1238" i="21"/>
  <c r="D2430" i="21"/>
  <c r="D140" i="21"/>
  <c r="D1137" i="21"/>
  <c r="D2726" i="21"/>
  <c r="D4923" i="21"/>
  <c r="D1948" i="21"/>
  <c r="D1139" i="21"/>
  <c r="D1210" i="21"/>
  <c r="D2318" i="21"/>
  <c r="D4021" i="21"/>
  <c r="D5166" i="21"/>
  <c r="D4293" i="21"/>
  <c r="D1439" i="21"/>
  <c r="D4685" i="21"/>
  <c r="D4083" i="21"/>
  <c r="D4872" i="21"/>
  <c r="D1102" i="21"/>
  <c r="D4718" i="21"/>
  <c r="D160" i="21"/>
  <c r="D4192" i="21"/>
  <c r="D3249" i="21"/>
  <c r="D5198" i="21"/>
  <c r="D693" i="21"/>
  <c r="D80" i="21"/>
  <c r="D260" i="21"/>
  <c r="D4545" i="21"/>
  <c r="D2243" i="21"/>
  <c r="D4184" i="21"/>
  <c r="D1289" i="21"/>
  <c r="D5068" i="21"/>
  <c r="D2607" i="21"/>
  <c r="D3183" i="21"/>
  <c r="D3159" i="21"/>
  <c r="D3649" i="21"/>
  <c r="D3133" i="21"/>
  <c r="D1655" i="21"/>
  <c r="D217" i="21"/>
  <c r="D153" i="21"/>
  <c r="D4956" i="21"/>
  <c r="D4964" i="21"/>
  <c r="D2352" i="21"/>
  <c r="D1025" i="21"/>
  <c r="D409" i="21"/>
  <c r="D158" i="21"/>
  <c r="D1697" i="21"/>
  <c r="D1843" i="21"/>
  <c r="D5194" i="21"/>
  <c r="D1013" i="21"/>
  <c r="D839" i="21"/>
  <c r="D1043" i="21"/>
  <c r="D4116" i="21"/>
  <c r="D420" i="21"/>
  <c r="D360" i="21"/>
  <c r="D5384" i="21"/>
  <c r="D4351" i="21"/>
  <c r="D381" i="21"/>
  <c r="D2567" i="21"/>
  <c r="D3995" i="21"/>
  <c r="D69" i="21"/>
  <c r="D117" i="21"/>
  <c r="D3136" i="21"/>
  <c r="D4810" i="21"/>
  <c r="D637" i="21"/>
  <c r="D2698" i="21"/>
  <c r="D3957" i="21"/>
  <c r="D5229" i="21"/>
  <c r="D269" i="21"/>
  <c r="D442" i="21"/>
  <c r="D846" i="21"/>
  <c r="D4735" i="21"/>
  <c r="D4974" i="21"/>
  <c r="D2124" i="21"/>
  <c r="D3919" i="21"/>
  <c r="D59" i="21"/>
  <c r="D2475" i="21"/>
  <c r="D2638" i="21"/>
  <c r="D1454" i="21"/>
  <c r="D3063" i="21"/>
  <c r="D5081" i="21"/>
  <c r="D3500" i="21"/>
  <c r="D1240" i="21"/>
  <c r="D2809" i="21"/>
  <c r="D3448" i="21"/>
  <c r="D72" i="21"/>
  <c r="D5331" i="21"/>
  <c r="D4979" i="21"/>
  <c r="D5187" i="21"/>
  <c r="D455" i="21"/>
  <c r="D5051" i="21"/>
  <c r="D94" i="21"/>
  <c r="D5407" i="21"/>
  <c r="D1200" i="21"/>
  <c r="D5321" i="21"/>
  <c r="D19" i="21"/>
  <c r="D4815" i="21"/>
  <c r="D2131" i="21"/>
  <c r="D2126" i="21"/>
  <c r="D4381" i="21"/>
  <c r="D605" i="21"/>
  <c r="D3538" i="21"/>
  <c r="D5225" i="21"/>
  <c r="D580" i="21"/>
  <c r="D597" i="21"/>
  <c r="D2315" i="21"/>
  <c r="D4469" i="21"/>
  <c r="D619" i="21"/>
  <c r="D4593" i="21"/>
  <c r="D21" i="21"/>
  <c r="D5189" i="21"/>
  <c r="D5315" i="21"/>
  <c r="D4350" i="21"/>
  <c r="D4662" i="21"/>
  <c r="D4059" i="21"/>
  <c r="D4210" i="21"/>
  <c r="D289" i="21"/>
  <c r="D3064" i="21"/>
  <c r="D259" i="21"/>
  <c r="D3038" i="21"/>
  <c r="D1708" i="21"/>
  <c r="D1020" i="21"/>
  <c r="D4416" i="21"/>
  <c r="D1403" i="21"/>
  <c r="D847" i="21"/>
  <c r="D3410" i="21"/>
  <c r="D1196" i="21"/>
  <c r="D1061" i="21"/>
  <c r="D3055" i="21"/>
  <c r="D4288" i="21"/>
  <c r="D125" i="21"/>
  <c r="D2000" i="21"/>
  <c r="D5250" i="21"/>
  <c r="D4048" i="21"/>
  <c r="D4985" i="21"/>
  <c r="D4688" i="21"/>
  <c r="D3175" i="21"/>
  <c r="D4169" i="21"/>
  <c r="D274" i="21"/>
  <c r="D1374" i="21"/>
  <c r="D206" i="21"/>
  <c r="D4913" i="21"/>
  <c r="D4711" i="21"/>
  <c r="D4935" i="21"/>
  <c r="D763" i="21"/>
  <c r="D3507" i="21"/>
  <c r="D739" i="21"/>
  <c r="D349" i="21"/>
  <c r="D5391" i="21"/>
  <c r="D2770" i="21"/>
  <c r="D2505" i="21"/>
  <c r="D2223" i="21"/>
  <c r="D1640" i="21"/>
  <c r="D3719" i="21"/>
  <c r="D144" i="21"/>
  <c r="D325" i="21"/>
  <c r="D4333" i="21"/>
  <c r="D1095" i="21"/>
  <c r="D1325" i="21"/>
  <c r="D5403" i="21"/>
  <c r="D20" i="21"/>
  <c r="D4344" i="21"/>
  <c r="D2514" i="21"/>
  <c r="D608" i="21"/>
  <c r="D4398" i="21"/>
  <c r="D2009" i="21"/>
  <c r="D3356" i="21"/>
  <c r="D733" i="21"/>
  <c r="D1926" i="21"/>
  <c r="D244" i="21"/>
  <c r="D2186" i="21"/>
  <c r="D5385" i="21"/>
  <c r="D351" i="21"/>
  <c r="D3006" i="21"/>
  <c r="D2134" i="21"/>
  <c r="D1237" i="21"/>
  <c r="D864" i="21"/>
  <c r="D5167" i="21"/>
  <c r="D2200" i="21"/>
  <c r="D3693" i="21"/>
  <c r="D4127" i="21"/>
  <c r="D229" i="21"/>
  <c r="D4592" i="21"/>
  <c r="D4384" i="21"/>
  <c r="D4258" i="21"/>
  <c r="D1925" i="21"/>
  <c r="D3593" i="21"/>
  <c r="D683" i="21"/>
  <c r="D3089" i="21"/>
  <c r="D3052" i="21"/>
  <c r="D1566" i="21"/>
  <c r="D1784" i="21"/>
  <c r="D1242" i="21"/>
  <c r="D4839" i="21"/>
  <c r="D268" i="21"/>
  <c r="D3629" i="21"/>
  <c r="D1536" i="21"/>
  <c r="D2102" i="21"/>
  <c r="D2371" i="21"/>
  <c r="D932" i="21"/>
  <c r="D3824" i="21"/>
  <c r="D5003" i="21"/>
  <c r="D2810" i="21"/>
  <c r="D2811" i="21"/>
  <c r="D2812" i="21"/>
  <c r="D1793" i="21"/>
  <c r="D4049" i="21"/>
  <c r="D806" i="21"/>
  <c r="D521" i="21"/>
  <c r="D2053" i="21"/>
  <c r="D3236" i="21"/>
  <c r="D3862" i="21"/>
  <c r="D133" i="21"/>
  <c r="D5233" i="21"/>
  <c r="D433" i="21"/>
  <c r="D499" i="21"/>
  <c r="D1018" i="21"/>
  <c r="D4084" i="21"/>
  <c r="D3974" i="21"/>
  <c r="D1245" i="21"/>
  <c r="D3127" i="21"/>
  <c r="D5335" i="21"/>
  <c r="D263" i="21"/>
  <c r="D5389" i="21"/>
  <c r="D224" i="21"/>
  <c r="D559" i="21"/>
  <c r="D1212" i="21"/>
  <c r="D4447" i="21"/>
  <c r="D841" i="21"/>
  <c r="D3263" i="21"/>
  <c r="D3537" i="21"/>
  <c r="D660" i="21"/>
  <c r="D3901" i="21"/>
  <c r="D1416" i="21"/>
  <c r="D1974" i="21"/>
  <c r="D3435" i="21"/>
  <c r="D3093" i="21"/>
  <c r="D4160" i="21"/>
  <c r="D1385" i="21"/>
  <c r="D5381" i="21"/>
  <c r="D5305" i="21"/>
  <c r="D4165" i="21"/>
  <c r="D2574" i="21"/>
  <c r="D3151" i="21"/>
  <c r="D2752" i="21"/>
  <c r="D1997" i="21"/>
  <c r="D2617" i="21"/>
  <c r="D887" i="21"/>
  <c r="D5272" i="21"/>
  <c r="D1450" i="21"/>
  <c r="D4396" i="21"/>
  <c r="D891" i="21"/>
  <c r="D185" i="21"/>
  <c r="D1314" i="21"/>
  <c r="D4248" i="21"/>
  <c r="D3616" i="21"/>
  <c r="D214" i="21"/>
  <c r="D306" i="21"/>
  <c r="D311" i="21"/>
  <c r="D2045" i="21"/>
  <c r="D3196" i="21"/>
  <c r="D1024" i="21"/>
  <c r="D4549" i="21"/>
  <c r="D3603" i="21"/>
  <c r="D4114" i="21"/>
  <c r="D397" i="21"/>
  <c r="D4315" i="21"/>
  <c r="D907" i="21"/>
  <c r="D457" i="21"/>
  <c r="D4661" i="21"/>
  <c r="D1155" i="21"/>
  <c r="D5006" i="21"/>
  <c r="D2487" i="21"/>
  <c r="D4589" i="21"/>
  <c r="D163" i="21"/>
  <c r="D184" i="21"/>
  <c r="D1178" i="21"/>
  <c r="D5139" i="21"/>
  <c r="D34" i="21"/>
  <c r="D76" i="21"/>
  <c r="D1984" i="21"/>
  <c r="D90" i="21"/>
  <c r="D5423" i="21"/>
  <c r="D1609" i="21"/>
  <c r="D1326" i="21"/>
  <c r="D1731" i="21"/>
  <c r="D5328" i="21"/>
  <c r="D4387" i="21"/>
  <c r="D918" i="21"/>
  <c r="D3637" i="21"/>
  <c r="D2936" i="21"/>
  <c r="D435" i="21"/>
  <c r="D5358" i="21"/>
  <c r="D4977" i="21"/>
  <c r="D905" i="21"/>
  <c r="D205" i="21"/>
  <c r="D167" i="21"/>
  <c r="D1378" i="21"/>
  <c r="D3110" i="21"/>
  <c r="D1015" i="21"/>
  <c r="D3279" i="21"/>
  <c r="D3884" i="21"/>
  <c r="D3633" i="21"/>
  <c r="D1107" i="21"/>
  <c r="D1696" i="21"/>
  <c r="D4226" i="21"/>
  <c r="D4057" i="21"/>
  <c r="D2540" i="21"/>
  <c r="D4286" i="21"/>
  <c r="D332" i="21"/>
  <c r="D4693" i="21"/>
  <c r="D5056" i="21"/>
  <c r="D3107" i="21"/>
  <c r="D4766" i="21"/>
  <c r="D5077" i="21"/>
  <c r="D141" i="21"/>
  <c r="D4770" i="21"/>
  <c r="D5374" i="21"/>
  <c r="D258" i="21"/>
  <c r="D2813" i="21"/>
  <c r="D46" i="21"/>
  <c r="D1128" i="21"/>
  <c r="D350" i="21"/>
  <c r="D5102" i="21"/>
  <c r="D4079" i="21"/>
  <c r="D5207" i="21"/>
  <c r="D3900" i="21"/>
  <c r="D4406" i="21"/>
  <c r="D2814" i="21"/>
  <c r="D1880" i="21"/>
  <c r="D2989" i="21"/>
  <c r="D873" i="21"/>
  <c r="D5103" i="21"/>
  <c r="D5263" i="21"/>
  <c r="D3095" i="21"/>
  <c r="D300" i="21"/>
  <c r="D1693" i="21"/>
  <c r="D23" i="21"/>
  <c r="D927" i="21"/>
  <c r="D43" i="21"/>
  <c r="D792" i="21"/>
  <c r="D3454" i="21"/>
  <c r="D471" i="21"/>
  <c r="D3162" i="21"/>
  <c r="D2815" i="21"/>
  <c r="D2952" i="21"/>
  <c r="D4480" i="21"/>
  <c r="D3726" i="21"/>
  <c r="D114" i="21"/>
  <c r="D4574" i="21"/>
  <c r="D2655" i="21"/>
  <c r="D4758" i="21"/>
  <c r="D3525" i="21"/>
  <c r="D3946" i="21"/>
  <c r="D3455" i="21"/>
  <c r="D773" i="21"/>
  <c r="D2233" i="21"/>
  <c r="D674" i="21"/>
  <c r="D4304" i="21"/>
  <c r="D3864" i="21"/>
  <c r="D1719" i="21"/>
  <c r="D4014" i="21"/>
  <c r="D2725" i="21"/>
  <c r="D4060" i="21"/>
  <c r="D3087" i="21"/>
  <c r="D1569" i="21"/>
  <c r="D2300" i="21"/>
  <c r="D2011" i="21"/>
  <c r="D2433" i="21"/>
  <c r="D1004" i="21"/>
  <c r="D4355" i="21"/>
  <c r="D4638" i="21"/>
  <c r="D1562" i="21"/>
  <c r="D109" i="21"/>
  <c r="D3498" i="21"/>
  <c r="D2651" i="21"/>
  <c r="D967" i="21"/>
  <c r="D1085" i="21"/>
  <c r="D4674" i="21"/>
  <c r="D1180" i="21"/>
  <c r="D3297" i="21"/>
  <c r="D2411" i="21"/>
  <c r="D1304" i="21"/>
  <c r="D2334" i="21"/>
  <c r="D4241" i="21"/>
  <c r="D3626" i="21"/>
  <c r="D179" i="21"/>
  <c r="D5149" i="21"/>
  <c r="D1645" i="21"/>
  <c r="D2642" i="21"/>
  <c r="D4826" i="21"/>
  <c r="D176" i="21"/>
  <c r="D3323" i="21"/>
  <c r="D3892" i="21"/>
  <c r="D5142" i="21"/>
  <c r="D4906" i="21"/>
  <c r="D2069" i="21"/>
  <c r="D4147" i="21"/>
  <c r="D756" i="21"/>
  <c r="D662" i="21"/>
  <c r="D247" i="21"/>
  <c r="D5106" i="21"/>
  <c r="D4730" i="21"/>
  <c r="D4034" i="21"/>
  <c r="D3184" i="21"/>
  <c r="D4430" i="21"/>
  <c r="D4970" i="21"/>
  <c r="D551" i="21"/>
  <c r="D3180" i="21"/>
  <c r="D2816" i="21"/>
  <c r="D4715" i="21"/>
  <c r="D4958" i="21"/>
  <c r="D118" i="21"/>
  <c r="D2415" i="21"/>
  <c r="D4016" i="21"/>
  <c r="D4772" i="21"/>
  <c r="D3773" i="21"/>
  <c r="D159" i="21"/>
  <c r="D44" i="21"/>
  <c r="D859" i="21"/>
  <c r="D798" i="21"/>
  <c r="D856" i="21"/>
  <c r="D5241" i="21"/>
  <c r="D3132" i="21"/>
  <c r="D613" i="21"/>
  <c r="D5260" i="21"/>
  <c r="D694" i="21"/>
  <c r="D152" i="21"/>
  <c r="D3969" i="21"/>
  <c r="D4611" i="21"/>
  <c r="D4746" i="21"/>
  <c r="D5361" i="21"/>
  <c r="D5301" i="21"/>
  <c r="D4646" i="21"/>
  <c r="D253" i="21"/>
  <c r="D2252" i="21"/>
  <c r="D5448" i="21"/>
  <c r="D5398" i="21"/>
  <c r="D555" i="21"/>
  <c r="D626" i="21"/>
  <c r="D982" i="21"/>
  <c r="D108" i="21"/>
  <c r="D78" i="21"/>
  <c r="D4037" i="21"/>
  <c r="D5244" i="21"/>
  <c r="D1850" i="21"/>
  <c r="D473" i="21"/>
  <c r="D4787" i="21"/>
  <c r="D4193" i="21"/>
  <c r="D4359" i="21"/>
  <c r="D4998" i="21"/>
  <c r="D3314" i="21"/>
  <c r="D677" i="21"/>
  <c r="D2380" i="21"/>
  <c r="D4449" i="21"/>
  <c r="D171" i="21"/>
  <c r="D25" i="21"/>
  <c r="D5442" i="21"/>
  <c r="D4475" i="21"/>
  <c r="D1877" i="21"/>
  <c r="D5327" i="21"/>
  <c r="D5297" i="21"/>
  <c r="D3240" i="21"/>
  <c r="D4835" i="21"/>
  <c r="D1594" i="21"/>
  <c r="D4533" i="21"/>
  <c r="D49" i="21"/>
  <c r="D4519" i="21"/>
  <c r="D1483" i="21"/>
  <c r="D37" i="21"/>
  <c r="D4696" i="21"/>
  <c r="D5220" i="21"/>
  <c r="D4608" i="21"/>
  <c r="D1039" i="21"/>
  <c r="D2516" i="21"/>
  <c r="D5287" i="21"/>
  <c r="D99" i="21"/>
  <c r="D3305" i="21"/>
  <c r="D4684" i="21"/>
  <c r="D2817" i="21"/>
  <c r="D29" i="21"/>
  <c r="D3090" i="21"/>
  <c r="D2818" i="21"/>
  <c r="D4792" i="21"/>
  <c r="D4086" i="21"/>
  <c r="D4744" i="21"/>
  <c r="D3312" i="21"/>
  <c r="D4637" i="21"/>
  <c r="D5105" i="21"/>
  <c r="D520" i="21"/>
  <c r="D884" i="21"/>
  <c r="D466" i="21"/>
  <c r="D561" i="21"/>
  <c r="D1080" i="21"/>
  <c r="D323" i="21"/>
  <c r="D1524" i="21"/>
  <c r="D2209" i="21"/>
  <c r="D1368" i="21"/>
  <c r="D5001" i="21"/>
  <c r="D4488" i="21"/>
  <c r="D2225" i="21"/>
  <c r="D5425" i="21"/>
  <c r="D4789" i="21"/>
  <c r="D5147" i="21"/>
  <c r="D2732" i="21"/>
  <c r="D3197" i="21"/>
  <c r="D4660" i="21"/>
  <c r="D664" i="21"/>
  <c r="D5203" i="21"/>
  <c r="D787" i="21"/>
  <c r="D2819" i="21"/>
  <c r="D4520" i="21"/>
  <c r="D1651" i="21"/>
  <c r="D1075" i="21"/>
  <c r="D5255" i="21"/>
  <c r="D1063" i="21"/>
  <c r="D5104" i="21"/>
  <c r="D5245" i="21"/>
  <c r="D1704" i="21"/>
  <c r="D3111" i="21"/>
  <c r="D3723" i="21"/>
  <c r="D2483" i="21"/>
  <c r="D3488" i="21"/>
  <c r="D1499" i="21"/>
  <c r="D1320" i="21"/>
  <c r="D3640" i="21"/>
  <c r="D1065" i="21"/>
  <c r="D3931" i="21"/>
  <c r="D5279" i="21"/>
  <c r="D128" i="21"/>
  <c r="D4664" i="21"/>
  <c r="D2820" i="21"/>
  <c r="D5289" i="21"/>
  <c r="D4914" i="21"/>
  <c r="D5083" i="21"/>
  <c r="D441" i="21"/>
  <c r="D2821" i="21"/>
  <c r="D74" i="21"/>
  <c r="D1092" i="21"/>
  <c r="D5444" i="21"/>
  <c r="D4491" i="21"/>
  <c r="D2973" i="21"/>
  <c r="D1819" i="21"/>
  <c r="D304" i="21"/>
  <c r="D2624" i="21"/>
  <c r="D2981" i="21"/>
  <c r="D1266" i="21"/>
  <c r="D4929" i="21"/>
  <c r="D341" i="21"/>
  <c r="D5344" i="21"/>
  <c r="D4168" i="21"/>
  <c r="D3139" i="21"/>
  <c r="D33" i="21"/>
  <c r="D1800" i="21"/>
  <c r="D3793" i="21"/>
  <c r="D5400" i="21"/>
  <c r="D2138" i="21"/>
  <c r="D305" i="21"/>
  <c r="D2822" i="21"/>
  <c r="D552" i="21"/>
  <c r="D5363" i="21"/>
  <c r="D1305" i="21"/>
  <c r="D75" i="21"/>
  <c r="D2546" i="21"/>
  <c r="D735" i="21"/>
  <c r="D1011" i="21"/>
  <c r="D17" i="21"/>
  <c r="D3012" i="21"/>
  <c r="D2588" i="21"/>
  <c r="D4910" i="21"/>
  <c r="D1396" i="21"/>
  <c r="D52" i="21"/>
  <c r="D2100" i="21"/>
  <c r="D3581" i="21"/>
  <c r="D950" i="21"/>
  <c r="D348" i="21"/>
  <c r="D296" i="21"/>
  <c r="D4686" i="21"/>
  <c r="D1967" i="21"/>
  <c r="D2823" i="21"/>
  <c r="D886" i="21"/>
  <c r="D4653" i="21"/>
  <c r="D2337" i="21"/>
  <c r="D4972" i="21"/>
  <c r="D5021" i="21"/>
  <c r="D1931" i="21"/>
  <c r="D239" i="21"/>
  <c r="D5395" i="21"/>
  <c r="D2897" i="21"/>
  <c r="D4761" i="21"/>
  <c r="D1721" i="21"/>
  <c r="D1834" i="21"/>
  <c r="D483" i="21"/>
  <c r="D829" i="21"/>
  <c r="D60" i="21"/>
  <c r="D915" i="21"/>
  <c r="D1543" i="21"/>
  <c r="D2824" i="21"/>
  <c r="D3208" i="21"/>
  <c r="D1794" i="21"/>
  <c r="D3482" i="21"/>
  <c r="D111" i="21"/>
  <c r="D1281" i="21"/>
  <c r="D5236" i="21"/>
  <c r="D87" i="21"/>
  <c r="D5082" i="21"/>
  <c r="D2980" i="21"/>
  <c r="D3365" i="21"/>
  <c r="D3635" i="21"/>
  <c r="D1395" i="21"/>
  <c r="D293" i="21"/>
  <c r="D1343" i="21"/>
  <c r="D3599" i="21"/>
  <c r="D2614" i="21"/>
  <c r="D4565" i="21"/>
  <c r="D4459" i="21"/>
  <c r="D3648" i="21"/>
  <c r="D2283" i="21"/>
  <c r="D2825" i="21"/>
  <c r="D3228" i="21"/>
  <c r="D355" i="21"/>
  <c r="D4380" i="21"/>
  <c r="D1208" i="21"/>
  <c r="D2616" i="21"/>
  <c r="D2518" i="21"/>
  <c r="D316" i="21"/>
  <c r="D4874" i="21"/>
  <c r="D708" i="21"/>
  <c r="D2091" i="21"/>
  <c r="D2340" i="21"/>
  <c r="D26" i="21"/>
  <c r="D5445" i="21"/>
  <c r="D4213" i="21"/>
  <c r="D4771" i="21"/>
  <c r="D4427" i="21"/>
  <c r="D882" i="21"/>
  <c r="D4982" i="21"/>
  <c r="D1299" i="21"/>
  <c r="D3839" i="21"/>
  <c r="D5033" i="21"/>
  <c r="D4932" i="21"/>
  <c r="D1858" i="21"/>
  <c r="D5087" i="21"/>
  <c r="D411" i="21"/>
  <c r="D2234" i="21"/>
  <c r="D101" i="21"/>
  <c r="D5414" i="21"/>
  <c r="D2093" i="21"/>
  <c r="D3546" i="21"/>
  <c r="D2034" i="21"/>
  <c r="D5406" i="21"/>
  <c r="D652" i="21"/>
  <c r="D2826" i="21"/>
  <c r="D100" i="21"/>
  <c r="D161" i="21"/>
  <c r="D4439" i="21"/>
  <c r="D4957" i="21"/>
  <c r="D64" i="21"/>
  <c r="D237" i="21"/>
  <c r="D3074" i="21"/>
  <c r="D5291" i="21"/>
  <c r="D45" i="21"/>
  <c r="D3081" i="21"/>
  <c r="D1736" i="21"/>
  <c r="D1952" i="21"/>
  <c r="D2608" i="21"/>
  <c r="D196" i="21"/>
  <c r="D748" i="21"/>
  <c r="D222" i="21"/>
  <c r="D449" i="21"/>
  <c r="D4159" i="21"/>
  <c r="D4353" i="21"/>
  <c r="D5177" i="21"/>
  <c r="D5316" i="21"/>
  <c r="D1430" i="21"/>
  <c r="D577" i="21"/>
  <c r="D1222" i="21"/>
  <c r="D328" i="21"/>
  <c r="D1312" i="21"/>
  <c r="D4740" i="21"/>
  <c r="D5341" i="21"/>
  <c r="D2599" i="21"/>
  <c r="D3661" i="21"/>
  <c r="D5387" i="21"/>
  <c r="D27" i="21"/>
  <c r="D15" i="21"/>
  <c r="D2827" i="21"/>
  <c r="D603" i="21"/>
  <c r="D2565" i="21"/>
  <c r="D3782" i="21"/>
  <c r="D4309" i="21"/>
  <c r="D3320" i="21"/>
  <c r="D2248" i="21"/>
  <c r="D1274" i="21"/>
  <c r="D2460" i="21"/>
  <c r="D168" i="21"/>
  <c r="D1861" i="21"/>
  <c r="D3988" i="21"/>
  <c r="D4066" i="21"/>
  <c r="D4774" i="21"/>
  <c r="D1186" i="21"/>
  <c r="D233" i="21"/>
  <c r="D4001" i="21"/>
  <c r="D3154" i="21"/>
  <c r="D1214" i="21"/>
  <c r="D5283" i="21"/>
  <c r="D413" i="21"/>
  <c r="D39" i="21"/>
  <c r="D3781" i="21"/>
  <c r="D2537" i="21"/>
  <c r="D3177" i="21"/>
  <c r="D51" i="21"/>
  <c r="D5064" i="21"/>
  <c r="D1665" i="21"/>
  <c r="D3903" i="21"/>
  <c r="D2526" i="21"/>
  <c r="D3707" i="21"/>
  <c r="D47" i="21"/>
  <c r="D186" i="21"/>
  <c r="D1579" i="21"/>
  <c r="D1676" i="21"/>
  <c r="D759" i="21"/>
  <c r="D2098" i="21"/>
  <c r="D4529" i="21"/>
  <c r="D4369" i="21"/>
  <c r="D5174" i="21"/>
  <c r="D4145" i="21"/>
  <c r="D154" i="21"/>
  <c r="D2828" i="21"/>
  <c r="D3339" i="21"/>
  <c r="D2950" i="21"/>
  <c r="D3335" i="21"/>
  <c r="D634" i="21"/>
  <c r="D4729" i="21"/>
  <c r="D4973" i="21"/>
  <c r="D4742" i="21"/>
  <c r="D4393" i="21"/>
  <c r="D2829" i="21"/>
  <c r="D2947" i="21"/>
  <c r="D5162" i="21"/>
  <c r="D2273" i="21"/>
  <c r="D848" i="21"/>
  <c r="D889" i="21"/>
  <c r="D5089" i="21"/>
  <c r="D3200" i="21"/>
  <c r="D436" i="21"/>
  <c r="D4723" i="21"/>
  <c r="D992" i="21"/>
  <c r="D135" i="21"/>
  <c r="D132" i="21"/>
  <c r="D5375" i="21"/>
  <c r="D2112" i="21"/>
  <c r="D5420" i="21"/>
  <c r="D5025" i="21"/>
  <c r="D2403" i="21"/>
  <c r="D4188" i="21"/>
  <c r="D3916" i="21"/>
  <c r="D4093" i="21"/>
  <c r="D5040" i="21"/>
  <c r="D2830" i="21"/>
  <c r="D2534" i="21"/>
  <c r="D2831" i="21"/>
  <c r="D2418" i="21"/>
  <c r="D4064" i="21"/>
  <c r="D4889" i="21"/>
  <c r="D4530" i="21"/>
  <c r="D3850" i="21"/>
  <c r="D2832" i="21"/>
  <c r="D3164" i="21"/>
  <c r="D2436" i="21"/>
  <c r="D2833" i="21"/>
  <c r="D1047" i="21"/>
  <c r="D1722" i="21"/>
  <c r="D1621" i="21"/>
  <c r="D5282" i="21"/>
  <c r="D3560" i="21"/>
  <c r="D2939" i="21"/>
  <c r="D3047" i="21"/>
  <c r="D3360" i="21"/>
  <c r="D1753" i="21"/>
  <c r="D762" i="21"/>
  <c r="D4456" i="21"/>
  <c r="D2834" i="21"/>
  <c r="D4011" i="21"/>
  <c r="D2025" i="21"/>
  <c r="D4678" i="21"/>
  <c r="D3639" i="21"/>
  <c r="D3548" i="21"/>
  <c r="D4412" i="21"/>
  <c r="D4635" i="21"/>
  <c r="D447" i="21"/>
  <c r="D3815" i="21"/>
  <c r="D4849" i="21"/>
  <c r="D4180" i="21"/>
  <c r="D546" i="21"/>
  <c r="D5219" i="21"/>
  <c r="D5136" i="21"/>
  <c r="D5323" i="21"/>
  <c r="D2088" i="21"/>
  <c r="D645" i="21"/>
  <c r="D262" i="21"/>
  <c r="D295" i="21"/>
  <c r="D62" i="21"/>
  <c r="D3371" i="21"/>
  <c r="D2552" i="21"/>
  <c r="D4568" i="21"/>
  <c r="D1500" i="21"/>
  <c r="D1842" i="21"/>
  <c r="D2835" i="21"/>
  <c r="D2673" i="21"/>
  <c r="D3165" i="21"/>
  <c r="D2551" i="21"/>
  <c r="D3049" i="21"/>
  <c r="D2437" i="21"/>
  <c r="D2550" i="21"/>
  <c r="D3565" i="21"/>
  <c r="D3651" i="21"/>
  <c r="D2438" i="21"/>
  <c r="D2836" i="21"/>
  <c r="D2212" i="21"/>
  <c r="D3844" i="21"/>
  <c r="D3362" i="21"/>
  <c r="D3156" i="21"/>
  <c r="D687" i="21"/>
  <c r="D3753" i="21"/>
  <c r="D3161" i="21"/>
  <c r="D2837" i="21"/>
  <c r="D2838" i="21"/>
  <c r="D3364" i="21"/>
  <c r="D4006" i="21"/>
  <c r="D2937" i="21"/>
  <c r="D3045" i="21"/>
  <c r="D2555" i="21"/>
  <c r="D962" i="21"/>
  <c r="D4927" i="21"/>
  <c r="D1759" i="21"/>
  <c r="D3046" i="21"/>
  <c r="D2839" i="21"/>
  <c r="D3910" i="21"/>
  <c r="D3044" i="21"/>
  <c r="D883" i="21"/>
  <c r="D3157" i="21"/>
  <c r="D3645" i="21"/>
  <c r="D3262" i="21"/>
  <c r="D2840" i="21"/>
  <c r="D777" i="21"/>
  <c r="D3366" i="21"/>
  <c r="D2358" i="21"/>
  <c r="D4082" i="21"/>
  <c r="D1946" i="21"/>
  <c r="D2841" i="21"/>
  <c r="D3642" i="21"/>
  <c r="D3353" i="21"/>
  <c r="D2842" i="21"/>
  <c r="D3042" i="21"/>
  <c r="D1152" i="21"/>
  <c r="D1069" i="21"/>
  <c r="D4682" i="21"/>
  <c r="D3554" i="21"/>
  <c r="D3636" i="21"/>
  <c r="D2442" i="21"/>
  <c r="D2843" i="21"/>
  <c r="D2844" i="21"/>
  <c r="D3150" i="21"/>
  <c r="D3039" i="21"/>
  <c r="D2332" i="21"/>
  <c r="D3043" i="21"/>
  <c r="D2845" i="21"/>
  <c r="D3040" i="21"/>
  <c r="D2846" i="21"/>
  <c r="D2557" i="21"/>
  <c r="D2847" i="21"/>
  <c r="D3547" i="21"/>
  <c r="D2558" i="21"/>
  <c r="D3630" i="21"/>
  <c r="D4644" i="21"/>
  <c r="D2450" i="21"/>
  <c r="D1101" i="21"/>
  <c r="D2848" i="21"/>
  <c r="D3346" i="21"/>
  <c r="D4848" i="21"/>
  <c r="D3029" i="21"/>
  <c r="D1618" i="21"/>
  <c r="D3618" i="21"/>
  <c r="D1315" i="21"/>
  <c r="D1096" i="21"/>
  <c r="D3544" i="21"/>
  <c r="D4775" i="21"/>
  <c r="D4183" i="21"/>
  <c r="D4313" i="21"/>
  <c r="D1485" i="21"/>
  <c r="D4167" i="21"/>
  <c r="D2849" i="21"/>
  <c r="D3324" i="21"/>
  <c r="D2850" i="21"/>
  <c r="D4148" i="21"/>
  <c r="D3511" i="21"/>
  <c r="D2851" i="21"/>
  <c r="D3024" i="21"/>
  <c r="D3309" i="21"/>
  <c r="D1168" i="21"/>
  <c r="D3513" i="21"/>
  <c r="D2573" i="21"/>
  <c r="D2680" i="21"/>
  <c r="D4636" i="21"/>
  <c r="D3022" i="21"/>
  <c r="D1301" i="21"/>
  <c r="D3585" i="21"/>
  <c r="D2852" i="21"/>
  <c r="D3234" i="21"/>
  <c r="D3307" i="21"/>
  <c r="D2364" i="21"/>
  <c r="D2853" i="21"/>
  <c r="D4276" i="21"/>
  <c r="D595" i="21"/>
  <c r="D3761" i="21"/>
  <c r="D264" i="21"/>
  <c r="D5392" i="21"/>
  <c r="D1661" i="21"/>
  <c r="D3231" i="21"/>
  <c r="D618" i="21"/>
  <c r="D2250" i="21"/>
  <c r="D363" i="21"/>
  <c r="D1390" i="21"/>
  <c r="D4510" i="21"/>
  <c r="D5150" i="21"/>
  <c r="D5024" i="21"/>
  <c r="D527" i="21"/>
  <c r="D3421" i="21"/>
  <c r="D4465" i="21"/>
  <c r="D5388" i="21"/>
  <c r="D3288" i="21"/>
  <c r="D1420" i="21"/>
  <c r="D4857" i="21"/>
  <c r="D3934" i="21"/>
  <c r="D4893" i="21"/>
  <c r="D3367" i="21"/>
  <c r="D4299" i="21"/>
  <c r="D4044" i="21"/>
  <c r="D5098" i="21"/>
  <c r="D124" i="21"/>
  <c r="D308" i="21"/>
  <c r="D3281" i="21"/>
  <c r="D2854" i="21"/>
  <c r="D2855" i="21"/>
  <c r="D41" i="21"/>
  <c r="N13" i="19"/>
  <c r="L13" i="19"/>
  <c r="O10" i="19"/>
  <c r="N10" i="19" s="1"/>
  <c r="M10" i="19"/>
  <c r="L10" i="19" s="1"/>
  <c r="O12" i="19"/>
  <c r="N12" i="19" s="1"/>
  <c r="M12" i="19"/>
  <c r="L12" i="19" s="1"/>
  <c r="O11" i="19"/>
  <c r="N11" i="19" s="1"/>
  <c r="M11" i="19"/>
  <c r="L11" i="19" s="1"/>
  <c r="H6624" i="22" l="1"/>
  <c r="H9999" i="22"/>
  <c r="H9983" i="22"/>
  <c r="H9967" i="22"/>
  <c r="H9951" i="22"/>
  <c r="H9934" i="22"/>
  <c r="H9917" i="22"/>
  <c r="H9899" i="22"/>
  <c r="H9882" i="22"/>
  <c r="H9865" i="22"/>
  <c r="H9847" i="22"/>
  <c r="H9829" i="22"/>
  <c r="H9811" i="22"/>
  <c r="H9793" i="22"/>
  <c r="H9775" i="22"/>
  <c r="H9755" i="22"/>
  <c r="H9737" i="22"/>
  <c r="H9719" i="22"/>
  <c r="H9701" i="22"/>
  <c r="H9683" i="22"/>
  <c r="H9665" i="22"/>
  <c r="H9647" i="22"/>
  <c r="H9627" i="22"/>
  <c r="H9609" i="22"/>
  <c r="H9591" i="22"/>
  <c r="H9573" i="22"/>
  <c r="H9555" i="22"/>
  <c r="H9535" i="22"/>
  <c r="H9511" i="22"/>
  <c r="H9491" i="22"/>
  <c r="H9471" i="22"/>
  <c r="H9446" i="22"/>
  <c r="H9424" i="22"/>
  <c r="H9399" i="22"/>
  <c r="H9377" i="22"/>
  <c r="H9349" i="22"/>
  <c r="H9319" i="22"/>
  <c r="H9291" i="22"/>
  <c r="H9264" i="22"/>
  <c r="H9231" i="22"/>
  <c r="H9191" i="22"/>
  <c r="H9154" i="22"/>
  <c r="H9102" i="22"/>
  <c r="H9041" i="22"/>
  <c r="H8987" i="22"/>
  <c r="H8932" i="22"/>
  <c r="H8877" i="22"/>
  <c r="H8818" i="22"/>
  <c r="H8749" i="22"/>
  <c r="H8677" i="22"/>
  <c r="H8577" i="22"/>
  <c r="H8454" i="22"/>
  <c r="H8322" i="22"/>
  <c r="H8168" i="22"/>
  <c r="H7892" i="22"/>
  <c r="H7408" i="22"/>
  <c r="H9982" i="22"/>
  <c r="H9950" i="22"/>
  <c r="H9881" i="22"/>
  <c r="H9846" i="22"/>
  <c r="H9810" i="22"/>
  <c r="H9774" i="22"/>
  <c r="H9736" i="22"/>
  <c r="H9700" i="22"/>
  <c r="H9626" i="22"/>
  <c r="H9590" i="22"/>
  <c r="H9554" i="22"/>
  <c r="H9510" i="22"/>
  <c r="H9467" i="22"/>
  <c r="H9423" i="22"/>
  <c r="H9376" i="22"/>
  <c r="H9318" i="22"/>
  <c r="H9263" i="22"/>
  <c r="H9189" i="22"/>
  <c r="H9092" i="22"/>
  <c r="H8985" i="22"/>
  <c r="H8874" i="22"/>
  <c r="H7877" i="22"/>
  <c r="H9997" i="22"/>
  <c r="H9981" i="22"/>
  <c r="H9965" i="22"/>
  <c r="H9949" i="22"/>
  <c r="H9931" i="22"/>
  <c r="H9914" i="22"/>
  <c r="H9897" i="22"/>
  <c r="H9880" i="22"/>
  <c r="H9863" i="22"/>
  <c r="H9845" i="22"/>
  <c r="H9827" i="22"/>
  <c r="H9809" i="22"/>
  <c r="H9791" i="22"/>
  <c r="H9771" i="22"/>
  <c r="H9753" i="22"/>
  <c r="H9735" i="22"/>
  <c r="H9717" i="22"/>
  <c r="H9699" i="22"/>
  <c r="H9681" i="22"/>
  <c r="H9663" i="22"/>
  <c r="H9643" i="22"/>
  <c r="H9625" i="22"/>
  <c r="H9607" i="22"/>
  <c r="H9589" i="22"/>
  <c r="H9571" i="22"/>
  <c r="H9553" i="22"/>
  <c r="H9530" i="22"/>
  <c r="H9509" i="22"/>
  <c r="H9489" i="22"/>
  <c r="H9466" i="22"/>
  <c r="H9443" i="22"/>
  <c r="H9419" i="22"/>
  <c r="H9397" i="22"/>
  <c r="H9375" i="22"/>
  <c r="H9346" i="22"/>
  <c r="H9317" i="22"/>
  <c r="H9287" i="22"/>
  <c r="H9258" i="22"/>
  <c r="H9223" i="22"/>
  <c r="H9187" i="22"/>
  <c r="H9143" i="22"/>
  <c r="H9090" i="22"/>
  <c r="H9037" i="22"/>
  <c r="H8984" i="22"/>
  <c r="H8929" i="22"/>
  <c r="H8864" i="22"/>
  <c r="H8804" i="22"/>
  <c r="H8742" i="22"/>
  <c r="H8658" i="22"/>
  <c r="H8552" i="22"/>
  <c r="H8449" i="22"/>
  <c r="H8302" i="22"/>
  <c r="H8134" i="22"/>
  <c r="H7875" i="22"/>
  <c r="H7319" i="22"/>
  <c r="H9915" i="22"/>
  <c r="H9664" i="22"/>
  <c r="H8450" i="22"/>
  <c r="H9996" i="22"/>
  <c r="H9980" i="22"/>
  <c r="H9964" i="22"/>
  <c r="H9947" i="22"/>
  <c r="H9930" i="22"/>
  <c r="H9913" i="22"/>
  <c r="H9896" i="22"/>
  <c r="H9879" i="22"/>
  <c r="H9862" i="22"/>
  <c r="H9844" i="22"/>
  <c r="H9826" i="22"/>
  <c r="H9808" i="22"/>
  <c r="H9790" i="22"/>
  <c r="H9770" i="22"/>
  <c r="H9752" i="22"/>
  <c r="H9734" i="22"/>
  <c r="H9716" i="22"/>
  <c r="H9698" i="22"/>
  <c r="H9680" i="22"/>
  <c r="H9662" i="22"/>
  <c r="H9642" i="22"/>
  <c r="H9624" i="22"/>
  <c r="H9606" i="22"/>
  <c r="H9588" i="22"/>
  <c r="H9570" i="22"/>
  <c r="H9552" i="22"/>
  <c r="H9529" i="22"/>
  <c r="H9508" i="22"/>
  <c r="H9488" i="22"/>
  <c r="H9465" i="22"/>
  <c r="H9442" i="22"/>
  <c r="H9418" i="22"/>
  <c r="H9395" i="22"/>
  <c r="H9371" i="22"/>
  <c r="H9344" i="22"/>
  <c r="H9315" i="22"/>
  <c r="H9286" i="22"/>
  <c r="H9255" i="22"/>
  <c r="H9221" i="22"/>
  <c r="H9186" i="22"/>
  <c r="H9141" i="22"/>
  <c r="H9088" i="22"/>
  <c r="H9035" i="22"/>
  <c r="H8982" i="22"/>
  <c r="H8918" i="22"/>
  <c r="H8862" i="22"/>
  <c r="H8802" i="22"/>
  <c r="H8741" i="22"/>
  <c r="H8654" i="22"/>
  <c r="H8550" i="22"/>
  <c r="H8430" i="22"/>
  <c r="H8294" i="22"/>
  <c r="H8133" i="22"/>
  <c r="H7839" i="22"/>
  <c r="H7292" i="22"/>
  <c r="H8806" i="22"/>
  <c r="H9995" i="22"/>
  <c r="H9979" i="22"/>
  <c r="H9963" i="22"/>
  <c r="H9946" i="22"/>
  <c r="H9929" i="22"/>
  <c r="H9912" i="22"/>
  <c r="H9895" i="22"/>
  <c r="H9878" i="22"/>
  <c r="H9861" i="22"/>
  <c r="H9843" i="22"/>
  <c r="H9825" i="22"/>
  <c r="H9807" i="22"/>
  <c r="H9787" i="22"/>
  <c r="H9769" i="22"/>
  <c r="H9751" i="22"/>
  <c r="H9733" i="22"/>
  <c r="H9715" i="22"/>
  <c r="H9697" i="22"/>
  <c r="H9679" i="22"/>
  <c r="H9659" i="22"/>
  <c r="H9641" i="22"/>
  <c r="H9623" i="22"/>
  <c r="H9605" i="22"/>
  <c r="H9587" i="22"/>
  <c r="H9569" i="22"/>
  <c r="H9551" i="22"/>
  <c r="H9527" i="22"/>
  <c r="H9507" i="22"/>
  <c r="H9487" i="22"/>
  <c r="H9463" i="22"/>
  <c r="H9441" i="22"/>
  <c r="H9417" i="22"/>
  <c r="H9394" i="22"/>
  <c r="H9370" i="22"/>
  <c r="H9343" i="22"/>
  <c r="H9314" i="22"/>
  <c r="H9285" i="22"/>
  <c r="H9254" i="22"/>
  <c r="H9219" i="22"/>
  <c r="H9184" i="22"/>
  <c r="H9139" i="22"/>
  <c r="H9087" i="22"/>
  <c r="H9033" i="22"/>
  <c r="H8973" i="22"/>
  <c r="H8916" i="22"/>
  <c r="H8859" i="22"/>
  <c r="H8801" i="22"/>
  <c r="H8739" i="22"/>
  <c r="H8650" i="22"/>
  <c r="H8549" i="22"/>
  <c r="H8422" i="22"/>
  <c r="H8293" i="22"/>
  <c r="H8102" i="22"/>
  <c r="H7824" i="22"/>
  <c r="H7208" i="22"/>
  <c r="H8744" i="22"/>
  <c r="H9994" i="22"/>
  <c r="H9978" i="22"/>
  <c r="H9962" i="22"/>
  <c r="H9945" i="22"/>
  <c r="H9928" i="22"/>
  <c r="H9911" i="22"/>
  <c r="H9894" i="22"/>
  <c r="H9877" i="22"/>
  <c r="H9860" i="22"/>
  <c r="H9842" i="22"/>
  <c r="H9824" i="22"/>
  <c r="H9806" i="22"/>
  <c r="H9786" i="22"/>
  <c r="H9768" i="22"/>
  <c r="H9750" i="22"/>
  <c r="H9732" i="22"/>
  <c r="H9714" i="22"/>
  <c r="H9696" i="22"/>
  <c r="H9678" i="22"/>
  <c r="H9658" i="22"/>
  <c r="H9640" i="22"/>
  <c r="H9622" i="22"/>
  <c r="H9604" i="22"/>
  <c r="H9586" i="22"/>
  <c r="H9568" i="22"/>
  <c r="H9547" i="22"/>
  <c r="H9526" i="22"/>
  <c r="H9506" i="22"/>
  <c r="H9483" i="22"/>
  <c r="H9462" i="22"/>
  <c r="H9440" i="22"/>
  <c r="H9415" i="22"/>
  <c r="H9393" i="22"/>
  <c r="H9367" i="22"/>
  <c r="H9339" i="22"/>
  <c r="H9312" i="22"/>
  <c r="H9283" i="22"/>
  <c r="H9253" i="22"/>
  <c r="H9218" i="22"/>
  <c r="H9183" i="22"/>
  <c r="H9138" i="22"/>
  <c r="H9085" i="22"/>
  <c r="H9024" i="22"/>
  <c r="H8970" i="22"/>
  <c r="H8914" i="22"/>
  <c r="H8858" i="22"/>
  <c r="H8799" i="22"/>
  <c r="H8727" i="22"/>
  <c r="H8632" i="22"/>
  <c r="H8532" i="22"/>
  <c r="H8421" i="22"/>
  <c r="H8276" i="22"/>
  <c r="H8088" i="22"/>
  <c r="H7822" i="22"/>
  <c r="H7182" i="22"/>
  <c r="H9993" i="22"/>
  <c r="H9977" i="22"/>
  <c r="H9961" i="22"/>
  <c r="H9944" i="22"/>
  <c r="H9927" i="22"/>
  <c r="H9910" i="22"/>
  <c r="H9893" i="22"/>
  <c r="H9876" i="22"/>
  <c r="H9859" i="22"/>
  <c r="H9841" i="22"/>
  <c r="H9823" i="22"/>
  <c r="H9803" i="22"/>
  <c r="H9785" i="22"/>
  <c r="H9767" i="22"/>
  <c r="H9749" i="22"/>
  <c r="H9731" i="22"/>
  <c r="H9713" i="22"/>
  <c r="H9695" i="22"/>
  <c r="H9675" i="22"/>
  <c r="H9657" i="22"/>
  <c r="H9639" i="22"/>
  <c r="H9621" i="22"/>
  <c r="H9603" i="22"/>
  <c r="H9585" i="22"/>
  <c r="H9567" i="22"/>
  <c r="H9546" i="22"/>
  <c r="H9525" i="22"/>
  <c r="H9505" i="22"/>
  <c r="H9482" i="22"/>
  <c r="H9461" i="22"/>
  <c r="H9439" i="22"/>
  <c r="H9414" i="22"/>
  <c r="H9392" i="22"/>
  <c r="H9366" i="22"/>
  <c r="H9338" i="22"/>
  <c r="H9311" i="22"/>
  <c r="H9282" i="22"/>
  <c r="H9251" i="22"/>
  <c r="H9216" i="22"/>
  <c r="H9178" i="22"/>
  <c r="H9136" i="22"/>
  <c r="H9075" i="22"/>
  <c r="H9022" i="22"/>
  <c r="H8968" i="22"/>
  <c r="H8913" i="22"/>
  <c r="H8855" i="22"/>
  <c r="H8787" i="22"/>
  <c r="H8725" i="22"/>
  <c r="H8630" i="22"/>
  <c r="H8530" i="22"/>
  <c r="H8404" i="22"/>
  <c r="H8266" i="22"/>
  <c r="H8086" i="22"/>
  <c r="H7773" i="22"/>
  <c r="H7089" i="22"/>
  <c r="H8" i="22"/>
  <c r="H9992" i="22"/>
  <c r="H9976" i="22"/>
  <c r="H9960" i="22"/>
  <c r="H9943" i="22"/>
  <c r="H9926" i="22"/>
  <c r="H9909" i="22"/>
  <c r="H9892" i="22"/>
  <c r="H9875" i="22"/>
  <c r="H9858" i="22"/>
  <c r="H9840" i="22"/>
  <c r="H9822" i="22"/>
  <c r="H9802" i="22"/>
  <c r="H9784" i="22"/>
  <c r="H9766" i="22"/>
  <c r="H9748" i="22"/>
  <c r="H9730" i="22"/>
  <c r="H9712" i="22"/>
  <c r="H9694" i="22"/>
  <c r="H9674" i="22"/>
  <c r="H9656" i="22"/>
  <c r="H9638" i="22"/>
  <c r="H9620" i="22"/>
  <c r="H9602" i="22"/>
  <c r="H9584" i="22"/>
  <c r="H9566" i="22"/>
  <c r="H9545" i="22"/>
  <c r="H9524" i="22"/>
  <c r="H9504" i="22"/>
  <c r="H9481" i="22"/>
  <c r="H9459" i="22"/>
  <c r="H9435" i="22"/>
  <c r="H9413" i="22"/>
  <c r="H9391" i="22"/>
  <c r="H9365" i="22"/>
  <c r="H9335" i="22"/>
  <c r="H9307" i="22"/>
  <c r="H9280" i="22"/>
  <c r="H9250" i="22"/>
  <c r="H9215" i="22"/>
  <c r="H9175" i="22"/>
  <c r="H9126" i="22"/>
  <c r="H9073" i="22"/>
  <c r="H9019" i="22"/>
  <c r="H8967" i="22"/>
  <c r="H8911" i="22"/>
  <c r="H8846" i="22"/>
  <c r="H8785" i="22"/>
  <c r="H8723" i="22"/>
  <c r="H8628" i="22"/>
  <c r="H8526" i="22"/>
  <c r="H8398" i="22"/>
  <c r="H8264" i="22"/>
  <c r="H8052" i="22"/>
  <c r="H7756" i="22"/>
  <c r="H7055" i="22"/>
  <c r="H8147" i="22"/>
  <c r="H10007" i="22"/>
  <c r="H9991" i="22"/>
  <c r="H9975" i="22"/>
  <c r="H9959" i="22"/>
  <c r="H9942" i="22"/>
  <c r="H9925" i="22"/>
  <c r="H9908" i="22"/>
  <c r="H9891" i="22"/>
  <c r="H9874" i="22"/>
  <c r="H9857" i="22"/>
  <c r="H9839" i="22"/>
  <c r="H9819" i="22"/>
  <c r="H9801" i="22"/>
  <c r="H9783" i="22"/>
  <c r="H9765" i="22"/>
  <c r="H9747" i="22"/>
  <c r="H9729" i="22"/>
  <c r="H9711" i="22"/>
  <c r="H9691" i="22"/>
  <c r="H9673" i="22"/>
  <c r="H9655" i="22"/>
  <c r="H9637" i="22"/>
  <c r="H9619" i="22"/>
  <c r="H9601" i="22"/>
  <c r="H9583" i="22"/>
  <c r="H9563" i="22"/>
  <c r="H9543" i="22"/>
  <c r="H9523" i="22"/>
  <c r="H9503" i="22"/>
  <c r="H9479" i="22"/>
  <c r="H9458" i="22"/>
  <c r="H9434" i="22"/>
  <c r="H9411" i="22"/>
  <c r="H9387" i="22"/>
  <c r="H9363" i="22"/>
  <c r="H9334" i="22"/>
  <c r="H9306" i="22"/>
  <c r="H9279" i="22"/>
  <c r="H9248" i="22"/>
  <c r="H9210" i="22"/>
  <c r="H9173" i="22"/>
  <c r="H9124" i="22"/>
  <c r="H9071" i="22"/>
  <c r="H9018" i="22"/>
  <c r="H8965" i="22"/>
  <c r="H8900" i="22"/>
  <c r="H8843" i="22"/>
  <c r="H8783" i="22"/>
  <c r="H8722" i="22"/>
  <c r="H8627" i="22"/>
  <c r="H8522" i="22"/>
  <c r="H8394" i="22"/>
  <c r="H8244" i="22"/>
  <c r="H8038" i="22"/>
  <c r="H7704" i="22"/>
  <c r="H6956" i="22"/>
  <c r="H8558" i="22"/>
  <c r="H10006" i="22"/>
  <c r="H9990" i="22"/>
  <c r="H9974" i="22"/>
  <c r="H9958" i="22"/>
  <c r="H9941" i="22"/>
  <c r="H9924" i="22"/>
  <c r="H9907" i="22"/>
  <c r="H9890" i="22"/>
  <c r="H9873" i="22"/>
  <c r="H9856" i="22"/>
  <c r="H9838" i="22"/>
  <c r="H9818" i="22"/>
  <c r="H9800" i="22"/>
  <c r="H9782" i="22"/>
  <c r="H9764" i="22"/>
  <c r="H9746" i="22"/>
  <c r="H9728" i="22"/>
  <c r="H9710" i="22"/>
  <c r="H9690" i="22"/>
  <c r="H9672" i="22"/>
  <c r="H9654" i="22"/>
  <c r="H9636" i="22"/>
  <c r="H9618" i="22"/>
  <c r="H9600" i="22"/>
  <c r="H9582" i="22"/>
  <c r="H9562" i="22"/>
  <c r="H9542" i="22"/>
  <c r="H9522" i="22"/>
  <c r="H9499" i="22"/>
  <c r="H9478" i="22"/>
  <c r="H9457" i="22"/>
  <c r="H9433" i="22"/>
  <c r="H9410" i="22"/>
  <c r="H9386" i="22"/>
  <c r="H9362" i="22"/>
  <c r="H9333" i="22"/>
  <c r="H9303" i="22"/>
  <c r="H9275" i="22"/>
  <c r="H9247" i="22"/>
  <c r="H9207" i="22"/>
  <c r="H9171" i="22"/>
  <c r="H9122" i="22"/>
  <c r="H9070" i="22"/>
  <c r="H9016" i="22"/>
  <c r="H8955" i="22"/>
  <c r="H8898" i="22"/>
  <c r="H8840" i="22"/>
  <c r="H8782" i="22"/>
  <c r="H8708" i="22"/>
  <c r="H8610" i="22"/>
  <c r="H8504" i="22"/>
  <c r="H8376" i="22"/>
  <c r="H8234" i="22"/>
  <c r="H8036" i="22"/>
  <c r="H7687" i="22"/>
  <c r="H6926" i="22"/>
  <c r="H10005" i="22"/>
  <c r="H9989" i="22"/>
  <c r="H9973" i="22"/>
  <c r="H9957" i="22"/>
  <c r="H9940" i="22"/>
  <c r="H9923" i="22"/>
  <c r="H9906" i="22"/>
  <c r="H9889" i="22"/>
  <c r="H9872" i="22"/>
  <c r="H9855" i="22"/>
  <c r="H9835" i="22"/>
  <c r="H9817" i="22"/>
  <c r="H9799" i="22"/>
  <c r="H9781" i="22"/>
  <c r="H9763" i="22"/>
  <c r="H9745" i="22"/>
  <c r="H9727" i="22"/>
  <c r="H9707" i="22"/>
  <c r="H9689" i="22"/>
  <c r="H9671" i="22"/>
  <c r="H9653" i="22"/>
  <c r="H9635" i="22"/>
  <c r="H9617" i="22"/>
  <c r="H9599" i="22"/>
  <c r="H9579" i="22"/>
  <c r="H9561" i="22"/>
  <c r="H9541" i="22"/>
  <c r="H9521" i="22"/>
  <c r="H9498" i="22"/>
  <c r="H9477" i="22"/>
  <c r="H9456" i="22"/>
  <c r="H9431" i="22"/>
  <c r="H9409" i="22"/>
  <c r="H9385" i="22"/>
  <c r="H9360" i="22"/>
  <c r="H9331" i="22"/>
  <c r="H9302" i="22"/>
  <c r="H9274" i="22"/>
  <c r="H9242" i="22"/>
  <c r="H9205" i="22"/>
  <c r="H9170" i="22"/>
  <c r="H9121" i="22"/>
  <c r="H9067" i="22"/>
  <c r="H9007" i="22"/>
  <c r="H8952" i="22"/>
  <c r="H8896" i="22"/>
  <c r="H8839" i="22"/>
  <c r="H8778" i="22"/>
  <c r="H8706" i="22"/>
  <c r="H8606" i="22"/>
  <c r="H8502" i="22"/>
  <c r="H8372" i="22"/>
  <c r="H8232" i="22"/>
  <c r="H8001" i="22"/>
  <c r="H7636" i="22"/>
  <c r="H6824" i="22"/>
  <c r="H9998" i="22"/>
  <c r="H9966" i="22"/>
  <c r="H9933" i="22"/>
  <c r="H9864" i="22"/>
  <c r="H9828" i="22"/>
  <c r="H9792" i="22"/>
  <c r="H9754" i="22"/>
  <c r="H9718" i="22"/>
  <c r="H9682" i="22"/>
  <c r="H9608" i="22"/>
  <c r="H9572" i="22"/>
  <c r="H9531" i="22"/>
  <c r="H9490" i="22"/>
  <c r="H9445" i="22"/>
  <c r="H9398" i="22"/>
  <c r="H9347" i="22"/>
  <c r="H9290" i="22"/>
  <c r="H9226" i="22"/>
  <c r="H9152" i="22"/>
  <c r="H9039" i="22"/>
  <c r="H8931" i="22"/>
  <c r="H7388" i="22"/>
  <c r="H10004" i="22"/>
  <c r="H9988" i="22"/>
  <c r="H9972" i="22"/>
  <c r="H9956" i="22"/>
  <c r="H9939" i="22"/>
  <c r="H9922" i="22"/>
  <c r="H9905" i="22"/>
  <c r="H9888" i="22"/>
  <c r="H9871" i="22"/>
  <c r="H9854" i="22"/>
  <c r="H9834" i="22"/>
  <c r="H9816" i="22"/>
  <c r="H9798" i="22"/>
  <c r="H9780" i="22"/>
  <c r="H9762" i="22"/>
  <c r="H9744" i="22"/>
  <c r="H9726" i="22"/>
  <c r="H9706" i="22"/>
  <c r="H9688" i="22"/>
  <c r="H9670" i="22"/>
  <c r="H9652" i="22"/>
  <c r="H9634" i="22"/>
  <c r="H9616" i="22"/>
  <c r="H9598" i="22"/>
  <c r="H9578" i="22"/>
  <c r="H9560" i="22"/>
  <c r="H9540" i="22"/>
  <c r="H9520" i="22"/>
  <c r="H9497" i="22"/>
  <c r="H9476" i="22"/>
  <c r="H9455" i="22"/>
  <c r="H9430" i="22"/>
  <c r="H9408" i="22"/>
  <c r="H9383" i="22"/>
  <c r="H9359" i="22"/>
  <c r="H9330" i="22"/>
  <c r="H9301" i="22"/>
  <c r="H9271" i="22"/>
  <c r="H9239" i="22"/>
  <c r="H9203" i="22"/>
  <c r="H9168" i="22"/>
  <c r="H9119" i="22"/>
  <c r="H9058" i="22"/>
  <c r="H9005" i="22"/>
  <c r="H8950" i="22"/>
  <c r="H8895" i="22"/>
  <c r="H8837" i="22"/>
  <c r="H8768" i="22"/>
  <c r="H8704" i="22"/>
  <c r="H8600" i="22"/>
  <c r="H8500" i="22"/>
  <c r="H8371" i="22"/>
  <c r="H8212" i="22"/>
  <c r="H7988" i="22"/>
  <c r="H7619" i="22"/>
  <c r="H6793" i="22"/>
  <c r="H9898" i="22"/>
  <c r="H9646" i="22"/>
  <c r="H8321" i="22"/>
  <c r="H10003" i="22"/>
  <c r="H9987" i="22"/>
  <c r="H9971" i="22"/>
  <c r="H9955" i="22"/>
  <c r="H9938" i="22"/>
  <c r="H9921" i="22"/>
  <c r="H9904" i="22"/>
  <c r="H9887" i="22"/>
  <c r="H9870" i="22"/>
  <c r="H9851" i="22"/>
  <c r="H9833" i="22"/>
  <c r="H9815" i="22"/>
  <c r="H9797" i="22"/>
  <c r="H9779" i="22"/>
  <c r="H9761" i="22"/>
  <c r="H9743" i="22"/>
  <c r="H9723" i="22"/>
  <c r="H9705" i="22"/>
  <c r="H9687" i="22"/>
  <c r="H9669" i="22"/>
  <c r="H9651" i="22"/>
  <c r="H9633" i="22"/>
  <c r="H9615" i="22"/>
  <c r="H9595" i="22"/>
  <c r="H9577" i="22"/>
  <c r="H9559" i="22"/>
  <c r="H9539" i="22"/>
  <c r="H9519" i="22"/>
  <c r="H9495" i="22"/>
  <c r="H9475" i="22"/>
  <c r="H9451" i="22"/>
  <c r="H9429" i="22"/>
  <c r="H9407" i="22"/>
  <c r="H9382" i="22"/>
  <c r="H9355" i="22"/>
  <c r="H9328" i="22"/>
  <c r="H9299" i="22"/>
  <c r="H9270" i="22"/>
  <c r="H9237" i="22"/>
  <c r="H9202" i="22"/>
  <c r="H9162" i="22"/>
  <c r="H9109" i="22"/>
  <c r="H9056" i="22"/>
  <c r="H9002" i="22"/>
  <c r="H8949" i="22"/>
  <c r="H8893" i="22"/>
  <c r="H8826" i="22"/>
  <c r="H8766" i="22"/>
  <c r="H8702" i="22"/>
  <c r="H8599" i="22"/>
  <c r="H8499" i="22"/>
  <c r="H8354" i="22"/>
  <c r="H8202" i="22"/>
  <c r="H7985" i="22"/>
  <c r="H7568" i="22"/>
  <c r="H6673" i="22"/>
  <c r="H10002" i="22"/>
  <c r="H9986" i="22"/>
  <c r="H9970" i="22"/>
  <c r="H9954" i="22"/>
  <c r="H9937" i="22"/>
  <c r="H9920" i="22"/>
  <c r="H9903" i="22"/>
  <c r="H9886" i="22"/>
  <c r="H9869" i="22"/>
  <c r="H9850" i="22"/>
  <c r="H9832" i="22"/>
  <c r="H9814" i="22"/>
  <c r="H9796" i="22"/>
  <c r="H9778" i="22"/>
  <c r="H9760" i="22"/>
  <c r="H9742" i="22"/>
  <c r="H9722" i="22"/>
  <c r="H9704" i="22"/>
  <c r="H9686" i="22"/>
  <c r="H9668" i="22"/>
  <c r="H9650" i="22"/>
  <c r="H9632" i="22"/>
  <c r="H9614" i="22"/>
  <c r="H9594" i="22"/>
  <c r="H9576" i="22"/>
  <c r="H9558" i="22"/>
  <c r="H9538" i="22"/>
  <c r="H9515" i="22"/>
  <c r="H9494" i="22"/>
  <c r="H9474" i="22"/>
  <c r="H9450" i="22"/>
  <c r="H9427" i="22"/>
  <c r="H9403" i="22"/>
  <c r="H9381" i="22"/>
  <c r="H9354" i="22"/>
  <c r="H9327" i="22"/>
  <c r="H9298" i="22"/>
  <c r="H9269" i="22"/>
  <c r="H9235" i="22"/>
  <c r="H9200" i="22"/>
  <c r="H9159" i="22"/>
  <c r="H9107" i="22"/>
  <c r="H9054" i="22"/>
  <c r="H9001" i="22"/>
  <c r="H8947" i="22"/>
  <c r="H8882" i="22"/>
  <c r="H8823" i="22"/>
  <c r="H8762" i="22"/>
  <c r="H8686" i="22"/>
  <c r="H8582" i="22"/>
  <c r="H8482" i="22"/>
  <c r="H8344" i="22"/>
  <c r="H8200" i="22"/>
  <c r="H7945" i="22"/>
  <c r="H7551" i="22"/>
  <c r="H9" i="22"/>
  <c r="H25" i="22"/>
  <c r="H41" i="22"/>
  <c r="H57" i="22"/>
  <c r="H73" i="22"/>
  <c r="H89" i="22"/>
  <c r="H105" i="22"/>
  <c r="H121" i="22"/>
  <c r="H137" i="22"/>
  <c r="H153" i="22"/>
  <c r="H169" i="22"/>
  <c r="H185" i="22"/>
  <c r="H201" i="22"/>
  <c r="H217" i="22"/>
  <c r="H233" i="22"/>
  <c r="H249" i="22"/>
  <c r="H265" i="22"/>
  <c r="H281" i="22"/>
  <c r="H297" i="22"/>
  <c r="H313" i="22"/>
  <c r="H329" i="22"/>
  <c r="H345" i="22"/>
  <c r="H361" i="22"/>
  <c r="H377" i="22"/>
  <c r="H393" i="22"/>
  <c r="H409" i="22"/>
  <c r="H425" i="22"/>
  <c r="H441" i="22"/>
  <c r="H457" i="22"/>
  <c r="H473" i="22"/>
  <c r="H489" i="22"/>
  <c r="H505" i="22"/>
  <c r="H521" i="22"/>
  <c r="H537" i="22"/>
  <c r="H553" i="22"/>
  <c r="H569" i="22"/>
  <c r="H585" i="22"/>
  <c r="H601" i="22"/>
  <c r="H617" i="22"/>
  <c r="H633" i="22"/>
  <c r="H649" i="22"/>
  <c r="H665" i="22"/>
  <c r="H681" i="22"/>
  <c r="H697" i="22"/>
  <c r="H713" i="22"/>
  <c r="H729" i="22"/>
  <c r="H745" i="22"/>
  <c r="H761" i="22"/>
  <c r="H777" i="22"/>
  <c r="H793" i="22"/>
  <c r="H809" i="22"/>
  <c r="H825" i="22"/>
  <c r="H841" i="22"/>
  <c r="H857" i="22"/>
  <c r="H873" i="22"/>
  <c r="H889" i="22"/>
  <c r="H905" i="22"/>
  <c r="H921" i="22"/>
  <c r="H937" i="22"/>
  <c r="H953" i="22"/>
  <c r="H969" i="22"/>
  <c r="H985" i="22"/>
  <c r="H1001" i="22"/>
  <c r="H1017" i="22"/>
  <c r="H1033" i="22"/>
  <c r="H1049" i="22"/>
  <c r="H1065" i="22"/>
  <c r="H1081" i="22"/>
  <c r="H1097" i="22"/>
  <c r="H1113" i="22"/>
  <c r="H1129" i="22"/>
  <c r="H1145" i="22"/>
  <c r="H1161" i="22"/>
  <c r="H1177" i="22"/>
  <c r="H1193" i="22"/>
  <c r="H1209" i="22"/>
  <c r="H1225" i="22"/>
  <c r="H1241" i="22"/>
  <c r="H1257" i="22"/>
  <c r="H1273" i="22"/>
  <c r="H1289" i="22"/>
  <c r="H1305" i="22"/>
  <c r="H1321" i="22"/>
  <c r="H1337" i="22"/>
  <c r="H1353" i="22"/>
  <c r="H10" i="22"/>
  <c r="H26" i="22"/>
  <c r="H42" i="22"/>
  <c r="H58" i="22"/>
  <c r="H74" i="22"/>
  <c r="H90" i="22"/>
  <c r="H106" i="22"/>
  <c r="H122" i="22"/>
  <c r="H138" i="22"/>
  <c r="H154" i="22"/>
  <c r="H170" i="22"/>
  <c r="H186" i="22"/>
  <c r="H202" i="22"/>
  <c r="H218" i="22"/>
  <c r="H234" i="22"/>
  <c r="H250" i="22"/>
  <c r="H266" i="22"/>
  <c r="H282" i="22"/>
  <c r="H298" i="22"/>
  <c r="H314" i="22"/>
  <c r="H330" i="22"/>
  <c r="H346" i="22"/>
  <c r="H362" i="22"/>
  <c r="H378" i="22"/>
  <c r="H394" i="22"/>
  <c r="H410" i="22"/>
  <c r="H426" i="22"/>
  <c r="H442" i="22"/>
  <c r="H458" i="22"/>
  <c r="H474" i="22"/>
  <c r="H490" i="22"/>
  <c r="H506" i="22"/>
  <c r="H522" i="22"/>
  <c r="H538" i="22"/>
  <c r="H554" i="22"/>
  <c r="H570" i="22"/>
  <c r="H586" i="22"/>
  <c r="H602" i="22"/>
  <c r="H618" i="22"/>
  <c r="H634" i="22"/>
  <c r="H650" i="22"/>
  <c r="H666" i="22"/>
  <c r="H682" i="22"/>
  <c r="H698" i="22"/>
  <c r="H714" i="22"/>
  <c r="H730" i="22"/>
  <c r="H746" i="22"/>
  <c r="H762" i="22"/>
  <c r="H778" i="22"/>
  <c r="H794" i="22"/>
  <c r="H810" i="22"/>
  <c r="H11" i="22"/>
  <c r="H12" i="22"/>
  <c r="H28" i="22"/>
  <c r="H44" i="22"/>
  <c r="H60" i="22"/>
  <c r="H76" i="22"/>
  <c r="H92" i="22"/>
  <c r="H108" i="22"/>
  <c r="H124" i="22"/>
  <c r="H140" i="22"/>
  <c r="H156" i="22"/>
  <c r="H172" i="22"/>
  <c r="H188" i="22"/>
  <c r="H204" i="22"/>
  <c r="H220" i="22"/>
  <c r="H236" i="22"/>
  <c r="H252" i="22"/>
  <c r="H268" i="22"/>
  <c r="H284" i="22"/>
  <c r="H300" i="22"/>
  <c r="H316" i="22"/>
  <c r="H332" i="22"/>
  <c r="H348" i="22"/>
  <c r="H364" i="22"/>
  <c r="H380" i="22"/>
  <c r="H396" i="22"/>
  <c r="H412" i="22"/>
  <c r="H428" i="22"/>
  <c r="H444" i="22"/>
  <c r="H460" i="22"/>
  <c r="H476" i="22"/>
  <c r="H492" i="22"/>
  <c r="H508" i="22"/>
  <c r="H524" i="22"/>
  <c r="H540" i="22"/>
  <c r="H556" i="22"/>
  <c r="H572" i="22"/>
  <c r="H588" i="22"/>
  <c r="H604" i="22"/>
  <c r="H620" i="22"/>
  <c r="H636" i="22"/>
  <c r="H652" i="22"/>
  <c r="H668" i="22"/>
  <c r="H684" i="22"/>
  <c r="H700" i="22"/>
  <c r="H716" i="22"/>
  <c r="H732" i="22"/>
  <c r="H748" i="22"/>
  <c r="H764" i="22"/>
  <c r="H780" i="22"/>
  <c r="H796" i="22"/>
  <c r="H812" i="22"/>
  <c r="H828" i="22"/>
  <c r="H844" i="22"/>
  <c r="H860" i="22"/>
  <c r="H876" i="22"/>
  <c r="H892" i="22"/>
  <c r="H908" i="22"/>
  <c r="H924" i="22"/>
  <c r="H940" i="22"/>
  <c r="H956" i="22"/>
  <c r="H972" i="22"/>
  <c r="H988" i="22"/>
  <c r="H1004" i="22"/>
  <c r="H1020" i="22"/>
  <c r="H1036" i="22"/>
  <c r="H1052" i="22"/>
  <c r="H1068" i="22"/>
  <c r="H1084" i="22"/>
  <c r="H1100" i="22"/>
  <c r="H1116" i="22"/>
  <c r="H1132" i="22"/>
  <c r="H1148" i="22"/>
  <c r="H1164" i="22"/>
  <c r="H1180" i="22"/>
  <c r="H1196" i="22"/>
  <c r="H1212" i="22"/>
  <c r="H1228" i="22"/>
  <c r="H1244" i="22"/>
  <c r="H1260" i="22"/>
  <c r="H1276" i="22"/>
  <c r="H1292" i="22"/>
  <c r="H1308" i="22"/>
  <c r="H1324" i="22"/>
  <c r="H1340" i="22"/>
  <c r="H1356" i="22"/>
  <c r="H13" i="22"/>
  <c r="H14" i="22"/>
  <c r="H15" i="22"/>
  <c r="H31" i="22"/>
  <c r="H47" i="22"/>
  <c r="H63" i="22"/>
  <c r="H79" i="22"/>
  <c r="H95" i="22"/>
  <c r="H111" i="22"/>
  <c r="H127" i="22"/>
  <c r="H143" i="22"/>
  <c r="H159" i="22"/>
  <c r="H175" i="22"/>
  <c r="H191" i="22"/>
  <c r="H207" i="22"/>
  <c r="H223" i="22"/>
  <c r="H239" i="22"/>
  <c r="H255" i="22"/>
  <c r="H271" i="22"/>
  <c r="H287" i="22"/>
  <c r="H303" i="22"/>
  <c r="H319" i="22"/>
  <c r="H335" i="22"/>
  <c r="H351" i="22"/>
  <c r="H367" i="22"/>
  <c r="H383" i="22"/>
  <c r="H399" i="22"/>
  <c r="H415" i="22"/>
  <c r="H431" i="22"/>
  <c r="H447" i="22"/>
  <c r="H463" i="22"/>
  <c r="H479" i="22"/>
  <c r="H495" i="22"/>
  <c r="H511" i="22"/>
  <c r="H527" i="22"/>
  <c r="H543" i="22"/>
  <c r="H559" i="22"/>
  <c r="H575" i="22"/>
  <c r="H591" i="22"/>
  <c r="H607" i="22"/>
  <c r="H623" i="22"/>
  <c r="H639" i="22"/>
  <c r="H655" i="22"/>
  <c r="H671" i="22"/>
  <c r="H687" i="22"/>
  <c r="H703" i="22"/>
  <c r="H719" i="22"/>
  <c r="H735" i="22"/>
  <c r="H751" i="22"/>
  <c r="H767" i="22"/>
  <c r="H783" i="22"/>
  <c r="H16" i="22"/>
  <c r="H32" i="22"/>
  <c r="H48" i="22"/>
  <c r="H64" i="22"/>
  <c r="H80" i="22"/>
  <c r="H96" i="22"/>
  <c r="H112" i="22"/>
  <c r="H128" i="22"/>
  <c r="H144" i="22"/>
  <c r="H160" i="22"/>
  <c r="H176" i="22"/>
  <c r="H192" i="22"/>
  <c r="H208" i="22"/>
  <c r="H224" i="22"/>
  <c r="H240" i="22"/>
  <c r="H256" i="22"/>
  <c r="H272" i="22"/>
  <c r="H288" i="22"/>
  <c r="H304" i="22"/>
  <c r="H320" i="22"/>
  <c r="H336" i="22"/>
  <c r="H352" i="22"/>
  <c r="H368" i="22"/>
  <c r="H384" i="22"/>
  <c r="H400" i="22"/>
  <c r="H416" i="22"/>
  <c r="H432" i="22"/>
  <c r="H448" i="22"/>
  <c r="H464" i="22"/>
  <c r="H480" i="22"/>
  <c r="H496" i="22"/>
  <c r="H512" i="22"/>
  <c r="H528" i="22"/>
  <c r="H544" i="22"/>
  <c r="H560" i="22"/>
  <c r="H576" i="22"/>
  <c r="H592" i="22"/>
  <c r="H608" i="22"/>
  <c r="H624" i="22"/>
  <c r="H640" i="22"/>
  <c r="H656" i="22"/>
  <c r="H672" i="22"/>
  <c r="H688" i="22"/>
  <c r="H704" i="22"/>
  <c r="H720" i="22"/>
  <c r="H736" i="22"/>
  <c r="H752" i="22"/>
  <c r="H768" i="22"/>
  <c r="H784" i="22"/>
  <c r="H800" i="22"/>
  <c r="H816" i="22"/>
  <c r="H832" i="22"/>
  <c r="H848" i="22"/>
  <c r="H864" i="22"/>
  <c r="H880" i="22"/>
  <c r="H896" i="22"/>
  <c r="H912" i="22"/>
  <c r="H17" i="22"/>
  <c r="H33" i="22"/>
  <c r="H49" i="22"/>
  <c r="H65" i="22"/>
  <c r="H81" i="22"/>
  <c r="H97" i="22"/>
  <c r="H18" i="22"/>
  <c r="H34" i="22"/>
  <c r="H50" i="22"/>
  <c r="H66" i="22"/>
  <c r="H82" i="22"/>
  <c r="H98" i="22"/>
  <c r="H114" i="22"/>
  <c r="H130" i="22"/>
  <c r="H146" i="22"/>
  <c r="H162" i="22"/>
  <c r="H178" i="22"/>
  <c r="H194" i="22"/>
  <c r="H210" i="22"/>
  <c r="H226" i="22"/>
  <c r="H242" i="22"/>
  <c r="H258" i="22"/>
  <c r="H274" i="22"/>
  <c r="H290" i="22"/>
  <c r="H306" i="22"/>
  <c r="H322" i="22"/>
  <c r="H338" i="22"/>
  <c r="H354" i="22"/>
  <c r="H370" i="22"/>
  <c r="H386" i="22"/>
  <c r="H402" i="22"/>
  <c r="H418" i="22"/>
  <c r="H434" i="22"/>
  <c r="H450" i="22"/>
  <c r="H466" i="22"/>
  <c r="H482" i="22"/>
  <c r="H498" i="22"/>
  <c r="H514" i="22"/>
  <c r="H530" i="22"/>
  <c r="H546" i="22"/>
  <c r="H562" i="22"/>
  <c r="H578" i="22"/>
  <c r="H594" i="22"/>
  <c r="H610" i="22"/>
  <c r="H626" i="22"/>
  <c r="H642" i="22"/>
  <c r="H658" i="22"/>
  <c r="H674" i="22"/>
  <c r="H690" i="22"/>
  <c r="H706" i="22"/>
  <c r="H722" i="22"/>
  <c r="H738" i="22"/>
  <c r="H754" i="22"/>
  <c r="H770" i="22"/>
  <c r="H786" i="22"/>
  <c r="H802" i="22"/>
  <c r="H818" i="22"/>
  <c r="H834" i="22"/>
  <c r="H850" i="22"/>
  <c r="H866" i="22"/>
  <c r="H882" i="22"/>
  <c r="H898" i="22"/>
  <c r="H914" i="22"/>
  <c r="H930" i="22"/>
  <c r="H946" i="22"/>
  <c r="H962" i="22"/>
  <c r="H978" i="22"/>
  <c r="H994" i="22"/>
  <c r="H1010" i="22"/>
  <c r="H1026" i="22"/>
  <c r="H1042" i="22"/>
  <c r="H1058" i="22"/>
  <c r="H1074" i="22"/>
  <c r="H1090" i="22"/>
  <c r="H1106" i="22"/>
  <c r="H1122" i="22"/>
  <c r="H1138" i="22"/>
  <c r="H1154" i="22"/>
  <c r="H1170" i="22"/>
  <c r="H1186" i="22"/>
  <c r="H1202" i="22"/>
  <c r="H1218" i="22"/>
  <c r="H1234" i="22"/>
  <c r="H1250" i="22"/>
  <c r="H1266" i="22"/>
  <c r="H1282" i="22"/>
  <c r="H1298" i="22"/>
  <c r="H1314" i="22"/>
  <c r="H1330" i="22"/>
  <c r="H1346" i="22"/>
  <c r="H1362" i="22"/>
  <c r="H19" i="22"/>
  <c r="H20" i="22"/>
  <c r="H36" i="22"/>
  <c r="H52" i="22"/>
  <c r="H68" i="22"/>
  <c r="H84" i="22"/>
  <c r="H100" i="22"/>
  <c r="H116" i="22"/>
  <c r="H132" i="22"/>
  <c r="H148" i="22"/>
  <c r="H164" i="22"/>
  <c r="H180" i="22"/>
  <c r="H196" i="22"/>
  <c r="H212" i="22"/>
  <c r="H228" i="22"/>
  <c r="H244" i="22"/>
  <c r="H260" i="22"/>
  <c r="H276" i="22"/>
  <c r="H292" i="22"/>
  <c r="H308" i="22"/>
  <c r="H324" i="22"/>
  <c r="H340" i="22"/>
  <c r="H356" i="22"/>
  <c r="H372" i="22"/>
  <c r="H388" i="22"/>
  <c r="H404" i="22"/>
  <c r="H420" i="22"/>
  <c r="H436" i="22"/>
  <c r="H452" i="22"/>
  <c r="H468" i="22"/>
  <c r="H484" i="22"/>
  <c r="H500" i="22"/>
  <c r="H516" i="22"/>
  <c r="H532" i="22"/>
  <c r="H548" i="22"/>
  <c r="H564" i="22"/>
  <c r="H580" i="22"/>
  <c r="H596" i="22"/>
  <c r="H612" i="22"/>
  <c r="H628" i="22"/>
  <c r="H644" i="22"/>
  <c r="H660" i="22"/>
  <c r="H676" i="22"/>
  <c r="H692" i="22"/>
  <c r="H708" i="22"/>
  <c r="H724" i="22"/>
  <c r="H740" i="22"/>
  <c r="H756" i="22"/>
  <c r="H772" i="22"/>
  <c r="H788" i="22"/>
  <c r="H804" i="22"/>
  <c r="H820" i="22"/>
  <c r="H836" i="22"/>
  <c r="H852" i="22"/>
  <c r="H868" i="22"/>
  <c r="H884" i="22"/>
  <c r="H900" i="22"/>
  <c r="H916" i="22"/>
  <c r="H932" i="22"/>
  <c r="H948" i="22"/>
  <c r="H964" i="22"/>
  <c r="H980" i="22"/>
  <c r="H996" i="22"/>
  <c r="H1012" i="22"/>
  <c r="H1028" i="22"/>
  <c r="H1044" i="22"/>
  <c r="H1060" i="22"/>
  <c r="H1076" i="22"/>
  <c r="H1092" i="22"/>
  <c r="H1108" i="22"/>
  <c r="H1124" i="22"/>
  <c r="H1140" i="22"/>
  <c r="H1156" i="22"/>
  <c r="H1172" i="22"/>
  <c r="H1188" i="22"/>
  <c r="H1204" i="22"/>
  <c r="H1220" i="22"/>
  <c r="H1236" i="22"/>
  <c r="H1252" i="22"/>
  <c r="H1268" i="22"/>
  <c r="H1284" i="22"/>
  <c r="H1300" i="22"/>
  <c r="H1316" i="22"/>
  <c r="H1332" i="22"/>
  <c r="H1348" i="22"/>
  <c r="H1364" i="22"/>
  <c r="H21" i="22"/>
  <c r="H37" i="22"/>
  <c r="H53" i="22"/>
  <c r="H69" i="22"/>
  <c r="H85" i="22"/>
  <c r="H101" i="22"/>
  <c r="H117" i="22"/>
  <c r="H133" i="22"/>
  <c r="H149" i="22"/>
  <c r="H165" i="22"/>
  <c r="H181" i="22"/>
  <c r="H197" i="22"/>
  <c r="H213" i="22"/>
  <c r="H229" i="22"/>
  <c r="H245" i="22"/>
  <c r="H261" i="22"/>
  <c r="H277" i="22"/>
  <c r="H293" i="22"/>
  <c r="H309" i="22"/>
  <c r="H325" i="22"/>
  <c r="H341" i="22"/>
  <c r="H357" i="22"/>
  <c r="H373" i="22"/>
  <c r="H389" i="22"/>
  <c r="H405" i="22"/>
  <c r="H421" i="22"/>
  <c r="H437" i="22"/>
  <c r="H453" i="22"/>
  <c r="H469" i="22"/>
  <c r="H485" i="22"/>
  <c r="H501" i="22"/>
  <c r="H517" i="22"/>
  <c r="H533" i="22"/>
  <c r="H549" i="22"/>
  <c r="H565" i="22"/>
  <c r="H581" i="22"/>
  <c r="H597" i="22"/>
  <c r="H613" i="22"/>
  <c r="H629" i="22"/>
  <c r="H645" i="22"/>
  <c r="H661" i="22"/>
  <c r="H677" i="22"/>
  <c r="H693" i="22"/>
  <c r="H709" i="22"/>
  <c r="H725" i="22"/>
  <c r="H741" i="22"/>
  <c r="H757" i="22"/>
  <c r="H773" i="22"/>
  <c r="H789" i="22"/>
  <c r="H805" i="22"/>
  <c r="H821" i="22"/>
  <c r="H837" i="22"/>
  <c r="H853" i="22"/>
  <c r="H869" i="22"/>
  <c r="H885" i="22"/>
  <c r="H901" i="22"/>
  <c r="H917" i="22"/>
  <c r="H933" i="22"/>
  <c r="H949" i="22"/>
  <c r="H965" i="22"/>
  <c r="H981" i="22"/>
  <c r="H997" i="22"/>
  <c r="H1013" i="22"/>
  <c r="H1029" i="22"/>
  <c r="H1045" i="22"/>
  <c r="H1061" i="22"/>
  <c r="H1077" i="22"/>
  <c r="H1093" i="22"/>
  <c r="H1109" i="22"/>
  <c r="H1125" i="22"/>
  <c r="H1141" i="22"/>
  <c r="H1157" i="22"/>
  <c r="H1173" i="22"/>
  <c r="H1189" i="22"/>
  <c r="H1205" i="22"/>
  <c r="H1221" i="22"/>
  <c r="H1237" i="22"/>
  <c r="H1253" i="22"/>
  <c r="H1269" i="22"/>
  <c r="H1285" i="22"/>
  <c r="H1301" i="22"/>
  <c r="H1317" i="22"/>
  <c r="H1333" i="22"/>
  <c r="H1349" i="22"/>
  <c r="H1365" i="22"/>
  <c r="H22" i="22"/>
  <c r="H38" i="22"/>
  <c r="H54" i="22"/>
  <c r="H24" i="22"/>
  <c r="H40" i="22"/>
  <c r="H56" i="22"/>
  <c r="H72" i="22"/>
  <c r="H88" i="22"/>
  <c r="H30" i="22"/>
  <c r="H78" i="22"/>
  <c r="H118" i="22"/>
  <c r="H150" i="22"/>
  <c r="H182" i="22"/>
  <c r="H214" i="22"/>
  <c r="H246" i="22"/>
  <c r="H278" i="22"/>
  <c r="H310" i="22"/>
  <c r="H342" i="22"/>
  <c r="H374" i="22"/>
  <c r="H406" i="22"/>
  <c r="H438" i="22"/>
  <c r="H470" i="22"/>
  <c r="H502" i="22"/>
  <c r="H534" i="22"/>
  <c r="H566" i="22"/>
  <c r="H598" i="22"/>
  <c r="H630" i="22"/>
  <c r="H662" i="22"/>
  <c r="H694" i="22"/>
  <c r="H726" i="22"/>
  <c r="H758" i="22"/>
  <c r="H790" i="22"/>
  <c r="H817" i="22"/>
  <c r="H843" i="22"/>
  <c r="H870" i="22"/>
  <c r="H894" i="22"/>
  <c r="H920" i="22"/>
  <c r="H943" i="22"/>
  <c r="H967" i="22"/>
  <c r="H990" i="22"/>
  <c r="H1014" i="22"/>
  <c r="H1037" i="22"/>
  <c r="H1059" i="22"/>
  <c r="H1083" i="22"/>
  <c r="H1105" i="22"/>
  <c r="H1130" i="22"/>
  <c r="H1152" i="22"/>
  <c r="H1176" i="22"/>
  <c r="H1199" i="22"/>
  <c r="H1223" i="22"/>
  <c r="H1246" i="22"/>
  <c r="H1270" i="22"/>
  <c r="H1293" i="22"/>
  <c r="H1315" i="22"/>
  <c r="H1339" i="22"/>
  <c r="H1361" i="22"/>
  <c r="H1380" i="22"/>
  <c r="H1396" i="22"/>
  <c r="H1412" i="22"/>
  <c r="H1428" i="22"/>
  <c r="H1444" i="22"/>
  <c r="H1460" i="22"/>
  <c r="H1476" i="22"/>
  <c r="H1492" i="22"/>
  <c r="H1508" i="22"/>
  <c r="H1524" i="22"/>
  <c r="H1540" i="22"/>
  <c r="H1556" i="22"/>
  <c r="H1572" i="22"/>
  <c r="H1588" i="22"/>
  <c r="H1604" i="22"/>
  <c r="H1620" i="22"/>
  <c r="H1636" i="22"/>
  <c r="H1652" i="22"/>
  <c r="H1668" i="22"/>
  <c r="H1684" i="22"/>
  <c r="H1700" i="22"/>
  <c r="H1716" i="22"/>
  <c r="H1732" i="22"/>
  <c r="H1748" i="22"/>
  <c r="H1764" i="22"/>
  <c r="H1780" i="22"/>
  <c r="H1796" i="22"/>
  <c r="H1812" i="22"/>
  <c r="H1828" i="22"/>
  <c r="H1844" i="22"/>
  <c r="H1860" i="22"/>
  <c r="H1876" i="22"/>
  <c r="H1892" i="22"/>
  <c r="H1908" i="22"/>
  <c r="H1924" i="22"/>
  <c r="H1940" i="22"/>
  <c r="H1956" i="22"/>
  <c r="H39" i="22"/>
  <c r="H86" i="22"/>
  <c r="H120" i="22"/>
  <c r="H152" i="22"/>
  <c r="H184" i="22"/>
  <c r="H216" i="22"/>
  <c r="H248" i="22"/>
  <c r="H280" i="22"/>
  <c r="H312" i="22"/>
  <c r="H344" i="22"/>
  <c r="H376" i="22"/>
  <c r="H408" i="22"/>
  <c r="H440" i="22"/>
  <c r="H472" i="22"/>
  <c r="H504" i="22"/>
  <c r="H536" i="22"/>
  <c r="H568" i="22"/>
  <c r="H600" i="22"/>
  <c r="H632" i="22"/>
  <c r="H664" i="22"/>
  <c r="H696" i="22"/>
  <c r="H728" i="22"/>
  <c r="H760" i="22"/>
  <c r="H792" i="22"/>
  <c r="H822" i="22"/>
  <c r="H846" i="22"/>
  <c r="H872" i="22"/>
  <c r="H897" i="22"/>
  <c r="H923" i="22"/>
  <c r="H945" i="22"/>
  <c r="H970" i="22"/>
  <c r="H992" i="22"/>
  <c r="H1016" i="22"/>
  <c r="H1039" i="22"/>
  <c r="H1063" i="22"/>
  <c r="H1086" i="22"/>
  <c r="H1110" i="22"/>
  <c r="H1133" i="22"/>
  <c r="H1155" i="22"/>
  <c r="H1179" i="22"/>
  <c r="H1201" i="22"/>
  <c r="H1226" i="22"/>
  <c r="H1248" i="22"/>
  <c r="H1272" i="22"/>
  <c r="H1295" i="22"/>
  <c r="H1319" i="22"/>
  <c r="H1342" i="22"/>
  <c r="H1366" i="22"/>
  <c r="H1382" i="22"/>
  <c r="H1398" i="22"/>
  <c r="H1414" i="22"/>
  <c r="H1430" i="22"/>
  <c r="H1446" i="22"/>
  <c r="H1462" i="22"/>
  <c r="H1478" i="22"/>
  <c r="H1494" i="22"/>
  <c r="H1510" i="22"/>
  <c r="H1526" i="22"/>
  <c r="H1542" i="22"/>
  <c r="H1558" i="22"/>
  <c r="H1574" i="22"/>
  <c r="H1590" i="22"/>
  <c r="H1606" i="22"/>
  <c r="H45" i="22"/>
  <c r="H91" i="22"/>
  <c r="H125" i="22"/>
  <c r="H157" i="22"/>
  <c r="H189" i="22"/>
  <c r="H221" i="22"/>
  <c r="H253" i="22"/>
  <c r="H285" i="22"/>
  <c r="H317" i="22"/>
  <c r="H349" i="22"/>
  <c r="H381" i="22"/>
  <c r="H413" i="22"/>
  <c r="H46" i="22"/>
  <c r="H55" i="22"/>
  <c r="H99" i="22"/>
  <c r="H131" i="22"/>
  <c r="H163" i="22"/>
  <c r="H195" i="22"/>
  <c r="H227" i="22"/>
  <c r="H259" i="22"/>
  <c r="H291" i="22"/>
  <c r="H323" i="22"/>
  <c r="H355" i="22"/>
  <c r="H387" i="22"/>
  <c r="H419" i="22"/>
  <c r="H451" i="22"/>
  <c r="H483" i="22"/>
  <c r="H515" i="22"/>
  <c r="H547" i="22"/>
  <c r="H579" i="22"/>
  <c r="H611" i="22"/>
  <c r="H643" i="22"/>
  <c r="H675" i="22"/>
  <c r="H707" i="22"/>
  <c r="H739" i="22"/>
  <c r="H771" i="22"/>
  <c r="H801" i="22"/>
  <c r="H829" i="22"/>
  <c r="H855" i="22"/>
  <c r="H879" i="22"/>
  <c r="H906" i="22"/>
  <c r="H929" i="22"/>
  <c r="H954" i="22"/>
  <c r="H976" i="22"/>
  <c r="H1000" i="22"/>
  <c r="H1023" i="22"/>
  <c r="H1047" i="22"/>
  <c r="H1070" i="22"/>
  <c r="H1094" i="22"/>
  <c r="H1117" i="22"/>
  <c r="H1139" i="22"/>
  <c r="H1163" i="22"/>
  <c r="H1185" i="22"/>
  <c r="H1210" i="22"/>
  <c r="H1232" i="22"/>
  <c r="H1256" i="22"/>
  <c r="H1279" i="22"/>
  <c r="H1303" i="22"/>
  <c r="H1326" i="22"/>
  <c r="H1350" i="22"/>
  <c r="H1371" i="22"/>
  <c r="H1387" i="22"/>
  <c r="H1403" i="22"/>
  <c r="H1419" i="22"/>
  <c r="H1435" i="22"/>
  <c r="H1451" i="22"/>
  <c r="H59" i="22"/>
  <c r="H102" i="22"/>
  <c r="H134" i="22"/>
  <c r="H166" i="22"/>
  <c r="H198" i="22"/>
  <c r="H230" i="22"/>
  <c r="H262" i="22"/>
  <c r="H294" i="22"/>
  <c r="H326" i="22"/>
  <c r="H358" i="22"/>
  <c r="H390" i="22"/>
  <c r="H422" i="22"/>
  <c r="H454" i="22"/>
  <c r="H486" i="22"/>
  <c r="H518" i="22"/>
  <c r="H550" i="22"/>
  <c r="H582" i="22"/>
  <c r="H614" i="22"/>
  <c r="H646" i="22"/>
  <c r="H678" i="22"/>
  <c r="H710" i="22"/>
  <c r="H742" i="22"/>
  <c r="H774" i="22"/>
  <c r="H803" i="22"/>
  <c r="H830" i="22"/>
  <c r="H856" i="22"/>
  <c r="H881" i="22"/>
  <c r="H907" i="22"/>
  <c r="H931" i="22"/>
  <c r="H955" i="22"/>
  <c r="H977" i="22"/>
  <c r="H1002" i="22"/>
  <c r="H1024" i="22"/>
  <c r="H1048" i="22"/>
  <c r="H1071" i="22"/>
  <c r="H1095" i="22"/>
  <c r="H1118" i="22"/>
  <c r="H1142" i="22"/>
  <c r="H1165" i="22"/>
  <c r="H1187" i="22"/>
  <c r="H1211" i="22"/>
  <c r="H1233" i="22"/>
  <c r="H1258" i="22"/>
  <c r="H1280" i="22"/>
  <c r="H1304" i="22"/>
  <c r="H1327" i="22"/>
  <c r="H1351" i="22"/>
  <c r="H1372" i="22"/>
  <c r="H1388" i="22"/>
  <c r="H1404" i="22"/>
  <c r="H1420" i="22"/>
  <c r="H1436" i="22"/>
  <c r="H1452" i="22"/>
  <c r="H1468" i="22"/>
  <c r="H1484" i="22"/>
  <c r="H1500" i="22"/>
  <c r="H1516" i="22"/>
  <c r="H1532" i="22"/>
  <c r="H1548" i="22"/>
  <c r="H1564" i="22"/>
  <c r="H61" i="22"/>
  <c r="H103" i="22"/>
  <c r="H135" i="22"/>
  <c r="H167" i="22"/>
  <c r="H199" i="22"/>
  <c r="H231" i="22"/>
  <c r="H263" i="22"/>
  <c r="H295" i="22"/>
  <c r="H327" i="22"/>
  <c r="H359" i="22"/>
  <c r="H391" i="22"/>
  <c r="H423" i="22"/>
  <c r="H455" i="22"/>
  <c r="H487" i="22"/>
  <c r="H519" i="22"/>
  <c r="H551" i="22"/>
  <c r="H583" i="22"/>
  <c r="H615" i="22"/>
  <c r="H647" i="22"/>
  <c r="H679" i="22"/>
  <c r="H711" i="22"/>
  <c r="H743" i="22"/>
  <c r="H775" i="22"/>
  <c r="H806" i="22"/>
  <c r="H831" i="22"/>
  <c r="H858" i="22"/>
  <c r="H883" i="22"/>
  <c r="H909" i="22"/>
  <c r="H934" i="22"/>
  <c r="H957" i="22"/>
  <c r="H979" i="22"/>
  <c r="H1003" i="22"/>
  <c r="H1025" i="22"/>
  <c r="H1050" i="22"/>
  <c r="H1072" i="22"/>
  <c r="H70" i="22"/>
  <c r="H109" i="22"/>
  <c r="H141" i="22"/>
  <c r="H173" i="22"/>
  <c r="H205" i="22"/>
  <c r="H237" i="22"/>
  <c r="H269" i="22"/>
  <c r="H301" i="22"/>
  <c r="H333" i="22"/>
  <c r="H365" i="22"/>
  <c r="H397" i="22"/>
  <c r="H429" i="22"/>
  <c r="H23" i="22"/>
  <c r="H107" i="22"/>
  <c r="H161" i="22"/>
  <c r="H219" i="22"/>
  <c r="H275" i="22"/>
  <c r="H334" i="22"/>
  <c r="H392" i="22"/>
  <c r="H445" i="22"/>
  <c r="H493" i="22"/>
  <c r="H539" i="22"/>
  <c r="H587" i="22"/>
  <c r="H631" i="22"/>
  <c r="H680" i="22"/>
  <c r="H723" i="22"/>
  <c r="H769" i="22"/>
  <c r="H814" i="22"/>
  <c r="H851" i="22"/>
  <c r="H890" i="22"/>
  <c r="H926" i="22"/>
  <c r="H960" i="22"/>
  <c r="H993" i="22"/>
  <c r="H1030" i="22"/>
  <c r="H1062" i="22"/>
  <c r="H1096" i="22"/>
  <c r="H1126" i="22"/>
  <c r="H1158" i="22"/>
  <c r="H1190" i="22"/>
  <c r="H1217" i="22"/>
  <c r="H1249" i="22"/>
  <c r="H1281" i="22"/>
  <c r="H1311" i="22"/>
  <c r="H1343" i="22"/>
  <c r="H1373" i="22"/>
  <c r="H1393" i="22"/>
  <c r="H1415" i="22"/>
  <c r="H1437" i="22"/>
  <c r="H1457" i="22"/>
  <c r="H1477" i="22"/>
  <c r="H27" i="22"/>
  <c r="H110" i="22"/>
  <c r="H168" i="22"/>
  <c r="H222" i="22"/>
  <c r="H279" i="22"/>
  <c r="H337" i="22"/>
  <c r="H395" i="22"/>
  <c r="H446" i="22"/>
  <c r="H494" i="22"/>
  <c r="H541" i="22"/>
  <c r="H589" i="22"/>
  <c r="H635" i="22"/>
  <c r="H683" i="22"/>
  <c r="H727" i="22"/>
  <c r="H776" i="22"/>
  <c r="H815" i="22"/>
  <c r="H854" i="22"/>
  <c r="H891" i="22"/>
  <c r="H927" i="22"/>
  <c r="H29" i="22"/>
  <c r="H113" i="22"/>
  <c r="H171" i="22"/>
  <c r="H225" i="22"/>
  <c r="H283" i="22"/>
  <c r="H339" i="22"/>
  <c r="H398" i="22"/>
  <c r="H449" i="22"/>
  <c r="H497" i="22"/>
  <c r="H542" i="22"/>
  <c r="H590" i="22"/>
  <c r="H637" i="22"/>
  <c r="H685" i="22"/>
  <c r="H731" i="22"/>
  <c r="H779" i="22"/>
  <c r="H819" i="22"/>
  <c r="H859" i="22"/>
  <c r="H893" i="22"/>
  <c r="H928" i="22"/>
  <c r="H35" i="22"/>
  <c r="H115" i="22"/>
  <c r="H174" i="22"/>
  <c r="H232" i="22"/>
  <c r="H286" i="22"/>
  <c r="H343" i="22"/>
  <c r="H401" i="22"/>
  <c r="H456" i="22"/>
  <c r="H499" i="22"/>
  <c r="H545" i="22"/>
  <c r="H593" i="22"/>
  <c r="H638" i="22"/>
  <c r="H686" i="22"/>
  <c r="H733" i="22"/>
  <c r="H781" i="22"/>
  <c r="H823" i="22"/>
  <c r="H861" i="22"/>
  <c r="H895" i="22"/>
  <c r="H935" i="22"/>
  <c r="H966" i="22"/>
  <c r="H999" i="22"/>
  <c r="H1034" i="22"/>
  <c r="H1067" i="22"/>
  <c r="H1101" i="22"/>
  <c r="H1131" i="22"/>
  <c r="H1162" i="22"/>
  <c r="H1194" i="22"/>
  <c r="H1224" i="22"/>
  <c r="H1255" i="22"/>
  <c r="H1287" i="22"/>
  <c r="H1318" i="22"/>
  <c r="H1347" i="22"/>
  <c r="H1376" i="22"/>
  <c r="H1397" i="22"/>
  <c r="H1418" i="22"/>
  <c r="H1440" i="22"/>
  <c r="H1461" i="22"/>
  <c r="H1481" i="22"/>
  <c r="H1501" i="22"/>
  <c r="H1520" i="22"/>
  <c r="H1539" i="22"/>
  <c r="H1560" i="22"/>
  <c r="H1579" i="22"/>
  <c r="H1597" i="22"/>
  <c r="H1615" i="22"/>
  <c r="H1632" i="22"/>
  <c r="H1649" i="22"/>
  <c r="H1666" i="22"/>
  <c r="H1683" i="22"/>
  <c r="H1701" i="22"/>
  <c r="H1718" i="22"/>
  <c r="H1735" i="22"/>
  <c r="H1752" i="22"/>
  <c r="H1769" i="22"/>
  <c r="H1786" i="22"/>
  <c r="H1803" i="22"/>
  <c r="H1820" i="22"/>
  <c r="H1837" i="22"/>
  <c r="H1854" i="22"/>
  <c r="H1871" i="22"/>
  <c r="H1888" i="22"/>
  <c r="H1905" i="22"/>
  <c r="H1922" i="22"/>
  <c r="H1939" i="22"/>
  <c r="H1957" i="22"/>
  <c r="H1973" i="22"/>
  <c r="H1989" i="22"/>
  <c r="H2005" i="22"/>
  <c r="H2021" i="22"/>
  <c r="H2037" i="22"/>
  <c r="H2053" i="22"/>
  <c r="H2069" i="22"/>
  <c r="H2085" i="22"/>
  <c r="H2101" i="22"/>
  <c r="H2117" i="22"/>
  <c r="H2133" i="22"/>
  <c r="H2149" i="22"/>
  <c r="H2165" i="22"/>
  <c r="H2181" i="22"/>
  <c r="H2197" i="22"/>
  <c r="H2213" i="22"/>
  <c r="H2229" i="22"/>
  <c r="H2245" i="22"/>
  <c r="H2261" i="22"/>
  <c r="H2277" i="22"/>
  <c r="H2293" i="22"/>
  <c r="H2309" i="22"/>
  <c r="H2325" i="22"/>
  <c r="H2341" i="22"/>
  <c r="H2357" i="22"/>
  <c r="H2373" i="22"/>
  <c r="H2389" i="22"/>
  <c r="H2405" i="22"/>
  <c r="H2421" i="22"/>
  <c r="H2437" i="22"/>
  <c r="H2453" i="22"/>
  <c r="H2469" i="22"/>
  <c r="H43" i="22"/>
  <c r="H119" i="22"/>
  <c r="H177" i="22"/>
  <c r="H235" i="22"/>
  <c r="H289" i="22"/>
  <c r="H347" i="22"/>
  <c r="H403" i="22"/>
  <c r="H459" i="22"/>
  <c r="H503" i="22"/>
  <c r="H552" i="22"/>
  <c r="H595" i="22"/>
  <c r="H641" i="22"/>
  <c r="H689" i="22"/>
  <c r="H734" i="22"/>
  <c r="H782" i="22"/>
  <c r="H824" i="22"/>
  <c r="H862" i="22"/>
  <c r="H899" i="22"/>
  <c r="H51" i="22"/>
  <c r="H123" i="22"/>
  <c r="H179" i="22"/>
  <c r="H238" i="22"/>
  <c r="H296" i="22"/>
  <c r="H350" i="22"/>
  <c r="H407" i="22"/>
  <c r="H461" i="22"/>
  <c r="H507" i="22"/>
  <c r="H555" i="22"/>
  <c r="H599" i="22"/>
  <c r="H648" i="22"/>
  <c r="H691" i="22"/>
  <c r="H737" i="22"/>
  <c r="H785" i="22"/>
  <c r="H826" i="22"/>
  <c r="H863" i="22"/>
  <c r="H902" i="22"/>
  <c r="H938" i="22"/>
  <c r="H971" i="22"/>
  <c r="H1006" i="22"/>
  <c r="H1038" i="22"/>
  <c r="H1073" i="22"/>
  <c r="H1103" i="22"/>
  <c r="H1135" i="22"/>
  <c r="H1167" i="22"/>
  <c r="H1197" i="22"/>
  <c r="H1229" i="22"/>
  <c r="H1261" i="22"/>
  <c r="H1290" i="22"/>
  <c r="H1322" i="22"/>
  <c r="H1354" i="22"/>
  <c r="H1378" i="22"/>
  <c r="H1400" i="22"/>
  <c r="H1422" i="22"/>
  <c r="H1442" i="22"/>
  <c r="H1464" i="22"/>
  <c r="H1483" i="22"/>
  <c r="H1503" i="22"/>
  <c r="H1522" i="22"/>
  <c r="H1543" i="22"/>
  <c r="H1562" i="22"/>
  <c r="H1581" i="22"/>
  <c r="H1599" i="22"/>
  <c r="H1617" i="22"/>
  <c r="H1634" i="22"/>
  <c r="H1651" i="22"/>
  <c r="H1669" i="22"/>
  <c r="H1686" i="22"/>
  <c r="H1703" i="22"/>
  <c r="H1720" i="22"/>
  <c r="H1737" i="22"/>
  <c r="H1754" i="22"/>
  <c r="H1771" i="22"/>
  <c r="H1788" i="22"/>
  <c r="H1805" i="22"/>
  <c r="H1822" i="22"/>
  <c r="H1839" i="22"/>
  <c r="H1856" i="22"/>
  <c r="H1873" i="22"/>
  <c r="H1890" i="22"/>
  <c r="H1907" i="22"/>
  <c r="H1925" i="22"/>
  <c r="H1942" i="22"/>
  <c r="H1959" i="22"/>
  <c r="H1975" i="22"/>
  <c r="H1991" i="22"/>
  <c r="H2007" i="22"/>
  <c r="H2023" i="22"/>
  <c r="H2039" i="22"/>
  <c r="H2055" i="22"/>
  <c r="H2071" i="22"/>
  <c r="H2087" i="22"/>
  <c r="H2103" i="22"/>
  <c r="H2119" i="22"/>
  <c r="H2135" i="22"/>
  <c r="H2151" i="22"/>
  <c r="H2167" i="22"/>
  <c r="H2183" i="22"/>
  <c r="H2199" i="22"/>
  <c r="H2215" i="22"/>
  <c r="H2231" i="22"/>
  <c r="H2247" i="22"/>
  <c r="H2263" i="22"/>
  <c r="H2279" i="22"/>
  <c r="H62" i="22"/>
  <c r="H126" i="22"/>
  <c r="H183" i="22"/>
  <c r="H241" i="22"/>
  <c r="H299" i="22"/>
  <c r="H353" i="22"/>
  <c r="H411" i="22"/>
  <c r="H462" i="22"/>
  <c r="H509" i="22"/>
  <c r="H557" i="22"/>
  <c r="H603" i="22"/>
  <c r="H651" i="22"/>
  <c r="H695" i="22"/>
  <c r="H744" i="22"/>
  <c r="H787" i="22"/>
  <c r="H827" i="22"/>
  <c r="H865" i="22"/>
  <c r="H903" i="22"/>
  <c r="H67" i="22"/>
  <c r="H129" i="22"/>
  <c r="H187" i="22"/>
  <c r="H243" i="22"/>
  <c r="H302" i="22"/>
  <c r="H360" i="22"/>
  <c r="H414" i="22"/>
  <c r="H465" i="22"/>
  <c r="H510" i="22"/>
  <c r="H558" i="22"/>
  <c r="H605" i="22"/>
  <c r="H653" i="22"/>
  <c r="H699" i="22"/>
  <c r="H747" i="22"/>
  <c r="H791" i="22"/>
  <c r="H833" i="22"/>
  <c r="H867" i="22"/>
  <c r="H904" i="22"/>
  <c r="H941" i="22"/>
  <c r="H974" i="22"/>
  <c r="H1008" i="22"/>
  <c r="H1041" i="22"/>
  <c r="H1078" i="22"/>
  <c r="H1107" i="22"/>
  <c r="H1137" i="22"/>
  <c r="H1169" i="22"/>
  <c r="H1200" i="22"/>
  <c r="H1231" i="22"/>
  <c r="H1263" i="22"/>
  <c r="H1294" i="22"/>
  <c r="H1325" i="22"/>
  <c r="H1357" i="22"/>
  <c r="H1381" i="22"/>
  <c r="H1402" i="22"/>
  <c r="H1424" i="22"/>
  <c r="H1445" i="22"/>
  <c r="H1466" i="22"/>
  <c r="H71" i="22"/>
  <c r="H136" i="22"/>
  <c r="H190" i="22"/>
  <c r="H247" i="22"/>
  <c r="H305" i="22"/>
  <c r="H363" i="22"/>
  <c r="H417" i="22"/>
  <c r="H467" i="22"/>
  <c r="H513" i="22"/>
  <c r="H561" i="22"/>
  <c r="H606" i="22"/>
  <c r="H654" i="22"/>
  <c r="H701" i="22"/>
  <c r="H749" i="22"/>
  <c r="H795" i="22"/>
  <c r="H835" i="22"/>
  <c r="H871" i="22"/>
  <c r="H910" i="22"/>
  <c r="H942" i="22"/>
  <c r="H975" i="22"/>
  <c r="H1009" i="22"/>
  <c r="H1043" i="22"/>
  <c r="H1079" i="22"/>
  <c r="H1111" i="22"/>
  <c r="H1143" i="22"/>
  <c r="H1171" i="22"/>
  <c r="H75" i="22"/>
  <c r="H139" i="22"/>
  <c r="H193" i="22"/>
  <c r="H251" i="22"/>
  <c r="H307" i="22"/>
  <c r="H366" i="22"/>
  <c r="H424" i="22"/>
  <c r="H471" i="22"/>
  <c r="H520" i="22"/>
  <c r="H563" i="22"/>
  <c r="H609" i="22"/>
  <c r="H657" i="22"/>
  <c r="H702" i="22"/>
  <c r="H750" i="22"/>
  <c r="H797" i="22"/>
  <c r="H838" i="22"/>
  <c r="H874" i="22"/>
  <c r="H911" i="22"/>
  <c r="H944" i="22"/>
  <c r="H982" i="22"/>
  <c r="H1011" i="22"/>
  <c r="H1046" i="22"/>
  <c r="H1080" i="22"/>
  <c r="H1112" i="22"/>
  <c r="H1144" i="22"/>
  <c r="H1174" i="22"/>
  <c r="H1206" i="22"/>
  <c r="H1238" i="22"/>
  <c r="H1265" i="22"/>
  <c r="H1297" i="22"/>
  <c r="H1329" i="22"/>
  <c r="H1359" i="22"/>
  <c r="H1384" i="22"/>
  <c r="H1406" i="22"/>
  <c r="H1426" i="22"/>
  <c r="H1448" i="22"/>
  <c r="H1469" i="22"/>
  <c r="H1488" i="22"/>
  <c r="H1507" i="22"/>
  <c r="H1528" i="22"/>
  <c r="H1547" i="22"/>
  <c r="H1567" i="22"/>
  <c r="H1585" i="22"/>
  <c r="H1603" i="22"/>
  <c r="H1622" i="22"/>
  <c r="H1639" i="22"/>
  <c r="H1656" i="22"/>
  <c r="H1673" i="22"/>
  <c r="H1690" i="22"/>
  <c r="H1707" i="22"/>
  <c r="H1724" i="22"/>
  <c r="H1741" i="22"/>
  <c r="H1758" i="22"/>
  <c r="H1775" i="22"/>
  <c r="H1792" i="22"/>
  <c r="H77" i="22"/>
  <c r="H142" i="22"/>
  <c r="H200" i="22"/>
  <c r="H254" i="22"/>
  <c r="H311" i="22"/>
  <c r="H369" i="22"/>
  <c r="H427" i="22"/>
  <c r="H475" i="22"/>
  <c r="H523" i="22"/>
  <c r="H567" i="22"/>
  <c r="H616" i="22"/>
  <c r="H659" i="22"/>
  <c r="H705" i="22"/>
  <c r="H753" i="22"/>
  <c r="H798" i="22"/>
  <c r="H839" i="22"/>
  <c r="H875" i="22"/>
  <c r="H913" i="22"/>
  <c r="H947" i="22"/>
  <c r="H983" i="22"/>
  <c r="H1015" i="22"/>
  <c r="H1051" i="22"/>
  <c r="H1082" i="22"/>
  <c r="H1114" i="22"/>
  <c r="H1146" i="22"/>
  <c r="H1175" i="22"/>
  <c r="H1207" i="22"/>
  <c r="H1239" i="22"/>
  <c r="H1267" i="22"/>
  <c r="H1299" i="22"/>
  <c r="H1331" i="22"/>
  <c r="H1360" i="22"/>
  <c r="H1385" i="22"/>
  <c r="H1407" i="22"/>
  <c r="H1427" i="22"/>
  <c r="H1449" i="22"/>
  <c r="H1470" i="22"/>
  <c r="H1489" i="22"/>
  <c r="H1509" i="22"/>
  <c r="H1529" i="22"/>
  <c r="H1549" i="22"/>
  <c r="H1568" i="22"/>
  <c r="H1586" i="22"/>
  <c r="H1605" i="22"/>
  <c r="H1623" i="22"/>
  <c r="H83" i="22"/>
  <c r="H145" i="22"/>
  <c r="H203" i="22"/>
  <c r="H257" i="22"/>
  <c r="H315" i="22"/>
  <c r="H371" i="22"/>
  <c r="H430" i="22"/>
  <c r="H477" i="22"/>
  <c r="H525" i="22"/>
  <c r="H571" i="22"/>
  <c r="H619" i="22"/>
  <c r="H663" i="22"/>
  <c r="H712" i="22"/>
  <c r="H755" i="22"/>
  <c r="H799" i="22"/>
  <c r="H840" i="22"/>
  <c r="H877" i="22"/>
  <c r="H915" i="22"/>
  <c r="H950" i="22"/>
  <c r="H984" i="22"/>
  <c r="H1018" i="22"/>
  <c r="H1053" i="22"/>
  <c r="H1085" i="22"/>
  <c r="H1115" i="22"/>
  <c r="H1147" i="22"/>
  <c r="H1178" i="22"/>
  <c r="H1208" i="22"/>
  <c r="H1240" i="22"/>
  <c r="H1271" i="22"/>
  <c r="H1302" i="22"/>
  <c r="H1334" i="22"/>
  <c r="H1363" i="22"/>
  <c r="H1386" i="22"/>
  <c r="H1408" i="22"/>
  <c r="H1429" i="22"/>
  <c r="H1450" i="22"/>
  <c r="H1471" i="22"/>
  <c r="H1490" i="22"/>
  <c r="H1511" i="22"/>
  <c r="H1530" i="22"/>
  <c r="H1550" i="22"/>
  <c r="H1569" i="22"/>
  <c r="H1587" i="22"/>
  <c r="H1607" i="22"/>
  <c r="H1624" i="22"/>
  <c r="H1641" i="22"/>
  <c r="H1658" i="22"/>
  <c r="H1675" i="22"/>
  <c r="H1692" i="22"/>
  <c r="H1709" i="22"/>
  <c r="H1726" i="22"/>
  <c r="H1743" i="22"/>
  <c r="H1760" i="22"/>
  <c r="H87" i="22"/>
  <c r="H318" i="22"/>
  <c r="H526" i="22"/>
  <c r="H715" i="22"/>
  <c r="H878" i="22"/>
  <c r="H968" i="22"/>
  <c r="H1035" i="22"/>
  <c r="H1102" i="22"/>
  <c r="H1166" i="22"/>
  <c r="H1222" i="22"/>
  <c r="H1278" i="22"/>
  <c r="H1336" i="22"/>
  <c r="H1383" i="22"/>
  <c r="H1421" i="22"/>
  <c r="H1458" i="22"/>
  <c r="H1493" i="22"/>
  <c r="H1519" i="22"/>
  <c r="H1551" i="22"/>
  <c r="H1577" i="22"/>
  <c r="H1602" i="22"/>
  <c r="H1629" i="22"/>
  <c r="H1653" i="22"/>
  <c r="H1676" i="22"/>
  <c r="H1697" i="22"/>
  <c r="H1721" i="22"/>
  <c r="H1744" i="22"/>
  <c r="H1766" i="22"/>
  <c r="H1787" i="22"/>
  <c r="H93" i="22"/>
  <c r="H321" i="22"/>
  <c r="H529" i="22"/>
  <c r="H717" i="22"/>
  <c r="H886" i="22"/>
  <c r="H973" i="22"/>
  <c r="H1040" i="22"/>
  <c r="H1104" i="22"/>
  <c r="H1168" i="22"/>
  <c r="H1227" i="22"/>
  <c r="H1283" i="22"/>
  <c r="H1338" i="22"/>
  <c r="H1389" i="22"/>
  <c r="H1423" i="22"/>
  <c r="H1459" i="22"/>
  <c r="H1495" i="22"/>
  <c r="H1521" i="22"/>
  <c r="H1552" i="22"/>
  <c r="H1578" i="22"/>
  <c r="H1608" i="22"/>
  <c r="H1630" i="22"/>
  <c r="H1654" i="22"/>
  <c r="H1677" i="22"/>
  <c r="H1698" i="22"/>
  <c r="H1722" i="22"/>
  <c r="H1745" i="22"/>
  <c r="H1767" i="22"/>
  <c r="H1789" i="22"/>
  <c r="H1809" i="22"/>
  <c r="H1829" i="22"/>
  <c r="H1848" i="22"/>
  <c r="H1867" i="22"/>
  <c r="H1886" i="22"/>
  <c r="H1906" i="22"/>
  <c r="H1927" i="22"/>
  <c r="H1946" i="22"/>
  <c r="H1965" i="22"/>
  <c r="H1983" i="22"/>
  <c r="H2001" i="22"/>
  <c r="H2019" i="22"/>
  <c r="H2038" i="22"/>
  <c r="H2057" i="22"/>
  <c r="H2075" i="22"/>
  <c r="H2093" i="22"/>
  <c r="H2111" i="22"/>
  <c r="H2129" i="22"/>
  <c r="H2147" i="22"/>
  <c r="H2166" i="22"/>
  <c r="H2185" i="22"/>
  <c r="H2203" i="22"/>
  <c r="H2221" i="22"/>
  <c r="H2239" i="22"/>
  <c r="H2257" i="22"/>
  <c r="H2275" i="22"/>
  <c r="H2294" i="22"/>
  <c r="H2311" i="22"/>
  <c r="H2328" i="22"/>
  <c r="H2345" i="22"/>
  <c r="H2362" i="22"/>
  <c r="H2379" i="22"/>
  <c r="H2396" i="22"/>
  <c r="H2413" i="22"/>
  <c r="H2430" i="22"/>
  <c r="H2447" i="22"/>
  <c r="H2464" i="22"/>
  <c r="H2481" i="22"/>
  <c r="H2497" i="22"/>
  <c r="H2513" i="22"/>
  <c r="H2529" i="22"/>
  <c r="H2545" i="22"/>
  <c r="H2561" i="22"/>
  <c r="H2577" i="22"/>
  <c r="H2593" i="22"/>
  <c r="H2609" i="22"/>
  <c r="H2625" i="22"/>
  <c r="H2641" i="22"/>
  <c r="H2657" i="22"/>
  <c r="H2673" i="22"/>
  <c r="H2689" i="22"/>
  <c r="H2705" i="22"/>
  <c r="H2721" i="22"/>
  <c r="H2737" i="22"/>
  <c r="H2753" i="22"/>
  <c r="H2769" i="22"/>
  <c r="H2785" i="22"/>
  <c r="H94" i="22"/>
  <c r="H328" i="22"/>
  <c r="H531" i="22"/>
  <c r="H718" i="22"/>
  <c r="H887" i="22"/>
  <c r="H986" i="22"/>
  <c r="H1054" i="22"/>
  <c r="H1119" i="22"/>
  <c r="H1181" i="22"/>
  <c r="H1230" i="22"/>
  <c r="H1286" i="22"/>
  <c r="H1341" i="22"/>
  <c r="H1390" i="22"/>
  <c r="H1425" i="22"/>
  <c r="H1463" i="22"/>
  <c r="H1496" i="22"/>
  <c r="H1523" i="22"/>
  <c r="H1553" i="22"/>
  <c r="H1580" i="22"/>
  <c r="H1609" i="22"/>
  <c r="H1631" i="22"/>
  <c r="H1655" i="22"/>
  <c r="H1678" i="22"/>
  <c r="H1699" i="22"/>
  <c r="H1723" i="22"/>
  <c r="H1746" i="22"/>
  <c r="H1768" i="22"/>
  <c r="H1790" i="22"/>
  <c r="H1810" i="22"/>
  <c r="H1830" i="22"/>
  <c r="H1849" i="22"/>
  <c r="H1868" i="22"/>
  <c r="H1887" i="22"/>
  <c r="H1909" i="22"/>
  <c r="H1928" i="22"/>
  <c r="H1947" i="22"/>
  <c r="H1966" i="22"/>
  <c r="H1984" i="22"/>
  <c r="H2002" i="22"/>
  <c r="H2020" i="22"/>
  <c r="H2040" i="22"/>
  <c r="H2058" i="22"/>
  <c r="H2076" i="22"/>
  <c r="H2094" i="22"/>
  <c r="H2112" i="22"/>
  <c r="H2130" i="22"/>
  <c r="H2148" i="22"/>
  <c r="H2168" i="22"/>
  <c r="H2186" i="22"/>
  <c r="H2204" i="22"/>
  <c r="H2222" i="22"/>
  <c r="H2240" i="22"/>
  <c r="H2258" i="22"/>
  <c r="H2276" i="22"/>
  <c r="H2295" i="22"/>
  <c r="H2312" i="22"/>
  <c r="H2329" i="22"/>
  <c r="H2346" i="22"/>
  <c r="H2363" i="22"/>
  <c r="H2380" i="22"/>
  <c r="H2397" i="22"/>
  <c r="H2414" i="22"/>
  <c r="H2431" i="22"/>
  <c r="H2448" i="22"/>
  <c r="H2465" i="22"/>
  <c r="H2482" i="22"/>
  <c r="H2498" i="22"/>
  <c r="H2514" i="22"/>
  <c r="H2530" i="22"/>
  <c r="H2546" i="22"/>
  <c r="H2562" i="22"/>
  <c r="H104" i="22"/>
  <c r="H331" i="22"/>
  <c r="H535" i="22"/>
  <c r="H721" i="22"/>
  <c r="H888" i="22"/>
  <c r="H987" i="22"/>
  <c r="H1055" i="22"/>
  <c r="H1120" i="22"/>
  <c r="H1182" i="22"/>
  <c r="H1235" i="22"/>
  <c r="H1288" i="22"/>
  <c r="H1344" i="22"/>
  <c r="H1391" i="22"/>
  <c r="H1431" i="22"/>
  <c r="H1465" i="22"/>
  <c r="H1497" i="22"/>
  <c r="H1525" i="22"/>
  <c r="H1554" i="22"/>
  <c r="H1582" i="22"/>
  <c r="H1610" i="22"/>
  <c r="H1633" i="22"/>
  <c r="H1657" i="22"/>
  <c r="H1679" i="22"/>
  <c r="H1702" i="22"/>
  <c r="H1725" i="22"/>
  <c r="H1747" i="22"/>
  <c r="H1770" i="22"/>
  <c r="H1791" i="22"/>
  <c r="H1811" i="22"/>
  <c r="H1831" i="22"/>
  <c r="H1850" i="22"/>
  <c r="H1869" i="22"/>
  <c r="H1889" i="22"/>
  <c r="H1910" i="22"/>
  <c r="H1929" i="22"/>
  <c r="H1948" i="22"/>
  <c r="H1967" i="22"/>
  <c r="H1985" i="22"/>
  <c r="H2003" i="22"/>
  <c r="H2022" i="22"/>
  <c r="H2041" i="22"/>
  <c r="H2059" i="22"/>
  <c r="H2077" i="22"/>
  <c r="H2095" i="22"/>
  <c r="H2113" i="22"/>
  <c r="H2131" i="22"/>
  <c r="H2150" i="22"/>
  <c r="H2169" i="22"/>
  <c r="H2187" i="22"/>
  <c r="H2205" i="22"/>
  <c r="H2223" i="22"/>
  <c r="H2241" i="22"/>
  <c r="H2259" i="22"/>
  <c r="H2278" i="22"/>
  <c r="H2296" i="22"/>
  <c r="H2313" i="22"/>
  <c r="H2330" i="22"/>
  <c r="H2347" i="22"/>
  <c r="H2364" i="22"/>
  <c r="H2381" i="22"/>
  <c r="H2398" i="22"/>
  <c r="H147" i="22"/>
  <c r="H375" i="22"/>
  <c r="H573" i="22"/>
  <c r="H759" i="22"/>
  <c r="H918" i="22"/>
  <c r="H989" i="22"/>
  <c r="H1056" i="22"/>
  <c r="H1121" i="22"/>
  <c r="H1183" i="22"/>
  <c r="H1242" i="22"/>
  <c r="H1291" i="22"/>
  <c r="H1345" i="22"/>
  <c r="H1392" i="22"/>
  <c r="H1432" i="22"/>
  <c r="H1467" i="22"/>
  <c r="H1498" i="22"/>
  <c r="H1527" i="22"/>
  <c r="H1555" i="22"/>
  <c r="H1583" i="22"/>
  <c r="H1611" i="22"/>
  <c r="H1635" i="22"/>
  <c r="H1659" i="22"/>
  <c r="H1680" i="22"/>
  <c r="H1704" i="22"/>
  <c r="H1727" i="22"/>
  <c r="H1749" i="22"/>
  <c r="H1772" i="22"/>
  <c r="H1793" i="22"/>
  <c r="H1813" i="22"/>
  <c r="H1832" i="22"/>
  <c r="H1851" i="22"/>
  <c r="H1870" i="22"/>
  <c r="H1891" i="22"/>
  <c r="H151" i="22"/>
  <c r="H379" i="22"/>
  <c r="H574" i="22"/>
  <c r="H763" i="22"/>
  <c r="H919" i="22"/>
  <c r="H991" i="22"/>
  <c r="H1057" i="22"/>
  <c r="H1123" i="22"/>
  <c r="H1184" i="22"/>
  <c r="H1243" i="22"/>
  <c r="H1296" i="22"/>
  <c r="H1352" i="22"/>
  <c r="H1394" i="22"/>
  <c r="H1433" i="22"/>
  <c r="H1472" i="22"/>
  <c r="H1499" i="22"/>
  <c r="H1531" i="22"/>
  <c r="H1557" i="22"/>
  <c r="H1584" i="22"/>
  <c r="H1612" i="22"/>
  <c r="H1637" i="22"/>
  <c r="H1660" i="22"/>
  <c r="H1681" i="22"/>
  <c r="H1705" i="22"/>
  <c r="H1728" i="22"/>
  <c r="H1750" i="22"/>
  <c r="H1773" i="22"/>
  <c r="H1794" i="22"/>
  <c r="H1814" i="22"/>
  <c r="H1833" i="22"/>
  <c r="H1852" i="22"/>
  <c r="H1872" i="22"/>
  <c r="H1893" i="22"/>
  <c r="H1912" i="22"/>
  <c r="H1931" i="22"/>
  <c r="H1950" i="22"/>
  <c r="H1969" i="22"/>
  <c r="H1987" i="22"/>
  <c r="H2006" i="22"/>
  <c r="H2025" i="22"/>
  <c r="H2043" i="22"/>
  <c r="H2061" i="22"/>
  <c r="H2079" i="22"/>
  <c r="H2097" i="22"/>
  <c r="H2115" i="22"/>
  <c r="H2134" i="22"/>
  <c r="H2153" i="22"/>
  <c r="H2171" i="22"/>
  <c r="H2189" i="22"/>
  <c r="H2207" i="22"/>
  <c r="H2225" i="22"/>
  <c r="H2243" i="22"/>
  <c r="H2262" i="22"/>
  <c r="H2281" i="22"/>
  <c r="H2298" i="22"/>
  <c r="H2315" i="22"/>
  <c r="H2332" i="22"/>
  <c r="H2349" i="22"/>
  <c r="H2366" i="22"/>
  <c r="H2383" i="22"/>
  <c r="H2400" i="22"/>
  <c r="H2417" i="22"/>
  <c r="H2434" i="22"/>
  <c r="H2451" i="22"/>
  <c r="H2468" i="22"/>
  <c r="H2485" i="22"/>
  <c r="H155" i="22"/>
  <c r="H382" i="22"/>
  <c r="H577" i="22"/>
  <c r="H765" i="22"/>
  <c r="H922" i="22"/>
  <c r="H995" i="22"/>
  <c r="H1064" i="22"/>
  <c r="H1127" i="22"/>
  <c r="H1191" i="22"/>
  <c r="H1245" i="22"/>
  <c r="H1306" i="22"/>
  <c r="H1355" i="22"/>
  <c r="H1395" i="22"/>
  <c r="H1434" i="22"/>
  <c r="H1473" i="22"/>
  <c r="H1502" i="22"/>
  <c r="H1533" i="22"/>
  <c r="H1559" i="22"/>
  <c r="H1589" i="22"/>
  <c r="H1613" i="22"/>
  <c r="H158" i="22"/>
  <c r="H385" i="22"/>
  <c r="H584" i="22"/>
  <c r="H766" i="22"/>
  <c r="H206" i="22"/>
  <c r="H433" i="22"/>
  <c r="H621" i="22"/>
  <c r="H807" i="22"/>
  <c r="H936" i="22"/>
  <c r="H1005" i="22"/>
  <c r="H1069" i="22"/>
  <c r="H1134" i="22"/>
  <c r="H1195" i="22"/>
  <c r="H1251" i="22"/>
  <c r="H1309" i="22"/>
  <c r="H1367" i="22"/>
  <c r="H1401" i="22"/>
  <c r="H1439" i="22"/>
  <c r="H1475" i="22"/>
  <c r="H1505" i="22"/>
  <c r="H1535" i="22"/>
  <c r="H1563" i="22"/>
  <c r="H1592" i="22"/>
  <c r="H1616" i="22"/>
  <c r="H1642" i="22"/>
  <c r="H1663" i="22"/>
  <c r="H1687" i="22"/>
  <c r="H1710" i="22"/>
  <c r="H1731" i="22"/>
  <c r="H1755" i="22"/>
  <c r="H209" i="22"/>
  <c r="H435" i="22"/>
  <c r="H622" i="22"/>
  <c r="H808" i="22"/>
  <c r="H939" i="22"/>
  <c r="H1007" i="22"/>
  <c r="H1075" i="22"/>
  <c r="H1136" i="22"/>
  <c r="H1198" i="22"/>
  <c r="H1254" i="22"/>
  <c r="H1310" i="22"/>
  <c r="H1368" i="22"/>
  <c r="H1405" i="22"/>
  <c r="H1441" i="22"/>
  <c r="H1479" i="22"/>
  <c r="H1506" i="22"/>
  <c r="H1536" i="22"/>
  <c r="H1565" i="22"/>
  <c r="H1593" i="22"/>
  <c r="H1618" i="22"/>
  <c r="H1643" i="22"/>
  <c r="H1664" i="22"/>
  <c r="H1688" i="22"/>
  <c r="H1711" i="22"/>
  <c r="H1733" i="22"/>
  <c r="H1756" i="22"/>
  <c r="H1778" i="22"/>
  <c r="H1799" i="22"/>
  <c r="H1818" i="22"/>
  <c r="H1838" i="22"/>
  <c r="H1858" i="22"/>
  <c r="H1878" i="22"/>
  <c r="H1897" i="22"/>
  <c r="H1916" i="22"/>
  <c r="H1935" i="22"/>
  <c r="H1954" i="22"/>
  <c r="H1974" i="22"/>
  <c r="H1993" i="22"/>
  <c r="H2011" i="22"/>
  <c r="H2029" i="22"/>
  <c r="H2047" i="22"/>
  <c r="H2065" i="22"/>
  <c r="H2083" i="22"/>
  <c r="H2102" i="22"/>
  <c r="H2121" i="22"/>
  <c r="H2139" i="22"/>
  <c r="H2157" i="22"/>
  <c r="H2175" i="22"/>
  <c r="H2193" i="22"/>
  <c r="H2211" i="22"/>
  <c r="H2230" i="22"/>
  <c r="H2249" i="22"/>
  <c r="H2267" i="22"/>
  <c r="H2285" i="22"/>
  <c r="H2302" i="22"/>
  <c r="H2319" i="22"/>
  <c r="H2336" i="22"/>
  <c r="H2353" i="22"/>
  <c r="H2370" i="22"/>
  <c r="H2387" i="22"/>
  <c r="H2404" i="22"/>
  <c r="H2422" i="22"/>
  <c r="H2439" i="22"/>
  <c r="H2456" i="22"/>
  <c r="H2473" i="22"/>
  <c r="H2489" i="22"/>
  <c r="H2505" i="22"/>
  <c r="H2521" i="22"/>
  <c r="H2537" i="22"/>
  <c r="H2553" i="22"/>
  <c r="H215" i="22"/>
  <c r="H443" i="22"/>
  <c r="H627" i="22"/>
  <c r="H813" i="22"/>
  <c r="H952" i="22"/>
  <c r="H1021" i="22"/>
  <c r="H1088" i="22"/>
  <c r="H1150" i="22"/>
  <c r="H1213" i="22"/>
  <c r="H1262" i="22"/>
  <c r="H1313" i="22"/>
  <c r="H1370" i="22"/>
  <c r="H1410" i="22"/>
  <c r="H1447" i="22"/>
  <c r="H1482" i="22"/>
  <c r="H1513" i="22"/>
  <c r="H1538" i="22"/>
  <c r="H1570" i="22"/>
  <c r="H1595" i="22"/>
  <c r="H1621" i="22"/>
  <c r="H1645" i="22"/>
  <c r="H1667" i="22"/>
  <c r="H1691" i="22"/>
  <c r="H1713" i="22"/>
  <c r="H1736" i="22"/>
  <c r="H1759" i="22"/>
  <c r="H1781" i="22"/>
  <c r="H1801" i="22"/>
  <c r="H1821" i="22"/>
  <c r="H1841" i="22"/>
  <c r="H1861" i="22"/>
  <c r="H1880" i="22"/>
  <c r="H1899" i="22"/>
  <c r="H1918" i="22"/>
  <c r="H1937" i="22"/>
  <c r="H1958" i="22"/>
  <c r="H1977" i="22"/>
  <c r="H1995" i="22"/>
  <c r="H2013" i="22"/>
  <c r="H2031" i="22"/>
  <c r="H2049" i="22"/>
  <c r="H264" i="22"/>
  <c r="H478" i="22"/>
  <c r="H667" i="22"/>
  <c r="H842" i="22"/>
  <c r="H958" i="22"/>
  <c r="H1022" i="22"/>
  <c r="H1089" i="22"/>
  <c r="H1151" i="22"/>
  <c r="H1214" i="22"/>
  <c r="H1264" i="22"/>
  <c r="H1320" i="22"/>
  <c r="H1374" i="22"/>
  <c r="H1411" i="22"/>
  <c r="H1453" i="22"/>
  <c r="H1485" i="22"/>
  <c r="H1514" i="22"/>
  <c r="H1541" i="22"/>
  <c r="H1571" i="22"/>
  <c r="H1596" i="22"/>
  <c r="H1625" i="22"/>
  <c r="H1646" i="22"/>
  <c r="H1670" i="22"/>
  <c r="H1693" i="22"/>
  <c r="H1714" i="22"/>
  <c r="H1738" i="22"/>
  <c r="H1761" i="22"/>
  <c r="H1782" i="22"/>
  <c r="H1802" i="22"/>
  <c r="H1823" i="22"/>
  <c r="H1842" i="22"/>
  <c r="H1862" i="22"/>
  <c r="H1881" i="22"/>
  <c r="H1900" i="22"/>
  <c r="H1919" i="22"/>
  <c r="H1938" i="22"/>
  <c r="H267" i="22"/>
  <c r="H481" i="22"/>
  <c r="H669" i="22"/>
  <c r="H845" i="22"/>
  <c r="H959" i="22"/>
  <c r="H1027" i="22"/>
  <c r="H1091" i="22"/>
  <c r="H1153" i="22"/>
  <c r="H1215" i="22"/>
  <c r="H1274" i="22"/>
  <c r="H1323" i="22"/>
  <c r="H1375" i="22"/>
  <c r="H1413" i="22"/>
  <c r="H1454" i="22"/>
  <c r="H1486" i="22"/>
  <c r="H1515" i="22"/>
  <c r="H1544" i="22"/>
  <c r="H1573" i="22"/>
  <c r="H1598" i="22"/>
  <c r="H1626" i="22"/>
  <c r="H270" i="22"/>
  <c r="H1019" i="22"/>
  <c r="H1259" i="22"/>
  <c r="H1443" i="22"/>
  <c r="H1566" i="22"/>
  <c r="H1650" i="22"/>
  <c r="H1715" i="22"/>
  <c r="H1776" i="22"/>
  <c r="H1817" i="22"/>
  <c r="H1857" i="22"/>
  <c r="H1896" i="22"/>
  <c r="H1932" i="22"/>
  <c r="H1963" i="22"/>
  <c r="H1994" i="22"/>
  <c r="H2024" i="22"/>
  <c r="H2051" i="22"/>
  <c r="H2080" i="22"/>
  <c r="H2106" i="22"/>
  <c r="H2132" i="22"/>
  <c r="H2159" i="22"/>
  <c r="H2184" i="22"/>
  <c r="H2212" i="22"/>
  <c r="H2237" i="22"/>
  <c r="H2266" i="22"/>
  <c r="H2290" i="22"/>
  <c r="H2317" i="22"/>
  <c r="H2340" i="22"/>
  <c r="H2367" i="22"/>
  <c r="H2391" i="22"/>
  <c r="H2415" i="22"/>
  <c r="H2438" i="22"/>
  <c r="H2460" i="22"/>
  <c r="H2483" i="22"/>
  <c r="H2503" i="22"/>
  <c r="H2523" i="22"/>
  <c r="H2542" i="22"/>
  <c r="H2563" i="22"/>
  <c r="H2580" i="22"/>
  <c r="H2597" i="22"/>
  <c r="H2614" i="22"/>
  <c r="H2631" i="22"/>
  <c r="H2648" i="22"/>
  <c r="H2665" i="22"/>
  <c r="H2682" i="22"/>
  <c r="H2699" i="22"/>
  <c r="H2716" i="22"/>
  <c r="H2733" i="22"/>
  <c r="H2750" i="22"/>
  <c r="H2767" i="22"/>
  <c r="H2784" i="22"/>
  <c r="H2801" i="22"/>
  <c r="H2817" i="22"/>
  <c r="H2833" i="22"/>
  <c r="H2849" i="22"/>
  <c r="H2865" i="22"/>
  <c r="H2881" i="22"/>
  <c r="H2897" i="22"/>
  <c r="H2913" i="22"/>
  <c r="H2929" i="22"/>
  <c r="H2945" i="22"/>
  <c r="H2961" i="22"/>
  <c r="H2977" i="22"/>
  <c r="H2993" i="22"/>
  <c r="H3009" i="22"/>
  <c r="H3025" i="22"/>
  <c r="H3041" i="22"/>
  <c r="H3057" i="22"/>
  <c r="H3073" i="22"/>
  <c r="H3089" i="22"/>
  <c r="H3105" i="22"/>
  <c r="H3121" i="22"/>
  <c r="H3137" i="22"/>
  <c r="H3153" i="22"/>
  <c r="H3169" i="22"/>
  <c r="H3185" i="22"/>
  <c r="H3201" i="22"/>
  <c r="H3217" i="22"/>
  <c r="H3233" i="22"/>
  <c r="H3249" i="22"/>
  <c r="H3265" i="22"/>
  <c r="H3281" i="22"/>
  <c r="H3297" i="22"/>
  <c r="H3313" i="22"/>
  <c r="H3329" i="22"/>
  <c r="H3345" i="22"/>
  <c r="H3361" i="22"/>
  <c r="H3377" i="22"/>
  <c r="H3393" i="22"/>
  <c r="H3409" i="22"/>
  <c r="H3425" i="22"/>
  <c r="H3441" i="22"/>
  <c r="H3457" i="22"/>
  <c r="H3473" i="22"/>
  <c r="H3489" i="22"/>
  <c r="H3505" i="22"/>
  <c r="H3521" i="22"/>
  <c r="H3537" i="22"/>
  <c r="H3553" i="22"/>
  <c r="H3569" i="22"/>
  <c r="H3585" i="22"/>
  <c r="H3601" i="22"/>
  <c r="H3617" i="22"/>
  <c r="H3633" i="22"/>
  <c r="H3649" i="22"/>
  <c r="H3665" i="22"/>
  <c r="H3681" i="22"/>
  <c r="H3697" i="22"/>
  <c r="H3713" i="22"/>
  <c r="H3729" i="22"/>
  <c r="H3745" i="22"/>
  <c r="H3761" i="22"/>
  <c r="H3777" i="22"/>
  <c r="H3793" i="22"/>
  <c r="H3809" i="22"/>
  <c r="H3825" i="22"/>
  <c r="H3841" i="22"/>
  <c r="H3857" i="22"/>
  <c r="H3873" i="22"/>
  <c r="H3889" i="22"/>
  <c r="H3905" i="22"/>
  <c r="H3921" i="22"/>
  <c r="H3937" i="22"/>
  <c r="H3953" i="22"/>
  <c r="H3969" i="22"/>
  <c r="H3985" i="22"/>
  <c r="H4001" i="22"/>
  <c r="H4017" i="22"/>
  <c r="H4033" i="22"/>
  <c r="H273" i="22"/>
  <c r="H1031" i="22"/>
  <c r="H1275" i="22"/>
  <c r="H488" i="22"/>
  <c r="H1066" i="22"/>
  <c r="H1307" i="22"/>
  <c r="H1474" i="22"/>
  <c r="H1591" i="22"/>
  <c r="H1665" i="22"/>
  <c r="H1729" i="22"/>
  <c r="H1783" i="22"/>
  <c r="H1825" i="22"/>
  <c r="H1864" i="22"/>
  <c r="H1902" i="22"/>
  <c r="H1936" i="22"/>
  <c r="H1970" i="22"/>
  <c r="H1998" i="22"/>
  <c r="H2028" i="22"/>
  <c r="H2056" i="22"/>
  <c r="H2084" i="22"/>
  <c r="H2109" i="22"/>
  <c r="H2138" i="22"/>
  <c r="H2162" i="22"/>
  <c r="H2191" i="22"/>
  <c r="H2217" i="22"/>
  <c r="H2244" i="22"/>
  <c r="H2270" i="22"/>
  <c r="H2297" i="22"/>
  <c r="H2321" i="22"/>
  <c r="H2344" i="22"/>
  <c r="H2371" i="22"/>
  <c r="H2394" i="22"/>
  <c r="H2419" i="22"/>
  <c r="H2442" i="22"/>
  <c r="H2463" i="22"/>
  <c r="H2487" i="22"/>
  <c r="H2507" i="22"/>
  <c r="H2526" i="22"/>
  <c r="H2547" i="22"/>
  <c r="H2566" i="22"/>
  <c r="H2583" i="22"/>
  <c r="H2600" i="22"/>
  <c r="H2617" i="22"/>
  <c r="H2634" i="22"/>
  <c r="H2651" i="22"/>
  <c r="H2668" i="22"/>
  <c r="H2685" i="22"/>
  <c r="H2702" i="22"/>
  <c r="H2719" i="22"/>
  <c r="H2736" i="22"/>
  <c r="H2754" i="22"/>
  <c r="H2771" i="22"/>
  <c r="H2788" i="22"/>
  <c r="H2804" i="22"/>
  <c r="H2820" i="22"/>
  <c r="H2836" i="22"/>
  <c r="H2852" i="22"/>
  <c r="H2868" i="22"/>
  <c r="H2884" i="22"/>
  <c r="H2900" i="22"/>
  <c r="H2916" i="22"/>
  <c r="H2932" i="22"/>
  <c r="H2948" i="22"/>
  <c r="H2964" i="22"/>
  <c r="H2980" i="22"/>
  <c r="H2996" i="22"/>
  <c r="H3012" i="22"/>
  <c r="H3028" i="22"/>
  <c r="H3044" i="22"/>
  <c r="H3060" i="22"/>
  <c r="H3076" i="22"/>
  <c r="H3092" i="22"/>
  <c r="H3108" i="22"/>
  <c r="H3124" i="22"/>
  <c r="H3140" i="22"/>
  <c r="H3156" i="22"/>
  <c r="H3172" i="22"/>
  <c r="H3188" i="22"/>
  <c r="H3204" i="22"/>
  <c r="H3220" i="22"/>
  <c r="H3236" i="22"/>
  <c r="H3252" i="22"/>
  <c r="H3268" i="22"/>
  <c r="H3284" i="22"/>
  <c r="H3300" i="22"/>
  <c r="H3316" i="22"/>
  <c r="H3332" i="22"/>
  <c r="H3348" i="22"/>
  <c r="H491" i="22"/>
  <c r="H1087" i="22"/>
  <c r="H1312" i="22"/>
  <c r="H1480" i="22"/>
  <c r="H1594" i="22"/>
  <c r="H1671" i="22"/>
  <c r="H1730" i="22"/>
  <c r="H1784" i="22"/>
  <c r="H1826" i="22"/>
  <c r="H1865" i="22"/>
  <c r="H1903" i="22"/>
  <c r="H1941" i="22"/>
  <c r="H1971" i="22"/>
  <c r="H1999" i="22"/>
  <c r="H2030" i="22"/>
  <c r="H2060" i="22"/>
  <c r="H2086" i="22"/>
  <c r="H2110" i="22"/>
  <c r="H2140" i="22"/>
  <c r="H2163" i="22"/>
  <c r="H2192" i="22"/>
  <c r="H2218" i="22"/>
  <c r="H2246" i="22"/>
  <c r="H2271" i="22"/>
  <c r="H2299" i="22"/>
  <c r="H2322" i="22"/>
  <c r="H2348" i="22"/>
  <c r="H2372" i="22"/>
  <c r="H2395" i="22"/>
  <c r="H2420" i="22"/>
  <c r="H2443" i="22"/>
  <c r="H2466" i="22"/>
  <c r="H2488" i="22"/>
  <c r="H2508" i="22"/>
  <c r="H2527" i="22"/>
  <c r="H2548" i="22"/>
  <c r="H2567" i="22"/>
  <c r="H2584" i="22"/>
  <c r="H2601" i="22"/>
  <c r="H2618" i="22"/>
  <c r="H2635" i="22"/>
  <c r="H2652" i="22"/>
  <c r="H2669" i="22"/>
  <c r="H2686" i="22"/>
  <c r="H2703" i="22"/>
  <c r="H2720" i="22"/>
  <c r="H2738" i="22"/>
  <c r="H2755" i="22"/>
  <c r="H2772" i="22"/>
  <c r="H2789" i="22"/>
  <c r="H2805" i="22"/>
  <c r="H2821" i="22"/>
  <c r="H2837" i="22"/>
  <c r="H2853" i="22"/>
  <c r="H2869" i="22"/>
  <c r="H2885" i="22"/>
  <c r="H2901" i="22"/>
  <c r="H2917" i="22"/>
  <c r="H2933" i="22"/>
  <c r="H2949" i="22"/>
  <c r="H2965" i="22"/>
  <c r="H2981" i="22"/>
  <c r="H2997" i="22"/>
  <c r="H3013" i="22"/>
  <c r="H3029" i="22"/>
  <c r="H3045" i="22"/>
  <c r="H3061" i="22"/>
  <c r="H3077" i="22"/>
  <c r="H3093" i="22"/>
  <c r="H3109" i="22"/>
  <c r="H3125" i="22"/>
  <c r="H3141" i="22"/>
  <c r="H3157" i="22"/>
  <c r="H3173" i="22"/>
  <c r="H3189" i="22"/>
  <c r="H3205" i="22"/>
  <c r="H3221" i="22"/>
  <c r="H3237" i="22"/>
  <c r="H3253" i="22"/>
  <c r="H3269" i="22"/>
  <c r="H3285" i="22"/>
  <c r="H3301" i="22"/>
  <c r="H3317" i="22"/>
  <c r="H3333" i="22"/>
  <c r="H3349" i="22"/>
  <c r="H3365" i="22"/>
  <c r="H3381" i="22"/>
  <c r="H3397" i="22"/>
  <c r="H3413" i="22"/>
  <c r="H3429" i="22"/>
  <c r="H3445" i="22"/>
  <c r="H3461" i="22"/>
  <c r="H3477" i="22"/>
  <c r="H625" i="22"/>
  <c r="H1098" i="22"/>
  <c r="H811" i="22"/>
  <c r="H1149" i="22"/>
  <c r="H1369" i="22"/>
  <c r="H1512" i="22"/>
  <c r="H1619" i="22"/>
  <c r="H1685" i="22"/>
  <c r="H1742" i="22"/>
  <c r="H1798" i="22"/>
  <c r="H1836" i="22"/>
  <c r="H1877" i="22"/>
  <c r="H1914" i="22"/>
  <c r="H1949" i="22"/>
  <c r="H1979" i="22"/>
  <c r="H2009" i="22"/>
  <c r="H2035" i="22"/>
  <c r="H2066" i="22"/>
  <c r="H2091" i="22"/>
  <c r="H2120" i="22"/>
  <c r="H2144" i="22"/>
  <c r="H2173" i="22"/>
  <c r="H2198" i="22"/>
  <c r="H2226" i="22"/>
  <c r="H2252" i="22"/>
  <c r="H2280" i="22"/>
  <c r="H2304" i="22"/>
  <c r="H2327" i="22"/>
  <c r="H2354" i="22"/>
  <c r="H2377" i="22"/>
  <c r="H2403" i="22"/>
  <c r="H2426" i="22"/>
  <c r="H2449" i="22"/>
  <c r="H2472" i="22"/>
  <c r="H2493" i="22"/>
  <c r="H2512" i="22"/>
  <c r="H2533" i="22"/>
  <c r="H2552" i="22"/>
  <c r="H2571" i="22"/>
  <c r="H2588" i="22"/>
  <c r="H2605" i="22"/>
  <c r="H2622" i="22"/>
  <c r="H2639" i="22"/>
  <c r="H2656" i="22"/>
  <c r="H2674" i="22"/>
  <c r="H2691" i="22"/>
  <c r="H2708" i="22"/>
  <c r="H2725" i="22"/>
  <c r="H2742" i="22"/>
  <c r="H2759" i="22"/>
  <c r="H2776" i="22"/>
  <c r="H2793" i="22"/>
  <c r="H2809" i="22"/>
  <c r="H2825" i="22"/>
  <c r="H2841" i="22"/>
  <c r="H2857" i="22"/>
  <c r="H2873" i="22"/>
  <c r="H2889" i="22"/>
  <c r="H2905" i="22"/>
  <c r="H2921" i="22"/>
  <c r="H2937" i="22"/>
  <c r="H2953" i="22"/>
  <c r="H2969" i="22"/>
  <c r="H2985" i="22"/>
  <c r="H3001" i="22"/>
  <c r="H3017" i="22"/>
  <c r="H3033" i="22"/>
  <c r="H3049" i="22"/>
  <c r="H3065" i="22"/>
  <c r="H3081" i="22"/>
  <c r="H3097" i="22"/>
  <c r="H3113" i="22"/>
  <c r="H847" i="22"/>
  <c r="H1159" i="22"/>
  <c r="H1377" i="22"/>
  <c r="H1517" i="22"/>
  <c r="H1627" i="22"/>
  <c r="H1689" i="22"/>
  <c r="H1751" i="22"/>
  <c r="H1800" i="22"/>
  <c r="H1840" i="22"/>
  <c r="H1879" i="22"/>
  <c r="H1915" i="22"/>
  <c r="H1951" i="22"/>
  <c r="H1980" i="22"/>
  <c r="H2010" i="22"/>
  <c r="H2036" i="22"/>
  <c r="H2067" i="22"/>
  <c r="H2092" i="22"/>
  <c r="H2122" i="22"/>
  <c r="H2145" i="22"/>
  <c r="H2174" i="22"/>
  <c r="H2200" i="22"/>
  <c r="H2227" i="22"/>
  <c r="H2253" i="22"/>
  <c r="H2282" i="22"/>
  <c r="H2305" i="22"/>
  <c r="H2331" i="22"/>
  <c r="H2355" i="22"/>
  <c r="H2378" i="22"/>
  <c r="H2406" i="22"/>
  <c r="H2427" i="22"/>
  <c r="H2450" i="22"/>
  <c r="H2474" i="22"/>
  <c r="H2494" i="22"/>
  <c r="H2515" i="22"/>
  <c r="H2534" i="22"/>
  <c r="H2554" i="22"/>
  <c r="H2572" i="22"/>
  <c r="H2589" i="22"/>
  <c r="H2606" i="22"/>
  <c r="H2623" i="22"/>
  <c r="H2640" i="22"/>
  <c r="H2658" i="22"/>
  <c r="H2675" i="22"/>
  <c r="H2692" i="22"/>
  <c r="H2709" i="22"/>
  <c r="H2726" i="22"/>
  <c r="H2743" i="22"/>
  <c r="H2760" i="22"/>
  <c r="H2777" i="22"/>
  <c r="H2794" i="22"/>
  <c r="H2810" i="22"/>
  <c r="H2826" i="22"/>
  <c r="H2842" i="22"/>
  <c r="H2858" i="22"/>
  <c r="H2874" i="22"/>
  <c r="H2890" i="22"/>
  <c r="H2906" i="22"/>
  <c r="H2922" i="22"/>
  <c r="H2938" i="22"/>
  <c r="H2954" i="22"/>
  <c r="H2970" i="22"/>
  <c r="H2986" i="22"/>
  <c r="H3002" i="22"/>
  <c r="H3018" i="22"/>
  <c r="H3034" i="22"/>
  <c r="H3050" i="22"/>
  <c r="H3066" i="22"/>
  <c r="H3082" i="22"/>
  <c r="H3098" i="22"/>
  <c r="H3114" i="22"/>
  <c r="H3130" i="22"/>
  <c r="H849" i="22"/>
  <c r="H1160" i="22"/>
  <c r="H1379" i="22"/>
  <c r="H925" i="22"/>
  <c r="H1192" i="22"/>
  <c r="H1399" i="22"/>
  <c r="H1534" i="22"/>
  <c r="H1638" i="22"/>
  <c r="H1695" i="22"/>
  <c r="H1757" i="22"/>
  <c r="H1806" i="22"/>
  <c r="H1845" i="22"/>
  <c r="H1883" i="22"/>
  <c r="H1920" i="22"/>
  <c r="H1953" i="22"/>
  <c r="H1982" i="22"/>
  <c r="H2014" i="22"/>
  <c r="H2044" i="22"/>
  <c r="H2070" i="22"/>
  <c r="H2098" i="22"/>
  <c r="H2124" i="22"/>
  <c r="H2152" i="22"/>
  <c r="H2177" i="22"/>
  <c r="H2202" i="22"/>
  <c r="H2232" i="22"/>
  <c r="H2255" i="22"/>
  <c r="H2284" i="22"/>
  <c r="H2307" i="22"/>
  <c r="H2334" i="22"/>
  <c r="H2358" i="22"/>
  <c r="H2384" i="22"/>
  <c r="H2408" i="22"/>
  <c r="H2429" i="22"/>
  <c r="H2454" i="22"/>
  <c r="H2476" i="22"/>
  <c r="H2496" i="22"/>
  <c r="H2517" i="22"/>
  <c r="H2536" i="22"/>
  <c r="H2556" i="22"/>
  <c r="H2574" i="22"/>
  <c r="H2591" i="22"/>
  <c r="H2608" i="22"/>
  <c r="H2626" i="22"/>
  <c r="H2643" i="22"/>
  <c r="H2660" i="22"/>
  <c r="H2677" i="22"/>
  <c r="H2694" i="22"/>
  <c r="H2711" i="22"/>
  <c r="H2728" i="22"/>
  <c r="H2745" i="22"/>
  <c r="H2762" i="22"/>
  <c r="H2779" i="22"/>
  <c r="H2796" i="22"/>
  <c r="H2812" i="22"/>
  <c r="H2828" i="22"/>
  <c r="H2844" i="22"/>
  <c r="H2860" i="22"/>
  <c r="H2876" i="22"/>
  <c r="H2892" i="22"/>
  <c r="H2908" i="22"/>
  <c r="H2924" i="22"/>
  <c r="H2940" i="22"/>
  <c r="H2956" i="22"/>
  <c r="H2972" i="22"/>
  <c r="H2988" i="22"/>
  <c r="H3004" i="22"/>
  <c r="H3020" i="22"/>
  <c r="H211" i="22"/>
  <c r="H1328" i="22"/>
  <c r="H1561" i="22"/>
  <c r="H1694" i="22"/>
  <c r="H1779" i="22"/>
  <c r="H1847" i="22"/>
  <c r="H1911" i="22"/>
  <c r="H1962" i="22"/>
  <c r="H2012" i="22"/>
  <c r="H2054" i="22"/>
  <c r="H2100" i="22"/>
  <c r="H2142" i="22"/>
  <c r="H2182" i="22"/>
  <c r="H2228" i="22"/>
  <c r="H2269" i="22"/>
  <c r="H2310" i="22"/>
  <c r="H2351" i="22"/>
  <c r="H2390" i="22"/>
  <c r="H2428" i="22"/>
  <c r="H2462" i="22"/>
  <c r="H2500" i="22"/>
  <c r="H2531" i="22"/>
  <c r="H2560" i="22"/>
  <c r="H2590" i="22"/>
  <c r="H2616" i="22"/>
  <c r="H2645" i="22"/>
  <c r="H2671" i="22"/>
  <c r="H2698" i="22"/>
  <c r="H2727" i="22"/>
  <c r="H2752" i="22"/>
  <c r="H2781" i="22"/>
  <c r="H439" i="22"/>
  <c r="H1335" i="22"/>
  <c r="H1575" i="22"/>
  <c r="H1696" i="22"/>
  <c r="H1785" i="22"/>
  <c r="H1853" i="22"/>
  <c r="H1913" i="22"/>
  <c r="H1964" i="22"/>
  <c r="H2015" i="22"/>
  <c r="H2062" i="22"/>
  <c r="H2104" i="22"/>
  <c r="H2143" i="22"/>
  <c r="H2188" i="22"/>
  <c r="H2233" i="22"/>
  <c r="H2272" i="22"/>
  <c r="H670" i="22"/>
  <c r="H1358" i="22"/>
  <c r="H1576" i="22"/>
  <c r="H1706" i="22"/>
  <c r="H1795" i="22"/>
  <c r="H1855" i="22"/>
  <c r="H1917" i="22"/>
  <c r="H1968" i="22"/>
  <c r="H2016" i="22"/>
  <c r="H2063" i="22"/>
  <c r="H2105" i="22"/>
  <c r="H2146" i="22"/>
  <c r="H2190" i="22"/>
  <c r="H673" i="22"/>
  <c r="H1409" i="22"/>
  <c r="H1600" i="22"/>
  <c r="H1708" i="22"/>
  <c r="H1797" i="22"/>
  <c r="H1859" i="22"/>
  <c r="H1921" i="22"/>
  <c r="H1972" i="22"/>
  <c r="H2017" i="22"/>
  <c r="H2064" i="22"/>
  <c r="H2107" i="22"/>
  <c r="H2154" i="22"/>
  <c r="H2194" i="22"/>
  <c r="H951" i="22"/>
  <c r="H1416" i="22"/>
  <c r="H1601" i="22"/>
  <c r="H1712" i="22"/>
  <c r="H1804" i="22"/>
  <c r="H1863" i="22"/>
  <c r="H1923" i="22"/>
  <c r="H1976" i="22"/>
  <c r="H2018" i="22"/>
  <c r="H2068" i="22"/>
  <c r="H2108" i="22"/>
  <c r="H2155" i="22"/>
  <c r="H2195" i="22"/>
  <c r="H2236" i="22"/>
  <c r="H2283" i="22"/>
  <c r="H2320" i="22"/>
  <c r="H2360" i="22"/>
  <c r="H2401" i="22"/>
  <c r="H2436" i="22"/>
  <c r="H2475" i="22"/>
  <c r="H2506" i="22"/>
  <c r="H2539" i="22"/>
  <c r="H2569" i="22"/>
  <c r="H2596" i="22"/>
  <c r="H2624" i="22"/>
  <c r="H2650" i="22"/>
  <c r="H2679" i="22"/>
  <c r="H2706" i="22"/>
  <c r="H2732" i="22"/>
  <c r="H2761" i="22"/>
  <c r="H2787" i="22"/>
  <c r="H2814" i="22"/>
  <c r="H2839" i="22"/>
  <c r="H2864" i="22"/>
  <c r="H2891" i="22"/>
  <c r="H2915" i="22"/>
  <c r="H2942" i="22"/>
  <c r="H2967" i="22"/>
  <c r="H2992" i="22"/>
  <c r="H3019" i="22"/>
  <c r="H3042" i="22"/>
  <c r="H3067" i="22"/>
  <c r="H3088" i="22"/>
  <c r="H3112" i="22"/>
  <c r="H3134" i="22"/>
  <c r="H3154" i="22"/>
  <c r="H3175" i="22"/>
  <c r="H3194" i="22"/>
  <c r="H3213" i="22"/>
  <c r="H3232" i="22"/>
  <c r="H3254" i="22"/>
  <c r="H3273" i="22"/>
  <c r="H3292" i="22"/>
  <c r="H3311" i="22"/>
  <c r="H3331" i="22"/>
  <c r="H3352" i="22"/>
  <c r="H3370" i="22"/>
  <c r="H3388" i="22"/>
  <c r="H3406" i="22"/>
  <c r="H3424" i="22"/>
  <c r="H3443" i="22"/>
  <c r="H3462" i="22"/>
  <c r="H3480" i="22"/>
  <c r="H3497" i="22"/>
  <c r="H3514" i="22"/>
  <c r="H3531" i="22"/>
  <c r="H3548" i="22"/>
  <c r="H3565" i="22"/>
  <c r="H3582" i="22"/>
  <c r="H3599" i="22"/>
  <c r="H3616" i="22"/>
  <c r="H3634" i="22"/>
  <c r="H3651" i="22"/>
  <c r="H3668" i="22"/>
  <c r="H3685" i="22"/>
  <c r="H3702" i="22"/>
  <c r="H3719" i="22"/>
  <c r="H3736" i="22"/>
  <c r="H3753" i="22"/>
  <c r="H3770" i="22"/>
  <c r="H3787" i="22"/>
  <c r="H3804" i="22"/>
  <c r="H3821" i="22"/>
  <c r="H3838" i="22"/>
  <c r="H3855" i="22"/>
  <c r="H3872" i="22"/>
  <c r="H3890" i="22"/>
  <c r="H3907" i="22"/>
  <c r="H3924" i="22"/>
  <c r="H3941" i="22"/>
  <c r="H3958" i="22"/>
  <c r="H3975" i="22"/>
  <c r="H3992" i="22"/>
  <c r="H4009" i="22"/>
  <c r="H4026" i="22"/>
  <c r="H4043" i="22"/>
  <c r="H4059" i="22"/>
  <c r="H4075" i="22"/>
  <c r="H4091" i="22"/>
  <c r="H4107" i="22"/>
  <c r="H4123" i="22"/>
  <c r="H4139" i="22"/>
  <c r="H4155" i="22"/>
  <c r="H4171" i="22"/>
  <c r="H4187" i="22"/>
  <c r="H4203" i="22"/>
  <c r="H961" i="22"/>
  <c r="H1417" i="22"/>
  <c r="H1614" i="22"/>
  <c r="H1717" i="22"/>
  <c r="H1807" i="22"/>
  <c r="H1866" i="22"/>
  <c r="H1926" i="22"/>
  <c r="H1978" i="22"/>
  <c r="H2026" i="22"/>
  <c r="H2072" i="22"/>
  <c r="H2114" i="22"/>
  <c r="H2156" i="22"/>
  <c r="H2196" i="22"/>
  <c r="H2238" i="22"/>
  <c r="H2286" i="22"/>
  <c r="H2323" i="22"/>
  <c r="H2361" i="22"/>
  <c r="H2402" i="22"/>
  <c r="H2440" i="22"/>
  <c r="H2477" i="22"/>
  <c r="H2509" i="22"/>
  <c r="H2540" i="22"/>
  <c r="H2570" i="22"/>
  <c r="H2598" i="22"/>
  <c r="H2627" i="22"/>
  <c r="H2653" i="22"/>
  <c r="H2680" i="22"/>
  <c r="H2707" i="22"/>
  <c r="H2734" i="22"/>
  <c r="H2763" i="22"/>
  <c r="H2790" i="22"/>
  <c r="H2815" i="22"/>
  <c r="H2840" i="22"/>
  <c r="H2866" i="22"/>
  <c r="H2893" i="22"/>
  <c r="H2918" i="22"/>
  <c r="H2943" i="22"/>
  <c r="H2968" i="22"/>
  <c r="H2994" i="22"/>
  <c r="H3021" i="22"/>
  <c r="H3043" i="22"/>
  <c r="H3068" i="22"/>
  <c r="H3090" i="22"/>
  <c r="H3115" i="22"/>
  <c r="H3135" i="22"/>
  <c r="H3155" i="22"/>
  <c r="H3176" i="22"/>
  <c r="H3195" i="22"/>
  <c r="H3214" i="22"/>
  <c r="H3234" i="22"/>
  <c r="H3255" i="22"/>
  <c r="H3274" i="22"/>
  <c r="H3293" i="22"/>
  <c r="H3312" i="22"/>
  <c r="H3334" i="22"/>
  <c r="H3353" i="22"/>
  <c r="H3371" i="22"/>
  <c r="H3389" i="22"/>
  <c r="H3407" i="22"/>
  <c r="H3426" i="22"/>
  <c r="H3444" i="22"/>
  <c r="H3463" i="22"/>
  <c r="H3481" i="22"/>
  <c r="H3498" i="22"/>
  <c r="H3515" i="22"/>
  <c r="H3532" i="22"/>
  <c r="H3549" i="22"/>
  <c r="H3566" i="22"/>
  <c r="H3583" i="22"/>
  <c r="H3600" i="22"/>
  <c r="H3618" i="22"/>
  <c r="H3635" i="22"/>
  <c r="H3652" i="22"/>
  <c r="H3669" i="22"/>
  <c r="H3686" i="22"/>
  <c r="H3703" i="22"/>
  <c r="H3720" i="22"/>
  <c r="H3737" i="22"/>
  <c r="H3754" i="22"/>
  <c r="H3771" i="22"/>
  <c r="H3788" i="22"/>
  <c r="H3805" i="22"/>
  <c r="H3822" i="22"/>
  <c r="H3839" i="22"/>
  <c r="H3856" i="22"/>
  <c r="H963" i="22"/>
  <c r="H1438" i="22"/>
  <c r="H1628" i="22"/>
  <c r="H1719" i="22"/>
  <c r="H1808" i="22"/>
  <c r="H1874" i="22"/>
  <c r="H1930" i="22"/>
  <c r="H1981" i="22"/>
  <c r="H2027" i="22"/>
  <c r="H2073" i="22"/>
  <c r="H2116" i="22"/>
  <c r="H2158" i="22"/>
  <c r="H2201" i="22"/>
  <c r="H2242" i="22"/>
  <c r="H2287" i="22"/>
  <c r="H2324" i="22"/>
  <c r="H2365" i="22"/>
  <c r="H2407" i="22"/>
  <c r="H2441" i="22"/>
  <c r="H2478" i="22"/>
  <c r="H2510" i="22"/>
  <c r="H2541" i="22"/>
  <c r="H2573" i="22"/>
  <c r="H2599" i="22"/>
  <c r="H2628" i="22"/>
  <c r="H2654" i="22"/>
  <c r="H2681" i="22"/>
  <c r="H2710" i="22"/>
  <c r="H2735" i="22"/>
  <c r="H2764" i="22"/>
  <c r="H2791" i="22"/>
  <c r="H2816" i="22"/>
  <c r="H2843" i="22"/>
  <c r="H2867" i="22"/>
  <c r="H2894" i="22"/>
  <c r="H2919" i="22"/>
  <c r="H2944" i="22"/>
  <c r="H2971" i="22"/>
  <c r="H2995" i="22"/>
  <c r="H3022" i="22"/>
  <c r="H3046" i="22"/>
  <c r="H3069" i="22"/>
  <c r="H3091" i="22"/>
  <c r="H3116" i="22"/>
  <c r="H3136" i="22"/>
  <c r="H3158" i="22"/>
  <c r="H3177" i="22"/>
  <c r="H3196" i="22"/>
  <c r="H3215" i="22"/>
  <c r="H3235" i="22"/>
  <c r="H3256" i="22"/>
  <c r="H3275" i="22"/>
  <c r="H3294" i="22"/>
  <c r="H3314" i="22"/>
  <c r="H3335" i="22"/>
  <c r="H3354" i="22"/>
  <c r="H3372" i="22"/>
  <c r="H3390" i="22"/>
  <c r="H3408" i="22"/>
  <c r="H3427" i="22"/>
  <c r="H3446" i="22"/>
  <c r="H3464" i="22"/>
  <c r="H3482" i="22"/>
  <c r="H3499" i="22"/>
  <c r="H3516" i="22"/>
  <c r="H3533" i="22"/>
  <c r="H3550" i="22"/>
  <c r="H3567" i="22"/>
  <c r="H3584" i="22"/>
  <c r="H3602" i="22"/>
  <c r="H3619" i="22"/>
  <c r="H3636" i="22"/>
  <c r="H3653" i="22"/>
  <c r="H3670" i="22"/>
  <c r="H3687" i="22"/>
  <c r="H3704" i="22"/>
  <c r="H3721" i="22"/>
  <c r="H3738" i="22"/>
  <c r="H3755" i="22"/>
  <c r="H3772" i="22"/>
  <c r="H3789" i="22"/>
  <c r="H3806" i="22"/>
  <c r="H3823" i="22"/>
  <c r="H3840" i="22"/>
  <c r="H3858" i="22"/>
  <c r="H998" i="22"/>
  <c r="H1455" i="22"/>
  <c r="H1640" i="22"/>
  <c r="H1734" i="22"/>
  <c r="H1815" i="22"/>
  <c r="H1875" i="22"/>
  <c r="H1933" i="22"/>
  <c r="H1986" i="22"/>
  <c r="H2032" i="22"/>
  <c r="H2074" i="22"/>
  <c r="H2118" i="22"/>
  <c r="H2160" i="22"/>
  <c r="H2206" i="22"/>
  <c r="H1032" i="22"/>
  <c r="H1456" i="22"/>
  <c r="H1644" i="22"/>
  <c r="H1739" i="22"/>
  <c r="H1816" i="22"/>
  <c r="H1882" i="22"/>
  <c r="H1934" i="22"/>
  <c r="H1988" i="22"/>
  <c r="H2033" i="22"/>
  <c r="H2078" i="22"/>
  <c r="H2123" i="22"/>
  <c r="H2161" i="22"/>
  <c r="H2208" i="22"/>
  <c r="H2250" i="22"/>
  <c r="H2289" i="22"/>
  <c r="H2333" i="22"/>
  <c r="H2369" i="22"/>
  <c r="H2410" i="22"/>
  <c r="H2445" i="22"/>
  <c r="H2480" i="22"/>
  <c r="H2516" i="22"/>
  <c r="H2544" i="22"/>
  <c r="H2576" i="22"/>
  <c r="H2603" i="22"/>
  <c r="H2630" i="22"/>
  <c r="H2659" i="22"/>
  <c r="H2684" i="22"/>
  <c r="H2713" i="22"/>
  <c r="H2740" i="22"/>
  <c r="H2766" i="22"/>
  <c r="H1099" i="22"/>
  <c r="H1487" i="22"/>
  <c r="H1647" i="22"/>
  <c r="H1740" i="22"/>
  <c r="H1819" i="22"/>
  <c r="H1884" i="22"/>
  <c r="H1943" i="22"/>
  <c r="H1990" i="22"/>
  <c r="H2034" i="22"/>
  <c r="H2081" i="22"/>
  <c r="H2125" i="22"/>
  <c r="H2164" i="22"/>
  <c r="H2209" i="22"/>
  <c r="H2251" i="22"/>
  <c r="H2291" i="22"/>
  <c r="H2335" i="22"/>
  <c r="H2374" i="22"/>
  <c r="H2411" i="22"/>
  <c r="H2446" i="22"/>
  <c r="H2484" i="22"/>
  <c r="H2518" i="22"/>
  <c r="H2549" i="22"/>
  <c r="H2578" i="22"/>
  <c r="H2604" i="22"/>
  <c r="H2632" i="22"/>
  <c r="H2661" i="22"/>
  <c r="H2687" i="22"/>
  <c r="H2714" i="22"/>
  <c r="H2741" i="22"/>
  <c r="H2768" i="22"/>
  <c r="H2797" i="22"/>
  <c r="H2822" i="22"/>
  <c r="H2847" i="22"/>
  <c r="H2872" i="22"/>
  <c r="H2898" i="22"/>
  <c r="H2925" i="22"/>
  <c r="H2950" i="22"/>
  <c r="H2975" i="22"/>
  <c r="H3000" i="22"/>
  <c r="H3026" i="22"/>
  <c r="H3051" i="22"/>
  <c r="H3072" i="22"/>
  <c r="H3096" i="22"/>
  <c r="H3119" i="22"/>
  <c r="H3142" i="22"/>
  <c r="H3161" i="22"/>
  <c r="H3180" i="22"/>
  <c r="H3199" i="22"/>
  <c r="H3219" i="22"/>
  <c r="H3240" i="22"/>
  <c r="H3259" i="22"/>
  <c r="H3278" i="22"/>
  <c r="H3298" i="22"/>
  <c r="H3319" i="22"/>
  <c r="H3338" i="22"/>
  <c r="H3357" i="22"/>
  <c r="H3375" i="22"/>
  <c r="H3394" i="22"/>
  <c r="H3412" i="22"/>
  <c r="H3431" i="22"/>
  <c r="H3449" i="22"/>
  <c r="H3467" i="22"/>
  <c r="H3485" i="22"/>
  <c r="H3502" i="22"/>
  <c r="H3519" i="22"/>
  <c r="H3536" i="22"/>
  <c r="H3554" i="22"/>
  <c r="H3571" i="22"/>
  <c r="H3588" i="22"/>
  <c r="H3605" i="22"/>
  <c r="H3622" i="22"/>
  <c r="H3639" i="22"/>
  <c r="H3656" i="22"/>
  <c r="H3673" i="22"/>
  <c r="H3690" i="22"/>
  <c r="H3707" i="22"/>
  <c r="H3724" i="22"/>
  <c r="H1128" i="22"/>
  <c r="H1491" i="22"/>
  <c r="H1648" i="22"/>
  <c r="H1753" i="22"/>
  <c r="H1824" i="22"/>
  <c r="H1885" i="22"/>
  <c r="H1944" i="22"/>
  <c r="H1992" i="22"/>
  <c r="H2042" i="22"/>
  <c r="H2082" i="22"/>
  <c r="H2126" i="22"/>
  <c r="H2170" i="22"/>
  <c r="H2210" i="22"/>
  <c r="H2254" i="22"/>
  <c r="H2292" i="22"/>
  <c r="H2337" i="22"/>
  <c r="H2375" i="22"/>
  <c r="H2412" i="22"/>
  <c r="H1203" i="22"/>
  <c r="H1504" i="22"/>
  <c r="H1661" i="22"/>
  <c r="H1762" i="22"/>
  <c r="H1827" i="22"/>
  <c r="H1894" i="22"/>
  <c r="H1945" i="22"/>
  <c r="H1996" i="22"/>
  <c r="H2045" i="22"/>
  <c r="H2088" i="22"/>
  <c r="H2127" i="22"/>
  <c r="H2172" i="22"/>
  <c r="H2214" i="22"/>
  <c r="H2256" i="22"/>
  <c r="H2300" i="22"/>
  <c r="H2338" i="22"/>
  <c r="H2376" i="22"/>
  <c r="H2416" i="22"/>
  <c r="H2455" i="22"/>
  <c r="H2490" i="22"/>
  <c r="H2520" i="22"/>
  <c r="H2551" i="22"/>
  <c r="H2581" i="22"/>
  <c r="H2610" i="22"/>
  <c r="H2636" i="22"/>
  <c r="H2663" i="22"/>
  <c r="H2690" i="22"/>
  <c r="H2717" i="22"/>
  <c r="H2746" i="22"/>
  <c r="H2773" i="22"/>
  <c r="H2799" i="22"/>
  <c r="H2824" i="22"/>
  <c r="H2850" i="22"/>
  <c r="H2877" i="22"/>
  <c r="H2902" i="22"/>
  <c r="H2927" i="22"/>
  <c r="H2952" i="22"/>
  <c r="H2978" i="22"/>
  <c r="H3005" i="22"/>
  <c r="H3030" i="22"/>
  <c r="H3053" i="22"/>
  <c r="H3075" i="22"/>
  <c r="H3100" i="22"/>
  <c r="H3122" i="22"/>
  <c r="H3144" i="22"/>
  <c r="H3163" i="22"/>
  <c r="H3182" i="22"/>
  <c r="H3202" i="22"/>
  <c r="H3223" i="22"/>
  <c r="H3242" i="22"/>
  <c r="H3261" i="22"/>
  <c r="H3280" i="22"/>
  <c r="H3302" i="22"/>
  <c r="H3321" i="22"/>
  <c r="H3340" i="22"/>
  <c r="H3359" i="22"/>
  <c r="H3378" i="22"/>
  <c r="H1216" i="22"/>
  <c r="H1518" i="22"/>
  <c r="H1662" i="22"/>
  <c r="H1763" i="22"/>
  <c r="H1834" i="22"/>
  <c r="H1895" i="22"/>
  <c r="H1952" i="22"/>
  <c r="H1997" i="22"/>
  <c r="H2046" i="22"/>
  <c r="H2089" i="22"/>
  <c r="H2128" i="22"/>
  <c r="H2176" i="22"/>
  <c r="H2216" i="22"/>
  <c r="H2260" i="22"/>
  <c r="H2301" i="22"/>
  <c r="H2339" i="22"/>
  <c r="H2382" i="22"/>
  <c r="H2418" i="22"/>
  <c r="H2457" i="22"/>
  <c r="H2491" i="22"/>
  <c r="H2522" i="22"/>
  <c r="H2555" i="22"/>
  <c r="H2582" i="22"/>
  <c r="H2611" i="22"/>
  <c r="H2637" i="22"/>
  <c r="H2664" i="22"/>
  <c r="H2693" i="22"/>
  <c r="H2718" i="22"/>
  <c r="H2747" i="22"/>
  <c r="H2774" i="22"/>
  <c r="H2800" i="22"/>
  <c r="H2827" i="22"/>
  <c r="H2851" i="22"/>
  <c r="H2878" i="22"/>
  <c r="H2903" i="22"/>
  <c r="H2928" i="22"/>
  <c r="H2955" i="22"/>
  <c r="H2979" i="22"/>
  <c r="H3006" i="22"/>
  <c r="H3031" i="22"/>
  <c r="H3054" i="22"/>
  <c r="H3078" i="22"/>
  <c r="H3101" i="22"/>
  <c r="H3123" i="22"/>
  <c r="H3145" i="22"/>
  <c r="H3164" i="22"/>
  <c r="H3183" i="22"/>
  <c r="H3203" i="22"/>
  <c r="H3224" i="22"/>
  <c r="H3243" i="22"/>
  <c r="H3262" i="22"/>
  <c r="H3282" i="22"/>
  <c r="H3303" i="22"/>
  <c r="H3322" i="22"/>
  <c r="H3341" i="22"/>
  <c r="H3360" i="22"/>
  <c r="H3379" i="22"/>
  <c r="H3398" i="22"/>
  <c r="H3416" i="22"/>
  <c r="H3434" i="22"/>
  <c r="H3452" i="22"/>
  <c r="H3470" i="22"/>
  <c r="H3488" i="22"/>
  <c r="H3506" i="22"/>
  <c r="H3523" i="22"/>
  <c r="H1219" i="22"/>
  <c r="H1901" i="22"/>
  <c r="H2141" i="22"/>
  <c r="H2303" i="22"/>
  <c r="H2388" i="22"/>
  <c r="H2467" i="22"/>
  <c r="H2532" i="22"/>
  <c r="H2592" i="22"/>
  <c r="H2646" i="22"/>
  <c r="H2700" i="22"/>
  <c r="H2756" i="22"/>
  <c r="H2806" i="22"/>
  <c r="H1247" i="22"/>
  <c r="H1904" i="22"/>
  <c r="H2178" i="22"/>
  <c r="H2306" i="22"/>
  <c r="H2392" i="22"/>
  <c r="H2470" i="22"/>
  <c r="H2535" i="22"/>
  <c r="H2594" i="22"/>
  <c r="H2647" i="22"/>
  <c r="H2701" i="22"/>
  <c r="H2757" i="22"/>
  <c r="H2807" i="22"/>
  <c r="H2848" i="22"/>
  <c r="H2887" i="22"/>
  <c r="H2931" i="22"/>
  <c r="H2973" i="22"/>
  <c r="H3011" i="22"/>
  <c r="H3052" i="22"/>
  <c r="H3086" i="22"/>
  <c r="H3127" i="22"/>
  <c r="H3159" i="22"/>
  <c r="H3190" i="22"/>
  <c r="H3222" i="22"/>
  <c r="H3250" i="22"/>
  <c r="H3286" i="22"/>
  <c r="H3315" i="22"/>
  <c r="H3346" i="22"/>
  <c r="H3376" i="22"/>
  <c r="H3403" i="22"/>
  <c r="H3432" i="22"/>
  <c r="H3456" i="22"/>
  <c r="H3484" i="22"/>
  <c r="H3509" i="22"/>
  <c r="H3534" i="22"/>
  <c r="H3557" i="22"/>
  <c r="H3578" i="22"/>
  <c r="H3603" i="22"/>
  <c r="H3625" i="22"/>
  <c r="H3646" i="22"/>
  <c r="H3671" i="22"/>
  <c r="H3693" i="22"/>
  <c r="H3715" i="22"/>
  <c r="H3739" i="22"/>
  <c r="H3759" i="22"/>
  <c r="H3780" i="22"/>
  <c r="H3800" i="22"/>
  <c r="H3820" i="22"/>
  <c r="H3844" i="22"/>
  <c r="H3864" i="22"/>
  <c r="H3882" i="22"/>
  <c r="H3900" i="22"/>
  <c r="H3918" i="22"/>
  <c r="H3936" i="22"/>
  <c r="H3955" i="22"/>
  <c r="H3973" i="22"/>
  <c r="H3991" i="22"/>
  <c r="H4010" i="22"/>
  <c r="H4028" i="22"/>
  <c r="H4046" i="22"/>
  <c r="H4063" i="22"/>
  <c r="H4080" i="22"/>
  <c r="H4097" i="22"/>
  <c r="H4114" i="22"/>
  <c r="H4131" i="22"/>
  <c r="H4148" i="22"/>
  <c r="H4165" i="22"/>
  <c r="H4182" i="22"/>
  <c r="H4199" i="22"/>
  <c r="H4216" i="22"/>
  <c r="H4232" i="22"/>
  <c r="H4248" i="22"/>
  <c r="H4264" i="22"/>
  <c r="H4280" i="22"/>
  <c r="H4296" i="22"/>
  <c r="H4312" i="22"/>
  <c r="H4328" i="22"/>
  <c r="H4344" i="22"/>
  <c r="H4360" i="22"/>
  <c r="H4376" i="22"/>
  <c r="H4392" i="22"/>
  <c r="H4408" i="22"/>
  <c r="H4424" i="22"/>
  <c r="H4440" i="22"/>
  <c r="H4456" i="22"/>
  <c r="H4472" i="22"/>
  <c r="H4488" i="22"/>
  <c r="H4504" i="22"/>
  <c r="H4520" i="22"/>
  <c r="H4536" i="22"/>
  <c r="H4552" i="22"/>
  <c r="H4568" i="22"/>
  <c r="H4584" i="22"/>
  <c r="H4600" i="22"/>
  <c r="H4616" i="22"/>
  <c r="H4632" i="22"/>
  <c r="H4648" i="22"/>
  <c r="H4664" i="22"/>
  <c r="H4680" i="22"/>
  <c r="H4696" i="22"/>
  <c r="H4712" i="22"/>
  <c r="H4728" i="22"/>
  <c r="H1277" i="22"/>
  <c r="H1955" i="22"/>
  <c r="H2179" i="22"/>
  <c r="H2308" i="22"/>
  <c r="H2393" i="22"/>
  <c r="H2471" i="22"/>
  <c r="H2538" i="22"/>
  <c r="H2595" i="22"/>
  <c r="H2649" i="22"/>
  <c r="H2704" i="22"/>
  <c r="H2758" i="22"/>
  <c r="H2808" i="22"/>
  <c r="H1537" i="22"/>
  <c r="H1960" i="22"/>
  <c r="H2180" i="22"/>
  <c r="H2314" i="22"/>
  <c r="H2399" i="22"/>
  <c r="H2479" i="22"/>
  <c r="H2543" i="22"/>
  <c r="H2602" i="22"/>
  <c r="H2655" i="22"/>
  <c r="H2712" i="22"/>
  <c r="H2765" i="22"/>
  <c r="H2811" i="22"/>
  <c r="H2855" i="22"/>
  <c r="H2895" i="22"/>
  <c r="H2935" i="22"/>
  <c r="H2976" i="22"/>
  <c r="H3015" i="22"/>
  <c r="H3056" i="22"/>
  <c r="H3094" i="22"/>
  <c r="H3129" i="22"/>
  <c r="H3162" i="22"/>
  <c r="H3192" i="22"/>
  <c r="H3226" i="22"/>
  <c r="H3257" i="22"/>
  <c r="H3288" i="22"/>
  <c r="H3320" i="22"/>
  <c r="H3350" i="22"/>
  <c r="H3382" i="22"/>
  <c r="H3405" i="22"/>
  <c r="H3435" i="22"/>
  <c r="H3459" i="22"/>
  <c r="H3487" i="22"/>
  <c r="H3511" i="22"/>
  <c r="H3538" i="22"/>
  <c r="H3559" i="22"/>
  <c r="H3580" i="22"/>
  <c r="H3606" i="22"/>
  <c r="H3627" i="22"/>
  <c r="H3648" i="22"/>
  <c r="H3674" i="22"/>
  <c r="H3695" i="22"/>
  <c r="H3717" i="22"/>
  <c r="H3741" i="22"/>
  <c r="H3762" i="22"/>
  <c r="H3782" i="22"/>
  <c r="H3802" i="22"/>
  <c r="H3826" i="22"/>
  <c r="H3846" i="22"/>
  <c r="H3866" i="22"/>
  <c r="H3884" i="22"/>
  <c r="H3902" i="22"/>
  <c r="H3920" i="22"/>
  <c r="H3939" i="22"/>
  <c r="H3957" i="22"/>
  <c r="H3976" i="22"/>
  <c r="H3994" i="22"/>
  <c r="H4012" i="22"/>
  <c r="H4030" i="22"/>
  <c r="H4048" i="22"/>
  <c r="H4065" i="22"/>
  <c r="H4082" i="22"/>
  <c r="H4099" i="22"/>
  <c r="H4116" i="22"/>
  <c r="H4133" i="22"/>
  <c r="H4150" i="22"/>
  <c r="H4167" i="22"/>
  <c r="H4184" i="22"/>
  <c r="H4201" i="22"/>
  <c r="H4218" i="22"/>
  <c r="H4234" i="22"/>
  <c r="H4250" i="22"/>
  <c r="H4266" i="22"/>
  <c r="H4282" i="22"/>
  <c r="H4298" i="22"/>
  <c r="H4314" i="22"/>
  <c r="H4330" i="22"/>
  <c r="H4346" i="22"/>
  <c r="H4362" i="22"/>
  <c r="H4378" i="22"/>
  <c r="H4394" i="22"/>
  <c r="H4410" i="22"/>
  <c r="H4426" i="22"/>
  <c r="H4442" i="22"/>
  <c r="H4458" i="22"/>
  <c r="H4474" i="22"/>
  <c r="H4490" i="22"/>
  <c r="H4506" i="22"/>
  <c r="H4522" i="22"/>
  <c r="H4538" i="22"/>
  <c r="H4554" i="22"/>
  <c r="H4570" i="22"/>
  <c r="H4586" i="22"/>
  <c r="H4602" i="22"/>
  <c r="H4618" i="22"/>
  <c r="H4634" i="22"/>
  <c r="H4650" i="22"/>
  <c r="H4666" i="22"/>
  <c r="H4682" i="22"/>
  <c r="H4698" i="22"/>
  <c r="H4714" i="22"/>
  <c r="H4730" i="22"/>
  <c r="H4746" i="22"/>
  <c r="H4762" i="22"/>
  <c r="H4778" i="22"/>
  <c r="H4794" i="22"/>
  <c r="H4810" i="22"/>
  <c r="H4826" i="22"/>
  <c r="H4842" i="22"/>
  <c r="H4858" i="22"/>
  <c r="H4874" i="22"/>
  <c r="H4890" i="22"/>
  <c r="H4906" i="22"/>
  <c r="H4922" i="22"/>
  <c r="H4938" i="22"/>
  <c r="H4954" i="22"/>
  <c r="H4970" i="22"/>
  <c r="H4986" i="22"/>
  <c r="H1545" i="22"/>
  <c r="H1961" i="22"/>
  <c r="H2219" i="22"/>
  <c r="H2316" i="22"/>
  <c r="H2409" i="22"/>
  <c r="H2486" i="22"/>
  <c r="H2550" i="22"/>
  <c r="H2607" i="22"/>
  <c r="H2662" i="22"/>
  <c r="H2715" i="22"/>
  <c r="H2770" i="22"/>
  <c r="H2813" i="22"/>
  <c r="H2856" i="22"/>
  <c r="H2896" i="22"/>
  <c r="H2936" i="22"/>
  <c r="H2982" i="22"/>
  <c r="H3016" i="22"/>
  <c r="H3058" i="22"/>
  <c r="H3095" i="22"/>
  <c r="H3131" i="22"/>
  <c r="H3165" i="22"/>
  <c r="H3193" i="22"/>
  <c r="H3227" i="22"/>
  <c r="H3258" i="22"/>
  <c r="H3289" i="22"/>
  <c r="H3323" i="22"/>
  <c r="H3351" i="22"/>
  <c r="H3383" i="22"/>
  <c r="H3410" i="22"/>
  <c r="H3436" i="22"/>
  <c r="H3460" i="22"/>
  <c r="H3490" i="22"/>
  <c r="H3512" i="22"/>
  <c r="H3539" i="22"/>
  <c r="H3560" i="22"/>
  <c r="H3581" i="22"/>
  <c r="H3607" i="22"/>
  <c r="H3628" i="22"/>
  <c r="H3650" i="22"/>
  <c r="H3675" i="22"/>
  <c r="H3696" i="22"/>
  <c r="H3718" i="22"/>
  <c r="H3742" i="22"/>
  <c r="H3763" i="22"/>
  <c r="H3783" i="22"/>
  <c r="H3803" i="22"/>
  <c r="H3827" i="22"/>
  <c r="H3847" i="22"/>
  <c r="H3867" i="22"/>
  <c r="H3885" i="22"/>
  <c r="H3903" i="22"/>
  <c r="H3922" i="22"/>
  <c r="H3940" i="22"/>
  <c r="H3959" i="22"/>
  <c r="H3977" i="22"/>
  <c r="H3995" i="22"/>
  <c r="H4013" i="22"/>
  <c r="H4031" i="22"/>
  <c r="H4049" i="22"/>
  <c r="H4066" i="22"/>
  <c r="H4083" i="22"/>
  <c r="H4100" i="22"/>
  <c r="H4117" i="22"/>
  <c r="H4134" i="22"/>
  <c r="H4151" i="22"/>
  <c r="H4168" i="22"/>
  <c r="H4185" i="22"/>
  <c r="H4202" i="22"/>
  <c r="H4219" i="22"/>
  <c r="H4235" i="22"/>
  <c r="H4251" i="22"/>
  <c r="H4267" i="22"/>
  <c r="H4283" i="22"/>
  <c r="H4299" i="22"/>
  <c r="H4315" i="22"/>
  <c r="H4331" i="22"/>
  <c r="H4347" i="22"/>
  <c r="H4363" i="22"/>
  <c r="H4379" i="22"/>
  <c r="H4395" i="22"/>
  <c r="H4411" i="22"/>
  <c r="H4427" i="22"/>
  <c r="H4443" i="22"/>
  <c r="H4459" i="22"/>
  <c r="H4475" i="22"/>
  <c r="H4491" i="22"/>
  <c r="H4507" i="22"/>
  <c r="H4523" i="22"/>
  <c r="H4539" i="22"/>
  <c r="H4555" i="22"/>
  <c r="H4571" i="22"/>
  <c r="H4587" i="22"/>
  <c r="H4603" i="22"/>
  <c r="H4619" i="22"/>
  <c r="H4635" i="22"/>
  <c r="H4651" i="22"/>
  <c r="H4667" i="22"/>
  <c r="H4683" i="22"/>
  <c r="H4699" i="22"/>
  <c r="H4715" i="22"/>
  <c r="H4731" i="22"/>
  <c r="H4747" i="22"/>
  <c r="H4763" i="22"/>
  <c r="H4779" i="22"/>
  <c r="H4795" i="22"/>
  <c r="H4811" i="22"/>
  <c r="H4827" i="22"/>
  <c r="H4843" i="22"/>
  <c r="H4859" i="22"/>
  <c r="H4875" i="22"/>
  <c r="H4891" i="22"/>
  <c r="H4907" i="22"/>
  <c r="H4923" i="22"/>
  <c r="H4939" i="22"/>
  <c r="H4955" i="22"/>
  <c r="H4971" i="22"/>
  <c r="H1546" i="22"/>
  <c r="H2000" i="22"/>
  <c r="H2220" i="22"/>
  <c r="H2318" i="22"/>
  <c r="H2423" i="22"/>
  <c r="H2492" i="22"/>
  <c r="H2557" i="22"/>
  <c r="H2612" i="22"/>
  <c r="H2666" i="22"/>
  <c r="H2722" i="22"/>
  <c r="H2775" i="22"/>
  <c r="H2818" i="22"/>
  <c r="H2859" i="22"/>
  <c r="H2899" i="22"/>
  <c r="H2939" i="22"/>
  <c r="H2983" i="22"/>
  <c r="H3023" i="22"/>
  <c r="H3059" i="22"/>
  <c r="H3099" i="22"/>
  <c r="H3132" i="22"/>
  <c r="H3166" i="22"/>
  <c r="H3197" i="22"/>
  <c r="H3228" i="22"/>
  <c r="H3260" i="22"/>
  <c r="H3290" i="22"/>
  <c r="H3324" i="22"/>
  <c r="H3355" i="22"/>
  <c r="H3384" i="22"/>
  <c r="H3411" i="22"/>
  <c r="H3437" i="22"/>
  <c r="H3465" i="22"/>
  <c r="H3491" i="22"/>
  <c r="H3513" i="22"/>
  <c r="H3540" i="22"/>
  <c r="H3561" i="22"/>
  <c r="H3586" i="22"/>
  <c r="H3608" i="22"/>
  <c r="H3629" i="22"/>
  <c r="H3654" i="22"/>
  <c r="H3676" i="22"/>
  <c r="H3698" i="22"/>
  <c r="H3722" i="22"/>
  <c r="H3743" i="22"/>
  <c r="H3764" i="22"/>
  <c r="H3784" i="22"/>
  <c r="H3807" i="22"/>
  <c r="H3828" i="22"/>
  <c r="H3848" i="22"/>
  <c r="H3868" i="22"/>
  <c r="H3886" i="22"/>
  <c r="H3904" i="22"/>
  <c r="H3923" i="22"/>
  <c r="H3942" i="22"/>
  <c r="H3960" i="22"/>
  <c r="H3978" i="22"/>
  <c r="H3996" i="22"/>
  <c r="H4014" i="22"/>
  <c r="H4032" i="22"/>
  <c r="H4050" i="22"/>
  <c r="H4067" i="22"/>
  <c r="H4084" i="22"/>
  <c r="H4101" i="22"/>
  <c r="H4118" i="22"/>
  <c r="H4135" i="22"/>
  <c r="H4152" i="22"/>
  <c r="H4169" i="22"/>
  <c r="H4186" i="22"/>
  <c r="H4204" i="22"/>
  <c r="H4220" i="22"/>
  <c r="H4236" i="22"/>
  <c r="H4252" i="22"/>
  <c r="H4268" i="22"/>
  <c r="H4284" i="22"/>
  <c r="H4300" i="22"/>
  <c r="H4316" i="22"/>
  <c r="H4332" i="22"/>
  <c r="H4348" i="22"/>
  <c r="H4364" i="22"/>
  <c r="H4380" i="22"/>
  <c r="H4396" i="22"/>
  <c r="H4412" i="22"/>
  <c r="H4428" i="22"/>
  <c r="H4444" i="22"/>
  <c r="H4460" i="22"/>
  <c r="H4476" i="22"/>
  <c r="H4492" i="22"/>
  <c r="H4508" i="22"/>
  <c r="H4524" i="22"/>
  <c r="H4540" i="22"/>
  <c r="H4556" i="22"/>
  <c r="H4572" i="22"/>
  <c r="H4588" i="22"/>
  <c r="H4604" i="22"/>
  <c r="H4620" i="22"/>
  <c r="H4636" i="22"/>
  <c r="H4652" i="22"/>
  <c r="H4668" i="22"/>
  <c r="H4684" i="22"/>
  <c r="H4700" i="22"/>
  <c r="H1672" i="22"/>
  <c r="H2004" i="22"/>
  <c r="H2224" i="22"/>
  <c r="H2326" i="22"/>
  <c r="H2424" i="22"/>
  <c r="H2495" i="22"/>
  <c r="H2558" i="22"/>
  <c r="H2613" i="22"/>
  <c r="H2667" i="22"/>
  <c r="H2723" i="22"/>
  <c r="H2778" i="22"/>
  <c r="H2819" i="22"/>
  <c r="H2861" i="22"/>
  <c r="H2904" i="22"/>
  <c r="H2941" i="22"/>
  <c r="H2984" i="22"/>
  <c r="H3024" i="22"/>
  <c r="H3062" i="22"/>
  <c r="H3102" i="22"/>
  <c r="H3133" i="22"/>
  <c r="H3167" i="22"/>
  <c r="H3198" i="22"/>
  <c r="H3229" i="22"/>
  <c r="H3263" i="22"/>
  <c r="H3291" i="22"/>
  <c r="H3325" i="22"/>
  <c r="H3356" i="22"/>
  <c r="H3385" i="22"/>
  <c r="H3414" i="22"/>
  <c r="H3438" i="22"/>
  <c r="H3466" i="22"/>
  <c r="H3492" i="22"/>
  <c r="H3517" i="22"/>
  <c r="H3541" i="22"/>
  <c r="H3562" i="22"/>
  <c r="H3587" i="22"/>
  <c r="H3609" i="22"/>
  <c r="H3630" i="22"/>
  <c r="H3655" i="22"/>
  <c r="H3677" i="22"/>
  <c r="H3699" i="22"/>
  <c r="H3723" i="22"/>
  <c r="H3744" i="22"/>
  <c r="H3765" i="22"/>
  <c r="H3785" i="22"/>
  <c r="H3808" i="22"/>
  <c r="H3829" i="22"/>
  <c r="H3849" i="22"/>
  <c r="H3869" i="22"/>
  <c r="H3887" i="22"/>
  <c r="H3906" i="22"/>
  <c r="H3925" i="22"/>
  <c r="H3943" i="22"/>
  <c r="H3961" i="22"/>
  <c r="H3979" i="22"/>
  <c r="H3997" i="22"/>
  <c r="H4015" i="22"/>
  <c r="H4034" i="22"/>
  <c r="H4051" i="22"/>
  <c r="H4068" i="22"/>
  <c r="H4085" i="22"/>
  <c r="H4102" i="22"/>
  <c r="H4119" i="22"/>
  <c r="H4136" i="22"/>
  <c r="H4153" i="22"/>
  <c r="H4170" i="22"/>
  <c r="H4188" i="22"/>
  <c r="H4205" i="22"/>
  <c r="H4221" i="22"/>
  <c r="H4237" i="22"/>
  <c r="H4253" i="22"/>
  <c r="H4269" i="22"/>
  <c r="H4285" i="22"/>
  <c r="H4301" i="22"/>
  <c r="H4317" i="22"/>
  <c r="H4333" i="22"/>
  <c r="H4349" i="22"/>
  <c r="H4365" i="22"/>
  <c r="H4381" i="22"/>
  <c r="H4397" i="22"/>
  <c r="H4413" i="22"/>
  <c r="H4429" i="22"/>
  <c r="H4445" i="22"/>
  <c r="H4461" i="22"/>
  <c r="H4477" i="22"/>
  <c r="H4493" i="22"/>
  <c r="H4509" i="22"/>
  <c r="H4525" i="22"/>
  <c r="H4541" i="22"/>
  <c r="H4557" i="22"/>
  <c r="H4573" i="22"/>
  <c r="H4589" i="22"/>
  <c r="H4605" i="22"/>
  <c r="H4621" i="22"/>
  <c r="H4637" i="22"/>
  <c r="H4653" i="22"/>
  <c r="H4669" i="22"/>
  <c r="H4685" i="22"/>
  <c r="H4701" i="22"/>
  <c r="H4717" i="22"/>
  <c r="H4733" i="22"/>
  <c r="H4749" i="22"/>
  <c r="H4765" i="22"/>
  <c r="H4781" i="22"/>
  <c r="H4797" i="22"/>
  <c r="H4813" i="22"/>
  <c r="H4829" i="22"/>
  <c r="H4845" i="22"/>
  <c r="H1674" i="22"/>
  <c r="H2008" i="22"/>
  <c r="H2234" i="22"/>
  <c r="H2342" i="22"/>
  <c r="H2425" i="22"/>
  <c r="H2499" i="22"/>
  <c r="H2559" i="22"/>
  <c r="H2615" i="22"/>
  <c r="H2670" i="22"/>
  <c r="H2724" i="22"/>
  <c r="H2780" i="22"/>
  <c r="H2823" i="22"/>
  <c r="H1682" i="22"/>
  <c r="H2048" i="22"/>
  <c r="H2235" i="22"/>
  <c r="H2343" i="22"/>
  <c r="H2432" i="22"/>
  <c r="H2501" i="22"/>
  <c r="H2564" i="22"/>
  <c r="H2619" i="22"/>
  <c r="H2672" i="22"/>
  <c r="H2729" i="22"/>
  <c r="H2782" i="22"/>
  <c r="H1765" i="22"/>
  <c r="H2050" i="22"/>
  <c r="H2248" i="22"/>
  <c r="H2350" i="22"/>
  <c r="H2433" i="22"/>
  <c r="H2502" i="22"/>
  <c r="H2565" i="22"/>
  <c r="H2620" i="22"/>
  <c r="H2676" i="22"/>
  <c r="H2730" i="22"/>
  <c r="H2783" i="22"/>
  <c r="H2830" i="22"/>
  <c r="H2870" i="22"/>
  <c r="H2910" i="22"/>
  <c r="H2951" i="22"/>
  <c r="H2990" i="22"/>
  <c r="H3035" i="22"/>
  <c r="H3070" i="22"/>
  <c r="H3106" i="22"/>
  <c r="H3143" i="22"/>
  <c r="H3171" i="22"/>
  <c r="H3207" i="22"/>
  <c r="H3238" i="22"/>
  <c r="H3267" i="22"/>
  <c r="H3299" i="22"/>
  <c r="H3328" i="22"/>
  <c r="H3363" i="22"/>
  <c r="H3391" i="22"/>
  <c r="H3418" i="22"/>
  <c r="H3442" i="22"/>
  <c r="H3471" i="22"/>
  <c r="H3495" i="22"/>
  <c r="H3522" i="22"/>
  <c r="H3544" i="22"/>
  <c r="H3568" i="22"/>
  <c r="H1774" i="22"/>
  <c r="H2052" i="22"/>
  <c r="H2264" i="22"/>
  <c r="H2352" i="22"/>
  <c r="H2435" i="22"/>
  <c r="H2504" i="22"/>
  <c r="H2568" i="22"/>
  <c r="H2621" i="22"/>
  <c r="H2678" i="22"/>
  <c r="H2731" i="22"/>
  <c r="H2786" i="22"/>
  <c r="H2831" i="22"/>
  <c r="H2871" i="22"/>
  <c r="H2911" i="22"/>
  <c r="H2957" i="22"/>
  <c r="H2991" i="22"/>
  <c r="H3036" i="22"/>
  <c r="H3071" i="22"/>
  <c r="H3107" i="22"/>
  <c r="H3146" i="22"/>
  <c r="H3174" i="22"/>
  <c r="H3208" i="22"/>
  <c r="H3239" i="22"/>
  <c r="H3270" i="22"/>
  <c r="H3304" i="22"/>
  <c r="H3330" i="22"/>
  <c r="H3364" i="22"/>
  <c r="H3392" i="22"/>
  <c r="H3419" i="22"/>
  <c r="H3447" i="22"/>
  <c r="H3472" i="22"/>
  <c r="H3496" i="22"/>
  <c r="H3524" i="22"/>
  <c r="H3545" i="22"/>
  <c r="H3570" i="22"/>
  <c r="H3592" i="22"/>
  <c r="H3613" i="22"/>
  <c r="H3638" i="22"/>
  <c r="H3660" i="22"/>
  <c r="H3682" i="22"/>
  <c r="H3706" i="22"/>
  <c r="H3728" i="22"/>
  <c r="H3749" i="22"/>
  <c r="H3769" i="22"/>
  <c r="H3792" i="22"/>
  <c r="H3813" i="22"/>
  <c r="H3833" i="22"/>
  <c r="H3853" i="22"/>
  <c r="H3875" i="22"/>
  <c r="H3893" i="22"/>
  <c r="H3911" i="22"/>
  <c r="H3929" i="22"/>
  <c r="H1777" i="22"/>
  <c r="H2090" i="22"/>
  <c r="H2265" i="22"/>
  <c r="H2356" i="22"/>
  <c r="H2444" i="22"/>
  <c r="H2511" i="22"/>
  <c r="H2575" i="22"/>
  <c r="H2629" i="22"/>
  <c r="H2683" i="22"/>
  <c r="H2739" i="22"/>
  <c r="H2792" i="22"/>
  <c r="H2832" i="22"/>
  <c r="H2875" i="22"/>
  <c r="H2912" i="22"/>
  <c r="H2958" i="22"/>
  <c r="H2998" i="22"/>
  <c r="H3037" i="22"/>
  <c r="H3074" i="22"/>
  <c r="H3110" i="22"/>
  <c r="H3147" i="22"/>
  <c r="H3178" i="22"/>
  <c r="H3209" i="22"/>
  <c r="H3241" i="22"/>
  <c r="H3271" i="22"/>
  <c r="H3305" i="22"/>
  <c r="H3336" i="22"/>
  <c r="H3366" i="22"/>
  <c r="H3395" i="22"/>
  <c r="H3420" i="22"/>
  <c r="H3448" i="22"/>
  <c r="H3474" i="22"/>
  <c r="H3500" i="22"/>
  <c r="H3525" i="22"/>
  <c r="H3546" i="22"/>
  <c r="H3572" i="22"/>
  <c r="H3593" i="22"/>
  <c r="H3614" i="22"/>
  <c r="H3640" i="22"/>
  <c r="H3661" i="22"/>
  <c r="H3683" i="22"/>
  <c r="H3708" i="22"/>
  <c r="H3730" i="22"/>
  <c r="H3750" i="22"/>
  <c r="H3773" i="22"/>
  <c r="H3794" i="22"/>
  <c r="H3814" i="22"/>
  <c r="H3834" i="22"/>
  <c r="H3854" i="22"/>
  <c r="H3876" i="22"/>
  <c r="H3894" i="22"/>
  <c r="H3912" i="22"/>
  <c r="H3930" i="22"/>
  <c r="H3948" i="22"/>
  <c r="H3966" i="22"/>
  <c r="H3984" i="22"/>
  <c r="H4003" i="22"/>
  <c r="H4021" i="22"/>
  <c r="H4039" i="22"/>
  <c r="H4056" i="22"/>
  <c r="H4073" i="22"/>
  <c r="H4090" i="22"/>
  <c r="H4108" i="22"/>
  <c r="H4125" i="22"/>
  <c r="H4142" i="22"/>
  <c r="H4159" i="22"/>
  <c r="H4176" i="22"/>
  <c r="H4193" i="22"/>
  <c r="H4210" i="22"/>
  <c r="H4226" i="22"/>
  <c r="H4242" i="22"/>
  <c r="H4258" i="22"/>
  <c r="H4274" i="22"/>
  <c r="H4290" i="22"/>
  <c r="H4306" i="22"/>
  <c r="H4322" i="22"/>
  <c r="H4338" i="22"/>
  <c r="H4354" i="22"/>
  <c r="H4370" i="22"/>
  <c r="H4386" i="22"/>
  <c r="H1835" i="22"/>
  <c r="H2096" i="22"/>
  <c r="H2268" i="22"/>
  <c r="H2359" i="22"/>
  <c r="H2452" i="22"/>
  <c r="H2519" i="22"/>
  <c r="H2579" i="22"/>
  <c r="H2633" i="22"/>
  <c r="H2688" i="22"/>
  <c r="H2744" i="22"/>
  <c r="H2795" i="22"/>
  <c r="H2834" i="22"/>
  <c r="H2879" i="22"/>
  <c r="H2914" i="22"/>
  <c r="H2959" i="22"/>
  <c r="H2999" i="22"/>
  <c r="H3038" i="22"/>
  <c r="H3079" i="22"/>
  <c r="H3111" i="22"/>
  <c r="H3148" i="22"/>
  <c r="H3179" i="22"/>
  <c r="H3210" i="22"/>
  <c r="H3244" i="22"/>
  <c r="H3272" i="22"/>
  <c r="H3306" i="22"/>
  <c r="H3337" i="22"/>
  <c r="H3367" i="22"/>
  <c r="H3396" i="22"/>
  <c r="H3421" i="22"/>
  <c r="H3450" i="22"/>
  <c r="H3475" i="22"/>
  <c r="H3501" i="22"/>
  <c r="H3526" i="22"/>
  <c r="H3547" i="22"/>
  <c r="H3573" i="22"/>
  <c r="H3594" i="22"/>
  <c r="H3615" i="22"/>
  <c r="H3641" i="22"/>
  <c r="H3662" i="22"/>
  <c r="H3684" i="22"/>
  <c r="H3709" i="22"/>
  <c r="H3731" i="22"/>
  <c r="H3751" i="22"/>
  <c r="H3774" i="22"/>
  <c r="H3795" i="22"/>
  <c r="H3815" i="22"/>
  <c r="H3835" i="22"/>
  <c r="H3859" i="22"/>
  <c r="H3877" i="22"/>
  <c r="H3895" i="22"/>
  <c r="H3913" i="22"/>
  <c r="H3931" i="22"/>
  <c r="H3949" i="22"/>
  <c r="H3967" i="22"/>
  <c r="H3986" i="22"/>
  <c r="H4004" i="22"/>
  <c r="H4022" i="22"/>
  <c r="H4040" i="22"/>
  <c r="H4057" i="22"/>
  <c r="H4074" i="22"/>
  <c r="H4092" i="22"/>
  <c r="H4109" i="22"/>
  <c r="H4126" i="22"/>
  <c r="H4143" i="22"/>
  <c r="H4160" i="22"/>
  <c r="H4177" i="22"/>
  <c r="H4194" i="22"/>
  <c r="H4211" i="22"/>
  <c r="H4227" i="22"/>
  <c r="H4243" i="22"/>
  <c r="H4259" i="22"/>
  <c r="H4275" i="22"/>
  <c r="H4291" i="22"/>
  <c r="H4307" i="22"/>
  <c r="H4323" i="22"/>
  <c r="H4339" i="22"/>
  <c r="H4355" i="22"/>
  <c r="H4371" i="22"/>
  <c r="H4387" i="22"/>
  <c r="H4403" i="22"/>
  <c r="H4419" i="22"/>
  <c r="H4435" i="22"/>
  <c r="H4451" i="22"/>
  <c r="H4467" i="22"/>
  <c r="H4483" i="22"/>
  <c r="H1843" i="22"/>
  <c r="H2525" i="22"/>
  <c r="H2803" i="22"/>
  <c r="H2920" i="22"/>
  <c r="H3008" i="22"/>
  <c r="H3087" i="22"/>
  <c r="H3170" i="22"/>
  <c r="H3246" i="22"/>
  <c r="H1846" i="22"/>
  <c r="H2528" i="22"/>
  <c r="H2829" i="22"/>
  <c r="H2923" i="22"/>
  <c r="H3010" i="22"/>
  <c r="H3103" i="22"/>
  <c r="H3181" i="22"/>
  <c r="H3247" i="22"/>
  <c r="H3318" i="22"/>
  <c r="H3387" i="22"/>
  <c r="H3453" i="22"/>
  <c r="H3508" i="22"/>
  <c r="H3563" i="22"/>
  <c r="H3611" i="22"/>
  <c r="H3658" i="22"/>
  <c r="H3701" i="22"/>
  <c r="H3747" i="22"/>
  <c r="H3790" i="22"/>
  <c r="H3831" i="22"/>
  <c r="H3871" i="22"/>
  <c r="H3909" i="22"/>
  <c r="H3945" i="22"/>
  <c r="H3974" i="22"/>
  <c r="H4007" i="22"/>
  <c r="H4041" i="22"/>
  <c r="H4071" i="22"/>
  <c r="H4103" i="22"/>
  <c r="H4130" i="22"/>
  <c r="H4162" i="22"/>
  <c r="H4192" i="22"/>
  <c r="H4223" i="22"/>
  <c r="H4249" i="22"/>
  <c r="H4278" i="22"/>
  <c r="H4308" i="22"/>
  <c r="H4336" i="22"/>
  <c r="H4366" i="22"/>
  <c r="H4391" i="22"/>
  <c r="H4418" i="22"/>
  <c r="H4446" i="22"/>
  <c r="H4469" i="22"/>
  <c r="H4496" i="22"/>
  <c r="H4517" i="22"/>
  <c r="H4543" i="22"/>
  <c r="H4564" i="22"/>
  <c r="H4590" i="22"/>
  <c r="H4611" i="22"/>
  <c r="H4633" i="22"/>
  <c r="H4658" i="22"/>
  <c r="H4679" i="22"/>
  <c r="H4705" i="22"/>
  <c r="H4725" i="22"/>
  <c r="H4745" i="22"/>
  <c r="H4767" i="22"/>
  <c r="H4786" i="22"/>
  <c r="H4805" i="22"/>
  <c r="H4824" i="22"/>
  <c r="H4846" i="22"/>
  <c r="H4864" i="22"/>
  <c r="H4882" i="22"/>
  <c r="H4900" i="22"/>
  <c r="H4918" i="22"/>
  <c r="H4936" i="22"/>
  <c r="H4956" i="22"/>
  <c r="H4974" i="22"/>
  <c r="H4991" i="22"/>
  <c r="H5007" i="22"/>
  <c r="H5023" i="22"/>
  <c r="H5039" i="22"/>
  <c r="H5055" i="22"/>
  <c r="H5071" i="22"/>
  <c r="H5087" i="22"/>
  <c r="H5103" i="22"/>
  <c r="H5119" i="22"/>
  <c r="H5135" i="22"/>
  <c r="H5151" i="22"/>
  <c r="H5167" i="22"/>
  <c r="H5183" i="22"/>
  <c r="H5199" i="22"/>
  <c r="H5215" i="22"/>
  <c r="H5231" i="22"/>
  <c r="H5247" i="22"/>
  <c r="H5263" i="22"/>
  <c r="H5279" i="22"/>
  <c r="H5295" i="22"/>
  <c r="H5311" i="22"/>
  <c r="H5327" i="22"/>
  <c r="H5343" i="22"/>
  <c r="H5359" i="22"/>
  <c r="H5375" i="22"/>
  <c r="H5391" i="22"/>
  <c r="H5407" i="22"/>
  <c r="H5423" i="22"/>
  <c r="H5439" i="22"/>
  <c r="H5455" i="22"/>
  <c r="H5471" i="22"/>
  <c r="H5487" i="22"/>
  <c r="H5503" i="22"/>
  <c r="H5519" i="22"/>
  <c r="H5535" i="22"/>
  <c r="H5551" i="22"/>
  <c r="H5567" i="22"/>
  <c r="H5583" i="22"/>
  <c r="H5599" i="22"/>
  <c r="H5615" i="22"/>
  <c r="H5631" i="22"/>
  <c r="H5647" i="22"/>
  <c r="H5663" i="22"/>
  <c r="H5679" i="22"/>
  <c r="H5695" i="22"/>
  <c r="H5711" i="22"/>
  <c r="H5727" i="22"/>
  <c r="H5743" i="22"/>
  <c r="H5759" i="22"/>
  <c r="H5775" i="22"/>
  <c r="H5791" i="22"/>
  <c r="H5807" i="22"/>
  <c r="H5823" i="22"/>
  <c r="H5839" i="22"/>
  <c r="H5855" i="22"/>
  <c r="H5871" i="22"/>
  <c r="H1898" i="22"/>
  <c r="H2585" i="22"/>
  <c r="H2835" i="22"/>
  <c r="H2926" i="22"/>
  <c r="H3014" i="22"/>
  <c r="H3104" i="22"/>
  <c r="H3184" i="22"/>
  <c r="H3248" i="22"/>
  <c r="H3326" i="22"/>
  <c r="H3399" i="22"/>
  <c r="H3454" i="22"/>
  <c r="H3510" i="22"/>
  <c r="H3564" i="22"/>
  <c r="H3612" i="22"/>
  <c r="H3659" i="22"/>
  <c r="H3705" i="22"/>
  <c r="H3748" i="22"/>
  <c r="H3791" i="22"/>
  <c r="H3832" i="22"/>
  <c r="H3874" i="22"/>
  <c r="H3910" i="22"/>
  <c r="H3946" i="22"/>
  <c r="H3980" i="22"/>
  <c r="H4008" i="22"/>
  <c r="H4042" i="22"/>
  <c r="H4072" i="22"/>
  <c r="H4104" i="22"/>
  <c r="H4132" i="22"/>
  <c r="H4163" i="22"/>
  <c r="H4195" i="22"/>
  <c r="H4224" i="22"/>
  <c r="H2099" i="22"/>
  <c r="H2586" i="22"/>
  <c r="H2838" i="22"/>
  <c r="H2930" i="22"/>
  <c r="H3027" i="22"/>
  <c r="H3117" i="22"/>
  <c r="H3186" i="22"/>
  <c r="H3251" i="22"/>
  <c r="H3327" i="22"/>
  <c r="H3400" i="22"/>
  <c r="H3455" i="22"/>
  <c r="H3518" i="22"/>
  <c r="H3574" i="22"/>
  <c r="H3620" i="22"/>
  <c r="H3663" i="22"/>
  <c r="H3710" i="22"/>
  <c r="H3752" i="22"/>
  <c r="H3796" i="22"/>
  <c r="H3836" i="22"/>
  <c r="H3878" i="22"/>
  <c r="H3914" i="22"/>
  <c r="H3947" i="22"/>
  <c r="H3981" i="22"/>
  <c r="H4011" i="22"/>
  <c r="H4044" i="22"/>
  <c r="H4076" i="22"/>
  <c r="H4105" i="22"/>
  <c r="H4137" i="22"/>
  <c r="H4164" i="22"/>
  <c r="H4196" i="22"/>
  <c r="H4225" i="22"/>
  <c r="H4255" i="22"/>
  <c r="H4281" i="22"/>
  <c r="H4310" i="22"/>
  <c r="H4340" i="22"/>
  <c r="H4368" i="22"/>
  <c r="H4398" i="22"/>
  <c r="H4421" i="22"/>
  <c r="H4448" i="22"/>
  <c r="H4471" i="22"/>
  <c r="H4498" i="22"/>
  <c r="H4519" i="22"/>
  <c r="H4545" i="22"/>
  <c r="H4566" i="22"/>
  <c r="H4592" i="22"/>
  <c r="H4613" i="22"/>
  <c r="H4639" i="22"/>
  <c r="H4660" i="22"/>
  <c r="H4686" i="22"/>
  <c r="H4707" i="22"/>
  <c r="H4727" i="22"/>
  <c r="H4750" i="22"/>
  <c r="H4769" i="22"/>
  <c r="H4788" i="22"/>
  <c r="H4807" i="22"/>
  <c r="H4828" i="22"/>
  <c r="H4848" i="22"/>
  <c r="H4866" i="22"/>
  <c r="H4884" i="22"/>
  <c r="H4902" i="22"/>
  <c r="H4920" i="22"/>
  <c r="H4940" i="22"/>
  <c r="H4958" i="22"/>
  <c r="H4976" i="22"/>
  <c r="H4993" i="22"/>
  <c r="H5009" i="22"/>
  <c r="H5025" i="22"/>
  <c r="H2136" i="22"/>
  <c r="H2587" i="22"/>
  <c r="H2845" i="22"/>
  <c r="H2934" i="22"/>
  <c r="H3032" i="22"/>
  <c r="H3118" i="22"/>
  <c r="H3187" i="22"/>
  <c r="H2137" i="22"/>
  <c r="H2638" i="22"/>
  <c r="H2846" i="22"/>
  <c r="H2946" i="22"/>
  <c r="H3039" i="22"/>
  <c r="H3120" i="22"/>
  <c r="H3191" i="22"/>
  <c r="H3266" i="22"/>
  <c r="H3342" i="22"/>
  <c r="H3402" i="22"/>
  <c r="H3468" i="22"/>
  <c r="H3527" i="22"/>
  <c r="H3576" i="22"/>
  <c r="H3623" i="22"/>
  <c r="H3666" i="22"/>
  <c r="H3712" i="22"/>
  <c r="H3757" i="22"/>
  <c r="H3798" i="22"/>
  <c r="H3842" i="22"/>
  <c r="H3880" i="22"/>
  <c r="H3916" i="22"/>
  <c r="H3951" i="22"/>
  <c r="H3983" i="22"/>
  <c r="H4018" i="22"/>
  <c r="H4047" i="22"/>
  <c r="H4078" i="22"/>
  <c r="H4110" i="22"/>
  <c r="H4140" i="22"/>
  <c r="H4172" i="22"/>
  <c r="H4198" i="22"/>
  <c r="H4229" i="22"/>
  <c r="H4257" i="22"/>
  <c r="H4287" i="22"/>
  <c r="H4313" i="22"/>
  <c r="H4342" i="22"/>
  <c r="H4372" i="22"/>
  <c r="H4400" i="22"/>
  <c r="H4423" i="22"/>
  <c r="H4450" i="22"/>
  <c r="H4478" i="22"/>
  <c r="H4500" i="22"/>
  <c r="H4526" i="22"/>
  <c r="H4547" i="22"/>
  <c r="H4569" i="22"/>
  <c r="H4594" i="22"/>
  <c r="H4615" i="22"/>
  <c r="H4641" i="22"/>
  <c r="H4662" i="22"/>
  <c r="H4688" i="22"/>
  <c r="H4709" i="22"/>
  <c r="H4732" i="22"/>
  <c r="H4752" i="22"/>
  <c r="H4771" i="22"/>
  <c r="H4790" i="22"/>
  <c r="H4809" i="22"/>
  <c r="H4831" i="22"/>
  <c r="H4850" i="22"/>
  <c r="H4868" i="22"/>
  <c r="H4886" i="22"/>
  <c r="H4904" i="22"/>
  <c r="H4924" i="22"/>
  <c r="H4942" i="22"/>
  <c r="H4960" i="22"/>
  <c r="H4978" i="22"/>
  <c r="H4995" i="22"/>
  <c r="H5011" i="22"/>
  <c r="H5027" i="22"/>
  <c r="H5043" i="22"/>
  <c r="H5059" i="22"/>
  <c r="H5075" i="22"/>
  <c r="H5091" i="22"/>
  <c r="H5107" i="22"/>
  <c r="H5123" i="22"/>
  <c r="H5139" i="22"/>
  <c r="H5155" i="22"/>
  <c r="H5171" i="22"/>
  <c r="H5187" i="22"/>
  <c r="H5203" i="22"/>
  <c r="H5219" i="22"/>
  <c r="H5235" i="22"/>
  <c r="H5251" i="22"/>
  <c r="H5267" i="22"/>
  <c r="H5283" i="22"/>
  <c r="H5299" i="22"/>
  <c r="H5315" i="22"/>
  <c r="H2273" i="22"/>
  <c r="H2274" i="22"/>
  <c r="H2644" i="22"/>
  <c r="H2862" i="22"/>
  <c r="H2960" i="22"/>
  <c r="H3047" i="22"/>
  <c r="H3128" i="22"/>
  <c r="H3206" i="22"/>
  <c r="H3277" i="22"/>
  <c r="H3344" i="22"/>
  <c r="H3415" i="22"/>
  <c r="H3476" i="22"/>
  <c r="H3529" i="22"/>
  <c r="H3579" i="22"/>
  <c r="H3626" i="22"/>
  <c r="H3672" i="22"/>
  <c r="H3716" i="22"/>
  <c r="H3760" i="22"/>
  <c r="H3801" i="22"/>
  <c r="H3845" i="22"/>
  <c r="H3883" i="22"/>
  <c r="H3919" i="22"/>
  <c r="H3954" i="22"/>
  <c r="H3988" i="22"/>
  <c r="H4020" i="22"/>
  <c r="H4053" i="22"/>
  <c r="H4081" i="22"/>
  <c r="H4112" i="22"/>
  <c r="H4144" i="22"/>
  <c r="H4174" i="22"/>
  <c r="H4206" i="22"/>
  <c r="H4231" i="22"/>
  <c r="H4261" i="22"/>
  <c r="H4289" i="22"/>
  <c r="H4319" i="22"/>
  <c r="H4345" i="22"/>
  <c r="H4374" i="22"/>
  <c r="H4402" i="22"/>
  <c r="H4430" i="22"/>
  <c r="H4453" i="22"/>
  <c r="H4480" i="22"/>
  <c r="H4502" i="22"/>
  <c r="H4528" i="22"/>
  <c r="H4549" i="22"/>
  <c r="H4575" i="22"/>
  <c r="H4596" i="22"/>
  <c r="H4622" i="22"/>
  <c r="H4643" i="22"/>
  <c r="H4665" i="22"/>
  <c r="H4690" i="22"/>
  <c r="H4711" i="22"/>
  <c r="H4735" i="22"/>
  <c r="H4754" i="22"/>
  <c r="H4773" i="22"/>
  <c r="H4792" i="22"/>
  <c r="H4814" i="22"/>
  <c r="H4833" i="22"/>
  <c r="H4852" i="22"/>
  <c r="H4870" i="22"/>
  <c r="H4888" i="22"/>
  <c r="H4908" i="22"/>
  <c r="H4926" i="22"/>
  <c r="H4944" i="22"/>
  <c r="H4962" i="22"/>
  <c r="H4980" i="22"/>
  <c r="H4997" i="22"/>
  <c r="H5013" i="22"/>
  <c r="H5029" i="22"/>
  <c r="H5045" i="22"/>
  <c r="H5061" i="22"/>
  <c r="H5077" i="22"/>
  <c r="H5093" i="22"/>
  <c r="H5109" i="22"/>
  <c r="H2368" i="22"/>
  <c r="H2696" i="22"/>
  <c r="H2880" i="22"/>
  <c r="H2963" i="22"/>
  <c r="H3055" i="22"/>
  <c r="H3139" i="22"/>
  <c r="H3212" i="22"/>
  <c r="H3283" i="22"/>
  <c r="H3358" i="22"/>
  <c r="H3422" i="22"/>
  <c r="H3479" i="22"/>
  <c r="H3535" i="22"/>
  <c r="H3590" i="22"/>
  <c r="H3632" i="22"/>
  <c r="H3679" i="22"/>
  <c r="H3726" i="22"/>
  <c r="H3767" i="22"/>
  <c r="H3811" i="22"/>
  <c r="H3851" i="22"/>
  <c r="H3891" i="22"/>
  <c r="H3927" i="22"/>
  <c r="H3962" i="22"/>
  <c r="H3990" i="22"/>
  <c r="H4024" i="22"/>
  <c r="H4055" i="22"/>
  <c r="H4087" i="22"/>
  <c r="H4115" i="22"/>
  <c r="H4146" i="22"/>
  <c r="H4178" i="22"/>
  <c r="H4208" i="22"/>
  <c r="H4238" i="22"/>
  <c r="H4263" i="22"/>
  <c r="H4293" i="22"/>
  <c r="H4321" i="22"/>
  <c r="H4351" i="22"/>
  <c r="H4377" i="22"/>
  <c r="H4405" i="22"/>
  <c r="H4432" i="22"/>
  <c r="H4455" i="22"/>
  <c r="H4482" i="22"/>
  <c r="H4505" i="22"/>
  <c r="H4530" i="22"/>
  <c r="H4551" i="22"/>
  <c r="H4577" i="22"/>
  <c r="H4598" i="22"/>
  <c r="H4624" i="22"/>
  <c r="H4645" i="22"/>
  <c r="H4671" i="22"/>
  <c r="H4692" i="22"/>
  <c r="H4716" i="22"/>
  <c r="H4737" i="22"/>
  <c r="H4756" i="22"/>
  <c r="H4775" i="22"/>
  <c r="H4796" i="22"/>
  <c r="H4816" i="22"/>
  <c r="H4835" i="22"/>
  <c r="H4854" i="22"/>
  <c r="H4872" i="22"/>
  <c r="H4892" i="22"/>
  <c r="H4910" i="22"/>
  <c r="H4928" i="22"/>
  <c r="H4946" i="22"/>
  <c r="H4964" i="22"/>
  <c r="H4982" i="22"/>
  <c r="H4999" i="22"/>
  <c r="H5015" i="22"/>
  <c r="H5031" i="22"/>
  <c r="H5047" i="22"/>
  <c r="H5063" i="22"/>
  <c r="H5079" i="22"/>
  <c r="H5095" i="22"/>
  <c r="H5111" i="22"/>
  <c r="H5127" i="22"/>
  <c r="H5143" i="22"/>
  <c r="H5159" i="22"/>
  <c r="H5175" i="22"/>
  <c r="H5191" i="22"/>
  <c r="H5207" i="22"/>
  <c r="H5223" i="22"/>
  <c r="H5239" i="22"/>
  <c r="H5255" i="22"/>
  <c r="H5271" i="22"/>
  <c r="H5287" i="22"/>
  <c r="H5303" i="22"/>
  <c r="H5319" i="22"/>
  <c r="H2459" i="22"/>
  <c r="H2751" i="22"/>
  <c r="H2888" i="22"/>
  <c r="H2989" i="22"/>
  <c r="H3083" i="22"/>
  <c r="H3152" i="22"/>
  <c r="H3230" i="22"/>
  <c r="H3307" i="22"/>
  <c r="H3373" i="22"/>
  <c r="H3433" i="22"/>
  <c r="H3494" i="22"/>
  <c r="H3552" i="22"/>
  <c r="H3597" i="22"/>
  <c r="H3644" i="22"/>
  <c r="H3691" i="22"/>
  <c r="H3734" i="22"/>
  <c r="H3778" i="22"/>
  <c r="H3818" i="22"/>
  <c r="H3862" i="22"/>
  <c r="H3898" i="22"/>
  <c r="H3934" i="22"/>
  <c r="H3968" i="22"/>
  <c r="H4000" i="22"/>
  <c r="H4035" i="22"/>
  <c r="H4062" i="22"/>
  <c r="H4094" i="22"/>
  <c r="H4124" i="22"/>
  <c r="H4156" i="22"/>
  <c r="H4183" i="22"/>
  <c r="H4214" i="22"/>
  <c r="H4244" i="22"/>
  <c r="H4272" i="22"/>
  <c r="H4302" i="22"/>
  <c r="H4327" i="22"/>
  <c r="H4357" i="22"/>
  <c r="H4385" i="22"/>
  <c r="H4414" i="22"/>
  <c r="H4437" i="22"/>
  <c r="H4464" i="22"/>
  <c r="H4487" i="22"/>
  <c r="H4513" i="22"/>
  <c r="H4534" i="22"/>
  <c r="H4560" i="22"/>
  <c r="H4581" i="22"/>
  <c r="H4607" i="22"/>
  <c r="H4628" i="22"/>
  <c r="H4654" i="22"/>
  <c r="H4675" i="22"/>
  <c r="H4697" i="22"/>
  <c r="H4721" i="22"/>
  <c r="H4741" i="22"/>
  <c r="H4760" i="22"/>
  <c r="H4782" i="22"/>
  <c r="H4801" i="22"/>
  <c r="H4820" i="22"/>
  <c r="H4839" i="22"/>
  <c r="H4860" i="22"/>
  <c r="H4878" i="22"/>
  <c r="H4896" i="22"/>
  <c r="H4914" i="22"/>
  <c r="H4932" i="22"/>
  <c r="H4950" i="22"/>
  <c r="H4968" i="22"/>
  <c r="H4987" i="22"/>
  <c r="H5003" i="22"/>
  <c r="H5019" i="22"/>
  <c r="H5035" i="22"/>
  <c r="H5051" i="22"/>
  <c r="H2461" i="22"/>
  <c r="H2798" i="22"/>
  <c r="H2907" i="22"/>
  <c r="H3003" i="22"/>
  <c r="H3084" i="22"/>
  <c r="H3160" i="22"/>
  <c r="H3231" i="22"/>
  <c r="H3308" i="22"/>
  <c r="H3374" i="22"/>
  <c r="H3439" i="22"/>
  <c r="H3503" i="22"/>
  <c r="H3555" i="22"/>
  <c r="H3598" i="22"/>
  <c r="H3645" i="22"/>
  <c r="H3692" i="22"/>
  <c r="H3735" i="22"/>
  <c r="H3779" i="22"/>
  <c r="H3819" i="22"/>
  <c r="H3863" i="22"/>
  <c r="H3899" i="22"/>
  <c r="H3935" i="22"/>
  <c r="H3970" i="22"/>
  <c r="H4002" i="22"/>
  <c r="H4036" i="22"/>
  <c r="H4064" i="22"/>
  <c r="H4095" i="22"/>
  <c r="H4127" i="22"/>
  <c r="H4157" i="22"/>
  <c r="H4189" i="22"/>
  <c r="H4215" i="22"/>
  <c r="H4245" i="22"/>
  <c r="H4273" i="22"/>
  <c r="H4303" i="22"/>
  <c r="H4329" i="22"/>
  <c r="H4358" i="22"/>
  <c r="H4388" i="22"/>
  <c r="H4415" i="22"/>
  <c r="H4438" i="22"/>
  <c r="H4465" i="22"/>
  <c r="H4489" i="22"/>
  <c r="H4514" i="22"/>
  <c r="H4535" i="22"/>
  <c r="H4561" i="22"/>
  <c r="H4582" i="22"/>
  <c r="H4608" i="22"/>
  <c r="H4629" i="22"/>
  <c r="H4655" i="22"/>
  <c r="H4676" i="22"/>
  <c r="H4702" i="22"/>
  <c r="H4722" i="22"/>
  <c r="H4742" i="22"/>
  <c r="H4761" i="22"/>
  <c r="H4783" i="22"/>
  <c r="H2288" i="22"/>
  <c r="H2909" i="22"/>
  <c r="H3150" i="22"/>
  <c r="H3310" i="22"/>
  <c r="H3451" i="22"/>
  <c r="H3558" i="22"/>
  <c r="H3657" i="22"/>
  <c r="H3746" i="22"/>
  <c r="H3830" i="22"/>
  <c r="H3908" i="22"/>
  <c r="H3972" i="22"/>
  <c r="H4038" i="22"/>
  <c r="H4098" i="22"/>
  <c r="H4161" i="22"/>
  <c r="H4222" i="22"/>
  <c r="H4276" i="22"/>
  <c r="H4325" i="22"/>
  <c r="H4375" i="22"/>
  <c r="H4422" i="22"/>
  <c r="H4468" i="22"/>
  <c r="H4512" i="22"/>
  <c r="H2385" i="22"/>
  <c r="H2947" i="22"/>
  <c r="H3151" i="22"/>
  <c r="H3339" i="22"/>
  <c r="H3458" i="22"/>
  <c r="H3575" i="22"/>
  <c r="H3664" i="22"/>
  <c r="H3756" i="22"/>
  <c r="H3837" i="22"/>
  <c r="H3915" i="22"/>
  <c r="H3982" i="22"/>
  <c r="H4045" i="22"/>
  <c r="H2386" i="22"/>
  <c r="H2962" i="22"/>
  <c r="H3168" i="22"/>
  <c r="H3343" i="22"/>
  <c r="H3469" i="22"/>
  <c r="H3577" i="22"/>
  <c r="H3667" i="22"/>
  <c r="H3758" i="22"/>
  <c r="H3843" i="22"/>
  <c r="H3917" i="22"/>
  <c r="H3987" i="22"/>
  <c r="H4052" i="22"/>
  <c r="H4111" i="22"/>
  <c r="H4173" i="22"/>
  <c r="H4230" i="22"/>
  <c r="H4279" i="22"/>
  <c r="H4334" i="22"/>
  <c r="H4383" i="22"/>
  <c r="H4431" i="22"/>
  <c r="H4473" i="22"/>
  <c r="H4516" i="22"/>
  <c r="H4559" i="22"/>
  <c r="H4599" i="22"/>
  <c r="H4642" i="22"/>
  <c r="H4681" i="22"/>
  <c r="H4723" i="22"/>
  <c r="H4758" i="22"/>
  <c r="H4793" i="22"/>
  <c r="H4823" i="22"/>
  <c r="H4856" i="22"/>
  <c r="H4885" i="22"/>
  <c r="H4915" i="22"/>
  <c r="H4945" i="22"/>
  <c r="H4973" i="22"/>
  <c r="H5001" i="22"/>
  <c r="H5026" i="22"/>
  <c r="H5050" i="22"/>
  <c r="H5072" i="22"/>
  <c r="H5094" i="22"/>
  <c r="H5115" i="22"/>
  <c r="H5134" i="22"/>
  <c r="H5154" i="22"/>
  <c r="H5174" i="22"/>
  <c r="H5194" i="22"/>
  <c r="H5213" i="22"/>
  <c r="H5233" i="22"/>
  <c r="H5253" i="22"/>
  <c r="H5273" i="22"/>
  <c r="H5292" i="22"/>
  <c r="H5312" i="22"/>
  <c r="H5331" i="22"/>
  <c r="H5348" i="22"/>
  <c r="H5365" i="22"/>
  <c r="H5382" i="22"/>
  <c r="H5399" i="22"/>
  <c r="H5416" i="22"/>
  <c r="H5433" i="22"/>
  <c r="H5450" i="22"/>
  <c r="H5467" i="22"/>
  <c r="H5484" i="22"/>
  <c r="H5501" i="22"/>
  <c r="H5518" i="22"/>
  <c r="H5536" i="22"/>
  <c r="H5553" i="22"/>
  <c r="H5570" i="22"/>
  <c r="H5587" i="22"/>
  <c r="H5604" i="22"/>
  <c r="H5621" i="22"/>
  <c r="H5638" i="22"/>
  <c r="H5655" i="22"/>
  <c r="H5672" i="22"/>
  <c r="H5689" i="22"/>
  <c r="H5706" i="22"/>
  <c r="H5723" i="22"/>
  <c r="H5740" i="22"/>
  <c r="H5757" i="22"/>
  <c r="H5774" i="22"/>
  <c r="H5792" i="22"/>
  <c r="H5809" i="22"/>
  <c r="H5826" i="22"/>
  <c r="H5843" i="22"/>
  <c r="H5860" i="22"/>
  <c r="H5877" i="22"/>
  <c r="H5893" i="22"/>
  <c r="H5909" i="22"/>
  <c r="H2458" i="22"/>
  <c r="H2966" i="22"/>
  <c r="H3200" i="22"/>
  <c r="H3347" i="22"/>
  <c r="H3478" i="22"/>
  <c r="H3589" i="22"/>
  <c r="H3678" i="22"/>
  <c r="H3766" i="22"/>
  <c r="H3850" i="22"/>
  <c r="H3926" i="22"/>
  <c r="H3989" i="22"/>
  <c r="H2524" i="22"/>
  <c r="H2974" i="22"/>
  <c r="H3211" i="22"/>
  <c r="H3362" i="22"/>
  <c r="H3483" i="22"/>
  <c r="H3591" i="22"/>
  <c r="H3680" i="22"/>
  <c r="H3768" i="22"/>
  <c r="H3852" i="22"/>
  <c r="H3928" i="22"/>
  <c r="H3993" i="22"/>
  <c r="H4058" i="22"/>
  <c r="H4120" i="22"/>
  <c r="H4179" i="22"/>
  <c r="H4239" i="22"/>
  <c r="H4288" i="22"/>
  <c r="H4337" i="22"/>
  <c r="H4389" i="22"/>
  <c r="H4434" i="22"/>
  <c r="H4481" i="22"/>
  <c r="H4521" i="22"/>
  <c r="H4563" i="22"/>
  <c r="H4606" i="22"/>
  <c r="H4646" i="22"/>
  <c r="H4689" i="22"/>
  <c r="H4726" i="22"/>
  <c r="H4764" i="22"/>
  <c r="H4799" i="22"/>
  <c r="H4830" i="22"/>
  <c r="H4861" i="22"/>
  <c r="H4889" i="22"/>
  <c r="H4917" i="22"/>
  <c r="H4948" i="22"/>
  <c r="H4977" i="22"/>
  <c r="H5004" i="22"/>
  <c r="H5030" i="22"/>
  <c r="H5053" i="22"/>
  <c r="H5074" i="22"/>
  <c r="H5097" i="22"/>
  <c r="H5117" i="22"/>
  <c r="H5137" i="22"/>
  <c r="H5157" i="22"/>
  <c r="H5177" i="22"/>
  <c r="H5196" i="22"/>
  <c r="H5216" i="22"/>
  <c r="H5236" i="22"/>
  <c r="H5256" i="22"/>
  <c r="H5275" i="22"/>
  <c r="H5294" i="22"/>
  <c r="H2642" i="22"/>
  <c r="H2987" i="22"/>
  <c r="H3216" i="22"/>
  <c r="H3368" i="22"/>
  <c r="H3486" i="22"/>
  <c r="H3595" i="22"/>
  <c r="H3688" i="22"/>
  <c r="H3775" i="22"/>
  <c r="H3860" i="22"/>
  <c r="H3932" i="22"/>
  <c r="H3998" i="22"/>
  <c r="H4060" i="22"/>
  <c r="H4121" i="22"/>
  <c r="H4180" i="22"/>
  <c r="H4240" i="22"/>
  <c r="H4292" i="22"/>
  <c r="H4341" i="22"/>
  <c r="H4390" i="22"/>
  <c r="H4436" i="22"/>
  <c r="H4484" i="22"/>
  <c r="H4527" i="22"/>
  <c r="H4565" i="22"/>
  <c r="H4609" i="22"/>
  <c r="H4647" i="22"/>
  <c r="H4691" i="22"/>
  <c r="H4729" i="22"/>
  <c r="H4766" i="22"/>
  <c r="H4800" i="22"/>
  <c r="H4832" i="22"/>
  <c r="H4862" i="22"/>
  <c r="H4893" i="22"/>
  <c r="H4919" i="22"/>
  <c r="H4949" i="22"/>
  <c r="H4979" i="22"/>
  <c r="H5005" i="22"/>
  <c r="H5032" i="22"/>
  <c r="H5054" i="22"/>
  <c r="H5076" i="22"/>
  <c r="H5098" i="22"/>
  <c r="H5118" i="22"/>
  <c r="H5138" i="22"/>
  <c r="H5158" i="22"/>
  <c r="H5178" i="22"/>
  <c r="H5197" i="22"/>
  <c r="H5217" i="22"/>
  <c r="H5237" i="22"/>
  <c r="H5257" i="22"/>
  <c r="H5276" i="22"/>
  <c r="H5296" i="22"/>
  <c r="H5316" i="22"/>
  <c r="H5334" i="22"/>
  <c r="H2695" i="22"/>
  <c r="H2697" i="22"/>
  <c r="H3040" i="22"/>
  <c r="H3225" i="22"/>
  <c r="H3380" i="22"/>
  <c r="H3504" i="22"/>
  <c r="H3604" i="22"/>
  <c r="H3694" i="22"/>
  <c r="H3781" i="22"/>
  <c r="H3865" i="22"/>
  <c r="H3938" i="22"/>
  <c r="H4005" i="22"/>
  <c r="H4069" i="22"/>
  <c r="H4128" i="22"/>
  <c r="H4190" i="22"/>
  <c r="H4246" i="22"/>
  <c r="H4295" i="22"/>
  <c r="H4350" i="22"/>
  <c r="H4399" i="22"/>
  <c r="H4441" i="22"/>
  <c r="H4486" i="22"/>
  <c r="H4531" i="22"/>
  <c r="H4574" i="22"/>
  <c r="H4612" i="22"/>
  <c r="H4656" i="22"/>
  <c r="H4694" i="22"/>
  <c r="H4736" i="22"/>
  <c r="H4770" i="22"/>
  <c r="H4803" i="22"/>
  <c r="H4836" i="22"/>
  <c r="H4865" i="22"/>
  <c r="H4895" i="22"/>
  <c r="H2748" i="22"/>
  <c r="H3048" i="22"/>
  <c r="H3245" i="22"/>
  <c r="H3386" i="22"/>
  <c r="H3507" i="22"/>
  <c r="H3610" i="22"/>
  <c r="H3700" i="22"/>
  <c r="H3786" i="22"/>
  <c r="H3870" i="22"/>
  <c r="H3944" i="22"/>
  <c r="H4006" i="22"/>
  <c r="H4070" i="22"/>
  <c r="H2749" i="22"/>
  <c r="H3063" i="22"/>
  <c r="H3264" i="22"/>
  <c r="H3401" i="22"/>
  <c r="H3520" i="22"/>
  <c r="H3621" i="22"/>
  <c r="H3711" i="22"/>
  <c r="H3797" i="22"/>
  <c r="H3879" i="22"/>
  <c r="H3950" i="22"/>
  <c r="H4016" i="22"/>
  <c r="H4077" i="22"/>
  <c r="H4138" i="22"/>
  <c r="H4197" i="22"/>
  <c r="H4254" i="22"/>
  <c r="H4304" i="22"/>
  <c r="H4353" i="22"/>
  <c r="H4404" i="22"/>
  <c r="H4449" i="22"/>
  <c r="H4495" i="22"/>
  <c r="H2802" i="22"/>
  <c r="H3064" i="22"/>
  <c r="H3276" i="22"/>
  <c r="H3404" i="22"/>
  <c r="H3528" i="22"/>
  <c r="H3624" i="22"/>
  <c r="H3714" i="22"/>
  <c r="H3799" i="22"/>
  <c r="H3881" i="22"/>
  <c r="H3952" i="22"/>
  <c r="H4019" i="22"/>
  <c r="H4079" i="22"/>
  <c r="H4141" i="22"/>
  <c r="H4200" i="22"/>
  <c r="H4256" i="22"/>
  <c r="H4305" i="22"/>
  <c r="H4356" i="22"/>
  <c r="H4406" i="22"/>
  <c r="H4452" i="22"/>
  <c r="H4497" i="22"/>
  <c r="H4537" i="22"/>
  <c r="H4579" i="22"/>
  <c r="H4623" i="22"/>
  <c r="H4661" i="22"/>
  <c r="H4704" i="22"/>
  <c r="H4740" i="22"/>
  <c r="H4776" i="22"/>
  <c r="H4808" i="22"/>
  <c r="H4840" i="22"/>
  <c r="H4871" i="22"/>
  <c r="H4899" i="22"/>
  <c r="H4930" i="22"/>
  <c r="H4959" i="22"/>
  <c r="H4988" i="22"/>
  <c r="H5014" i="22"/>
  <c r="H5038" i="22"/>
  <c r="H5062" i="22"/>
  <c r="H5083" i="22"/>
  <c r="H5104" i="22"/>
  <c r="H5125" i="22"/>
  <c r="H5145" i="22"/>
  <c r="H5164" i="22"/>
  <c r="H5184" i="22"/>
  <c r="H5204" i="22"/>
  <c r="H5224" i="22"/>
  <c r="H5243" i="22"/>
  <c r="H5262" i="22"/>
  <c r="H2854" i="22"/>
  <c r="H3080" i="22"/>
  <c r="H3279" i="22"/>
  <c r="H3417" i="22"/>
  <c r="H3530" i="22"/>
  <c r="H3631" i="22"/>
  <c r="H3725" i="22"/>
  <c r="H3810" i="22"/>
  <c r="H3888" i="22"/>
  <c r="H3956" i="22"/>
  <c r="H4023" i="22"/>
  <c r="H4086" i="22"/>
  <c r="H4145" i="22"/>
  <c r="H4207" i="22"/>
  <c r="H4260" i="22"/>
  <c r="H4309" i="22"/>
  <c r="H4359" i="22"/>
  <c r="H4407" i="22"/>
  <c r="H4454" i="22"/>
  <c r="H4499" i="22"/>
  <c r="H4542" i="22"/>
  <c r="H4580" i="22"/>
  <c r="H4625" i="22"/>
  <c r="H4663" i="22"/>
  <c r="H4706" i="22"/>
  <c r="H4743" i="22"/>
  <c r="H4777" i="22"/>
  <c r="H4812" i="22"/>
  <c r="H4841" i="22"/>
  <c r="H4873" i="22"/>
  <c r="H4901" i="22"/>
  <c r="H4931" i="22"/>
  <c r="H4961" i="22"/>
  <c r="H2886" i="22"/>
  <c r="H3149" i="22"/>
  <c r="H3309" i="22"/>
  <c r="H3440" i="22"/>
  <c r="H3556" i="22"/>
  <c r="H3647" i="22"/>
  <c r="H3740" i="22"/>
  <c r="H3824" i="22"/>
  <c r="H3901" i="22"/>
  <c r="H2882" i="22"/>
  <c r="H3543" i="22"/>
  <c r="H3896" i="22"/>
  <c r="H4093" i="22"/>
  <c r="H4213" i="22"/>
  <c r="H4320" i="22"/>
  <c r="H4417" i="22"/>
  <c r="H4510" i="22"/>
  <c r="H4578" i="22"/>
  <c r="H4640" i="22"/>
  <c r="H4710" i="22"/>
  <c r="H4768" i="22"/>
  <c r="H4819" i="22"/>
  <c r="H4869" i="22"/>
  <c r="H4913" i="22"/>
  <c r="H4957" i="22"/>
  <c r="H2883" i="22"/>
  <c r="H3551" i="22"/>
  <c r="H3897" i="22"/>
  <c r="H4096" i="22"/>
  <c r="H4217" i="22"/>
  <c r="H4324" i="22"/>
  <c r="H4420" i="22"/>
  <c r="H4511" i="22"/>
  <c r="H4583" i="22"/>
  <c r="H4644" i="22"/>
  <c r="H4713" i="22"/>
  <c r="H4772" i="22"/>
  <c r="H4821" i="22"/>
  <c r="H4876" i="22"/>
  <c r="H4916" i="22"/>
  <c r="H4963" i="22"/>
  <c r="H4998" i="22"/>
  <c r="H5034" i="22"/>
  <c r="H5065" i="22"/>
  <c r="H5090" i="22"/>
  <c r="H5121" i="22"/>
  <c r="H5147" i="22"/>
  <c r="H5172" i="22"/>
  <c r="H5200" i="22"/>
  <c r="H5226" i="22"/>
  <c r="H5250" i="22"/>
  <c r="H5278" i="22"/>
  <c r="H5302" i="22"/>
  <c r="H5324" i="22"/>
  <c r="H5344" i="22"/>
  <c r="H5362" i="22"/>
  <c r="H5380" i="22"/>
  <c r="H5398" i="22"/>
  <c r="H5417" i="22"/>
  <c r="H5435" i="22"/>
  <c r="H5453" i="22"/>
  <c r="H5472" i="22"/>
  <c r="H5490" i="22"/>
  <c r="H5508" i="22"/>
  <c r="H5526" i="22"/>
  <c r="H5544" i="22"/>
  <c r="H5562" i="22"/>
  <c r="H5580" i="22"/>
  <c r="H5598" i="22"/>
  <c r="H5617" i="22"/>
  <c r="H5635" i="22"/>
  <c r="H5653" i="22"/>
  <c r="H5671" i="22"/>
  <c r="H5690" i="22"/>
  <c r="H5708" i="22"/>
  <c r="H5726" i="22"/>
  <c r="H5745" i="22"/>
  <c r="H5763" i="22"/>
  <c r="H5781" i="22"/>
  <c r="H5799" i="22"/>
  <c r="H5817" i="22"/>
  <c r="H5835" i="22"/>
  <c r="H5853" i="22"/>
  <c r="H5872" i="22"/>
  <c r="H5889" i="22"/>
  <c r="H5906" i="22"/>
  <c r="H5923" i="22"/>
  <c r="H5939" i="22"/>
  <c r="H5955" i="22"/>
  <c r="H5971" i="22"/>
  <c r="H5987" i="22"/>
  <c r="H6003" i="22"/>
  <c r="H6019" i="22"/>
  <c r="H6035" i="22"/>
  <c r="H6051" i="22"/>
  <c r="H6067" i="22"/>
  <c r="H6083" i="22"/>
  <c r="H6099" i="22"/>
  <c r="H6115" i="22"/>
  <c r="H6131" i="22"/>
  <c r="H6147" i="22"/>
  <c r="H6163" i="22"/>
  <c r="H6179" i="22"/>
  <c r="H6195" i="22"/>
  <c r="H6211" i="22"/>
  <c r="H6227" i="22"/>
  <c r="H6243" i="22"/>
  <c r="H6259" i="22"/>
  <c r="H6275" i="22"/>
  <c r="H6291" i="22"/>
  <c r="H6307" i="22"/>
  <c r="H6323" i="22"/>
  <c r="H6339" i="22"/>
  <c r="H6355" i="22"/>
  <c r="H6371" i="22"/>
  <c r="H6387" i="22"/>
  <c r="H6403" i="22"/>
  <c r="H6419" i="22"/>
  <c r="H6435" i="22"/>
  <c r="H6451" i="22"/>
  <c r="H3085" i="22"/>
  <c r="H3637" i="22"/>
  <c r="H3963" i="22"/>
  <c r="H4113" i="22"/>
  <c r="H4233" i="22"/>
  <c r="H4335" i="22"/>
  <c r="H4433" i="22"/>
  <c r="H4518" i="22"/>
  <c r="H4591" i="22"/>
  <c r="H4657" i="22"/>
  <c r="H4719" i="22"/>
  <c r="H4780" i="22"/>
  <c r="H4825" i="22"/>
  <c r="H4879" i="22"/>
  <c r="H4925" i="22"/>
  <c r="H4966" i="22"/>
  <c r="H5002" i="22"/>
  <c r="H5037" i="22"/>
  <c r="H5067" i="22"/>
  <c r="H5096" i="22"/>
  <c r="H5124" i="22"/>
  <c r="H5149" i="22"/>
  <c r="H5176" i="22"/>
  <c r="H5202" i="22"/>
  <c r="H5228" i="22"/>
  <c r="H5254" i="22"/>
  <c r="H5281" i="22"/>
  <c r="H5305" i="22"/>
  <c r="H5326" i="22"/>
  <c r="H5346" i="22"/>
  <c r="H5364" i="22"/>
  <c r="H5383" i="22"/>
  <c r="H5401" i="22"/>
  <c r="H5419" i="22"/>
  <c r="H5437" i="22"/>
  <c r="H5456" i="22"/>
  <c r="H5474" i="22"/>
  <c r="H5492" i="22"/>
  <c r="H5510" i="22"/>
  <c r="H5528" i="22"/>
  <c r="H5546" i="22"/>
  <c r="H5564" i="22"/>
  <c r="H5582" i="22"/>
  <c r="H5601" i="22"/>
  <c r="H5619" i="22"/>
  <c r="H5637" i="22"/>
  <c r="H5656" i="22"/>
  <c r="H5674" i="22"/>
  <c r="H5692" i="22"/>
  <c r="H5710" i="22"/>
  <c r="H5729" i="22"/>
  <c r="H5747" i="22"/>
  <c r="H5765" i="22"/>
  <c r="H5783" i="22"/>
  <c r="H5801" i="22"/>
  <c r="H5819" i="22"/>
  <c r="H5837" i="22"/>
  <c r="H5856" i="22"/>
  <c r="H5874" i="22"/>
  <c r="H5891" i="22"/>
  <c r="H5908" i="22"/>
  <c r="H5925" i="22"/>
  <c r="H5941" i="22"/>
  <c r="H5957" i="22"/>
  <c r="H5973" i="22"/>
  <c r="H5989" i="22"/>
  <c r="H6005" i="22"/>
  <c r="H6021" i="22"/>
  <c r="H6037" i="22"/>
  <c r="H6053" i="22"/>
  <c r="H6069" i="22"/>
  <c r="H6085" i="22"/>
  <c r="H6101" i="22"/>
  <c r="H6117" i="22"/>
  <c r="H6133" i="22"/>
  <c r="H6149" i="22"/>
  <c r="H6165" i="22"/>
  <c r="H6181" i="22"/>
  <c r="H6197" i="22"/>
  <c r="H6213" i="22"/>
  <c r="H6229" i="22"/>
  <c r="H6245" i="22"/>
  <c r="H6261" i="22"/>
  <c r="H6277" i="22"/>
  <c r="H6293" i="22"/>
  <c r="H6309" i="22"/>
  <c r="H6325" i="22"/>
  <c r="H6341" i="22"/>
  <c r="H6357" i="22"/>
  <c r="H6373" i="22"/>
  <c r="H6389" i="22"/>
  <c r="H6405" i="22"/>
  <c r="H6421" i="22"/>
  <c r="H6437" i="22"/>
  <c r="H6453" i="22"/>
  <c r="H6469" i="22"/>
  <c r="H6485" i="22"/>
  <c r="H6501" i="22"/>
  <c r="H6517" i="22"/>
  <c r="H6533" i="22"/>
  <c r="H6549" i="22"/>
  <c r="H6565" i="22"/>
  <c r="H6581" i="22"/>
  <c r="H6597" i="22"/>
  <c r="H6613" i="22"/>
  <c r="H6629" i="22"/>
  <c r="H6645" i="22"/>
  <c r="H6661" i="22"/>
  <c r="H6677" i="22"/>
  <c r="H6693" i="22"/>
  <c r="H6709" i="22"/>
  <c r="H6725" i="22"/>
  <c r="H6741" i="22"/>
  <c r="H3138" i="22"/>
  <c r="H3643" i="22"/>
  <c r="H3965" i="22"/>
  <c r="H4129" i="22"/>
  <c r="H4247" i="22"/>
  <c r="H4352" i="22"/>
  <c r="H4447" i="22"/>
  <c r="H4532" i="22"/>
  <c r="H4595" i="22"/>
  <c r="H4670" i="22"/>
  <c r="H4724" i="22"/>
  <c r="H4785" i="22"/>
  <c r="H4837" i="22"/>
  <c r="H4881" i="22"/>
  <c r="H4929" i="22"/>
  <c r="H4969" i="22"/>
  <c r="H5008" i="22"/>
  <c r="H5041" i="22"/>
  <c r="H5069" i="22"/>
  <c r="H5100" i="22"/>
  <c r="H5128" i="22"/>
  <c r="H5152" i="22"/>
  <c r="H5180" i="22"/>
  <c r="H5206" i="22"/>
  <c r="H5230" i="22"/>
  <c r="H5259" i="22"/>
  <c r="H5284" i="22"/>
  <c r="H5307" i="22"/>
  <c r="H5329" i="22"/>
  <c r="H5349" i="22"/>
  <c r="H5367" i="22"/>
  <c r="H5385" i="22"/>
  <c r="H5403" i="22"/>
  <c r="H5421" i="22"/>
  <c r="H5440" i="22"/>
  <c r="H5458" i="22"/>
  <c r="H5476" i="22"/>
  <c r="H5494" i="22"/>
  <c r="H5512" i="22"/>
  <c r="H5530" i="22"/>
  <c r="H5548" i="22"/>
  <c r="H5566" i="22"/>
  <c r="H5585" i="22"/>
  <c r="H5603" i="22"/>
  <c r="H5622" i="22"/>
  <c r="H5640" i="22"/>
  <c r="H5658" i="22"/>
  <c r="H5676" i="22"/>
  <c r="H5694" i="22"/>
  <c r="H5713" i="22"/>
  <c r="H5731" i="22"/>
  <c r="H5749" i="22"/>
  <c r="H5767" i="22"/>
  <c r="H5785" i="22"/>
  <c r="H5803" i="22"/>
  <c r="H5821" i="22"/>
  <c r="H5840" i="22"/>
  <c r="H3287" i="22"/>
  <c r="H3727" i="22"/>
  <c r="H3999" i="22"/>
  <c r="H4149" i="22"/>
  <c r="H4265" i="22"/>
  <c r="H4367" i="22"/>
  <c r="H4462" i="22"/>
  <c r="H4544" i="22"/>
  <c r="H4601" i="22"/>
  <c r="H4673" i="22"/>
  <c r="H4738" i="22"/>
  <c r="H4789" i="22"/>
  <c r="H4844" i="22"/>
  <c r="H4887" i="22"/>
  <c r="H4934" i="22"/>
  <c r="H3295" i="22"/>
  <c r="H3732" i="22"/>
  <c r="H4025" i="22"/>
  <c r="H4154" i="22"/>
  <c r="H4270" i="22"/>
  <c r="H3296" i="22"/>
  <c r="H3733" i="22"/>
  <c r="H4027" i="22"/>
  <c r="H4158" i="22"/>
  <c r="H4271" i="22"/>
  <c r="H4373" i="22"/>
  <c r="H4466" i="22"/>
  <c r="H4548" i="22"/>
  <c r="H4614" i="22"/>
  <c r="H4677" i="22"/>
  <c r="H4744" i="22"/>
  <c r="H4798" i="22"/>
  <c r="H4849" i="22"/>
  <c r="H4897" i="22"/>
  <c r="H4937" i="22"/>
  <c r="H4983" i="22"/>
  <c r="H5017" i="22"/>
  <c r="H5048" i="22"/>
  <c r="H5080" i="22"/>
  <c r="H5106" i="22"/>
  <c r="H5132" i="22"/>
  <c r="H5161" i="22"/>
  <c r="H5186" i="22"/>
  <c r="H5211" i="22"/>
  <c r="H5240" i="22"/>
  <c r="H5265" i="22"/>
  <c r="H5289" i="22"/>
  <c r="H5313" i="22"/>
  <c r="H5335" i="22"/>
  <c r="H5353" i="22"/>
  <c r="H5371" i="22"/>
  <c r="H5389" i="22"/>
  <c r="H5408" i="22"/>
  <c r="H5426" i="22"/>
  <c r="H5444" i="22"/>
  <c r="H5462" i="22"/>
  <c r="H5480" i="22"/>
  <c r="H5498" i="22"/>
  <c r="H5516" i="22"/>
  <c r="H5534" i="22"/>
  <c r="H5554" i="22"/>
  <c r="H5572" i="22"/>
  <c r="H5590" i="22"/>
  <c r="H5608" i="22"/>
  <c r="H5626" i="22"/>
  <c r="H5644" i="22"/>
  <c r="H5662" i="22"/>
  <c r="H5681" i="22"/>
  <c r="H5699" i="22"/>
  <c r="H5717" i="22"/>
  <c r="H5735" i="22"/>
  <c r="H5753" i="22"/>
  <c r="H5771" i="22"/>
  <c r="H5789" i="22"/>
  <c r="H5808" i="22"/>
  <c r="H5827" i="22"/>
  <c r="H5845" i="22"/>
  <c r="H5863" i="22"/>
  <c r="H5881" i="22"/>
  <c r="H5898" i="22"/>
  <c r="H5915" i="22"/>
  <c r="H5931" i="22"/>
  <c r="H5947" i="22"/>
  <c r="H5963" i="22"/>
  <c r="H5979" i="22"/>
  <c r="H5995" i="22"/>
  <c r="H6011" i="22"/>
  <c r="H6027" i="22"/>
  <c r="H6043" i="22"/>
  <c r="H6059" i="22"/>
  <c r="H6075" i="22"/>
  <c r="H6091" i="22"/>
  <c r="H6107" i="22"/>
  <c r="H6123" i="22"/>
  <c r="H6139" i="22"/>
  <c r="H6155" i="22"/>
  <c r="H6171" i="22"/>
  <c r="H6187" i="22"/>
  <c r="H6203" i="22"/>
  <c r="H6219" i="22"/>
  <c r="H6235" i="22"/>
  <c r="H6251" i="22"/>
  <c r="H6267" i="22"/>
  <c r="H6283" i="22"/>
  <c r="H6299" i="22"/>
  <c r="H3423" i="22"/>
  <c r="H3812" i="22"/>
  <c r="H4037" i="22"/>
  <c r="H4175" i="22"/>
  <c r="H4286" i="22"/>
  <c r="H4384" i="22"/>
  <c r="H4479" i="22"/>
  <c r="H4553" i="22"/>
  <c r="H4626" i="22"/>
  <c r="H4687" i="22"/>
  <c r="H4751" i="22"/>
  <c r="H4804" i="22"/>
  <c r="H4853" i="22"/>
  <c r="H4903" i="22"/>
  <c r="H4943" i="22"/>
  <c r="H4985" i="22"/>
  <c r="H5020" i="22"/>
  <c r="H5052" i="22"/>
  <c r="H5082" i="22"/>
  <c r="H5110" i="22"/>
  <c r="H5136" i="22"/>
  <c r="H5163" i="22"/>
  <c r="H5189" i="22"/>
  <c r="H5214" i="22"/>
  <c r="H5242" i="22"/>
  <c r="H5268" i="22"/>
  <c r="H5291" i="22"/>
  <c r="H5317" i="22"/>
  <c r="H5337" i="22"/>
  <c r="H5355" i="22"/>
  <c r="H5373" i="22"/>
  <c r="H5392" i="22"/>
  <c r="H5410" i="22"/>
  <c r="H5428" i="22"/>
  <c r="H5446" i="22"/>
  <c r="H5464" i="22"/>
  <c r="H5482" i="22"/>
  <c r="H5500" i="22"/>
  <c r="H5520" i="22"/>
  <c r="H5538" i="22"/>
  <c r="H5556" i="22"/>
  <c r="H5574" i="22"/>
  <c r="H5592" i="22"/>
  <c r="H5610" i="22"/>
  <c r="H5628" i="22"/>
  <c r="H5646" i="22"/>
  <c r="H5665" i="22"/>
  <c r="H5683" i="22"/>
  <c r="H5701" i="22"/>
  <c r="H5719" i="22"/>
  <c r="H5737" i="22"/>
  <c r="H5755" i="22"/>
  <c r="H5773" i="22"/>
  <c r="H5793" i="22"/>
  <c r="H5811" i="22"/>
  <c r="H5829" i="22"/>
  <c r="H5847" i="22"/>
  <c r="H5865" i="22"/>
  <c r="H5883" i="22"/>
  <c r="H5900" i="22"/>
  <c r="H5917" i="22"/>
  <c r="H5933" i="22"/>
  <c r="H5949" i="22"/>
  <c r="H3493" i="22"/>
  <c r="H3861" i="22"/>
  <c r="H4088" i="22"/>
  <c r="H4209" i="22"/>
  <c r="H4311" i="22"/>
  <c r="H4409" i="22"/>
  <c r="H4501" i="22"/>
  <c r="H4567" i="22"/>
  <c r="H4631" i="22"/>
  <c r="H4703" i="22"/>
  <c r="H4757" i="22"/>
  <c r="H4817" i="22"/>
  <c r="H4863" i="22"/>
  <c r="H4911" i="22"/>
  <c r="H4952" i="22"/>
  <c r="H4992" i="22"/>
  <c r="H5024" i="22"/>
  <c r="H5058" i="22"/>
  <c r="H5086" i="22"/>
  <c r="H5114" i="22"/>
  <c r="H5142" i="22"/>
  <c r="H5168" i="22"/>
  <c r="H5193" i="22"/>
  <c r="H5221" i="22"/>
  <c r="H5246" i="22"/>
  <c r="H5272" i="22"/>
  <c r="H5298" i="22"/>
  <c r="H5321" i="22"/>
  <c r="H5340" i="22"/>
  <c r="H5358" i="22"/>
  <c r="H5377" i="22"/>
  <c r="H5395" i="22"/>
  <c r="H5413" i="22"/>
  <c r="H5431" i="22"/>
  <c r="H5449" i="22"/>
  <c r="H5468" i="22"/>
  <c r="H5486" i="22"/>
  <c r="H5505" i="22"/>
  <c r="H5523" i="22"/>
  <c r="H5541" i="22"/>
  <c r="H5559" i="22"/>
  <c r="H5577" i="22"/>
  <c r="H5595" i="22"/>
  <c r="H5613" i="22"/>
  <c r="H5632" i="22"/>
  <c r="H5650" i="22"/>
  <c r="H5668" i="22"/>
  <c r="H5686" i="22"/>
  <c r="H5704" i="22"/>
  <c r="H5722" i="22"/>
  <c r="H5741" i="22"/>
  <c r="H5760" i="22"/>
  <c r="H5778" i="22"/>
  <c r="H5796" i="22"/>
  <c r="H5814" i="22"/>
  <c r="H5832" i="22"/>
  <c r="H5850" i="22"/>
  <c r="H5868" i="22"/>
  <c r="H5886" i="22"/>
  <c r="H5903" i="22"/>
  <c r="H5920" i="22"/>
  <c r="H5936" i="22"/>
  <c r="H5952" i="22"/>
  <c r="H5968" i="22"/>
  <c r="H5984" i="22"/>
  <c r="H6000" i="22"/>
  <c r="H6016" i="22"/>
  <c r="H6032" i="22"/>
  <c r="H6048" i="22"/>
  <c r="H6064" i="22"/>
  <c r="H2863" i="22"/>
  <c r="H3964" i="22"/>
  <c r="H4277" i="22"/>
  <c r="H4470" i="22"/>
  <c r="H4617" i="22"/>
  <c r="H4748" i="22"/>
  <c r="H4851" i="22"/>
  <c r="H4941" i="22"/>
  <c r="H5010" i="22"/>
  <c r="H5060" i="22"/>
  <c r="H5105" i="22"/>
  <c r="H5148" i="22"/>
  <c r="H5190" i="22"/>
  <c r="H5232" i="22"/>
  <c r="H5274" i="22"/>
  <c r="H5310" i="22"/>
  <c r="H5345" i="22"/>
  <c r="H5374" i="22"/>
  <c r="H5404" i="22"/>
  <c r="H5432" i="22"/>
  <c r="H5461" i="22"/>
  <c r="H5491" i="22"/>
  <c r="H5521" i="22"/>
  <c r="H5549" i="22"/>
  <c r="H5578" i="22"/>
  <c r="H5607" i="22"/>
  <c r="H5636" i="22"/>
  <c r="H5666" i="22"/>
  <c r="H5696" i="22"/>
  <c r="H5724" i="22"/>
  <c r="H5752" i="22"/>
  <c r="H5782" i="22"/>
  <c r="H5812" i="22"/>
  <c r="H5841" i="22"/>
  <c r="H5867" i="22"/>
  <c r="H5894" i="22"/>
  <c r="H5918" i="22"/>
  <c r="H5942" i="22"/>
  <c r="H5964" i="22"/>
  <c r="H3007" i="22"/>
  <c r="H3971" i="22"/>
  <c r="H4294" i="22"/>
  <c r="H4485" i="22"/>
  <c r="H4627" i="22"/>
  <c r="H4753" i="22"/>
  <c r="H4855" i="22"/>
  <c r="H4947" i="22"/>
  <c r="H5012" i="22"/>
  <c r="H5064" i="22"/>
  <c r="H5108" i="22"/>
  <c r="H5150" i="22"/>
  <c r="H5192" i="22"/>
  <c r="H5234" i="22"/>
  <c r="H5277" i="22"/>
  <c r="H5314" i="22"/>
  <c r="H3126" i="22"/>
  <c r="H4029" i="22"/>
  <c r="H4297" i="22"/>
  <c r="H4494" i="22"/>
  <c r="H4630" i="22"/>
  <c r="H4755" i="22"/>
  <c r="H4857" i="22"/>
  <c r="H4951" i="22"/>
  <c r="H5016" i="22"/>
  <c r="H5066" i="22"/>
  <c r="H5112" i="22"/>
  <c r="H5153" i="22"/>
  <c r="H5195" i="22"/>
  <c r="H5238" i="22"/>
  <c r="H5280" i="22"/>
  <c r="H5318" i="22"/>
  <c r="H5350" i="22"/>
  <c r="H5378" i="22"/>
  <c r="H5406" i="22"/>
  <c r="H5436" i="22"/>
  <c r="H5465" i="22"/>
  <c r="H5495" i="22"/>
  <c r="H5524" i="22"/>
  <c r="H5552" i="22"/>
  <c r="H5581" i="22"/>
  <c r="H5611" i="22"/>
  <c r="H5641" i="22"/>
  <c r="H5669" i="22"/>
  <c r="H5698" i="22"/>
  <c r="H5728" i="22"/>
  <c r="H5756" i="22"/>
  <c r="H5786" i="22"/>
  <c r="H5815" i="22"/>
  <c r="H5844" i="22"/>
  <c r="H5870" i="22"/>
  <c r="H5896" i="22"/>
  <c r="H5921" i="22"/>
  <c r="H5944" i="22"/>
  <c r="H5966" i="22"/>
  <c r="H5988" i="22"/>
  <c r="H6009" i="22"/>
  <c r="H6030" i="22"/>
  <c r="H6052" i="22"/>
  <c r="H6073" i="22"/>
  <c r="H6093" i="22"/>
  <c r="H6112" i="22"/>
  <c r="H6132" i="22"/>
  <c r="H6152" i="22"/>
  <c r="H6172" i="22"/>
  <c r="H6191" i="22"/>
  <c r="H6210" i="22"/>
  <c r="H6231" i="22"/>
  <c r="H6250" i="22"/>
  <c r="H6270" i="22"/>
  <c r="H6289" i="22"/>
  <c r="H6310" i="22"/>
  <c r="H6328" i="22"/>
  <c r="H6346" i="22"/>
  <c r="H6364" i="22"/>
  <c r="H6382" i="22"/>
  <c r="H6400" i="22"/>
  <c r="H6418" i="22"/>
  <c r="H6438" i="22"/>
  <c r="H6456" i="22"/>
  <c r="H6473" i="22"/>
  <c r="H6490" i="22"/>
  <c r="H6507" i="22"/>
  <c r="H6524" i="22"/>
  <c r="H6541" i="22"/>
  <c r="H6558" i="22"/>
  <c r="H6575" i="22"/>
  <c r="H6592" i="22"/>
  <c r="H6609" i="22"/>
  <c r="H6626" i="22"/>
  <c r="H6643" i="22"/>
  <c r="H6660" i="22"/>
  <c r="H6678" i="22"/>
  <c r="H6695" i="22"/>
  <c r="H6712" i="22"/>
  <c r="H6729" i="22"/>
  <c r="H6746" i="22"/>
  <c r="H6762" i="22"/>
  <c r="H6778" i="22"/>
  <c r="H6794" i="22"/>
  <c r="H6810" i="22"/>
  <c r="H6826" i="22"/>
  <c r="H6842" i="22"/>
  <c r="H6858" i="22"/>
  <c r="H6874" i="22"/>
  <c r="H6890" i="22"/>
  <c r="H6906" i="22"/>
  <c r="H6922" i="22"/>
  <c r="H6938" i="22"/>
  <c r="H6954" i="22"/>
  <c r="H6970" i="22"/>
  <c r="H6986" i="22"/>
  <c r="H7002" i="22"/>
  <c r="H7018" i="22"/>
  <c r="H7034" i="22"/>
  <c r="H7050" i="22"/>
  <c r="H7066" i="22"/>
  <c r="H7082" i="22"/>
  <c r="H7098" i="22"/>
  <c r="H7114" i="22"/>
  <c r="H7130" i="22"/>
  <c r="H7146" i="22"/>
  <c r="H7162" i="22"/>
  <c r="H7178" i="22"/>
  <c r="H7194" i="22"/>
  <c r="H7210" i="22"/>
  <c r="H7226" i="22"/>
  <c r="H7242" i="22"/>
  <c r="H7258" i="22"/>
  <c r="H7274" i="22"/>
  <c r="H7290" i="22"/>
  <c r="H7306" i="22"/>
  <c r="H7322" i="22"/>
  <c r="H7338" i="22"/>
  <c r="H7354" i="22"/>
  <c r="H7370" i="22"/>
  <c r="H7386" i="22"/>
  <c r="H7402" i="22"/>
  <c r="H7418" i="22"/>
  <c r="H7434" i="22"/>
  <c r="H7450" i="22"/>
  <c r="H7466" i="22"/>
  <c r="H7482" i="22"/>
  <c r="H7498" i="22"/>
  <c r="H3218" i="22"/>
  <c r="H4054" i="22"/>
  <c r="H4318" i="22"/>
  <c r="H4503" i="22"/>
  <c r="H4638" i="22"/>
  <c r="H4759" i="22"/>
  <c r="H4867" i="22"/>
  <c r="H4953" i="22"/>
  <c r="H5018" i="22"/>
  <c r="H5068" i="22"/>
  <c r="H5113" i="22"/>
  <c r="H5156" i="22"/>
  <c r="H5198" i="22"/>
  <c r="H5241" i="22"/>
  <c r="H5282" i="22"/>
  <c r="H5320" i="22"/>
  <c r="H5351" i="22"/>
  <c r="H5379" i="22"/>
  <c r="H5409" i="22"/>
  <c r="H5438" i="22"/>
  <c r="H5466" i="22"/>
  <c r="H5496" i="22"/>
  <c r="H5525" i="22"/>
  <c r="H5555" i="22"/>
  <c r="H5584" i="22"/>
  <c r="H5612" i="22"/>
  <c r="H5642" i="22"/>
  <c r="H5670" i="22"/>
  <c r="H5700" i="22"/>
  <c r="H5730" i="22"/>
  <c r="H5758" i="22"/>
  <c r="H5787" i="22"/>
  <c r="H5816" i="22"/>
  <c r="H5846" i="22"/>
  <c r="H5873" i="22"/>
  <c r="H5897" i="22"/>
  <c r="H5922" i="22"/>
  <c r="H5945" i="22"/>
  <c r="H5967" i="22"/>
  <c r="H5990" i="22"/>
  <c r="H6010" i="22"/>
  <c r="H6031" i="22"/>
  <c r="H6054" i="22"/>
  <c r="H6074" i="22"/>
  <c r="H6094" i="22"/>
  <c r="H6113" i="22"/>
  <c r="H6134" i="22"/>
  <c r="H6153" i="22"/>
  <c r="H6173" i="22"/>
  <c r="H6192" i="22"/>
  <c r="H6212" i="22"/>
  <c r="H6232" i="22"/>
  <c r="H6252" i="22"/>
  <c r="H6271" i="22"/>
  <c r="H6290" i="22"/>
  <c r="H6311" i="22"/>
  <c r="H6329" i="22"/>
  <c r="H6347" i="22"/>
  <c r="H6365" i="22"/>
  <c r="H6383" i="22"/>
  <c r="H6401" i="22"/>
  <c r="H6420" i="22"/>
  <c r="H6439" i="22"/>
  <c r="H6457" i="22"/>
  <c r="H6474" i="22"/>
  <c r="H6491" i="22"/>
  <c r="H6508" i="22"/>
  <c r="H6525" i="22"/>
  <c r="H6542" i="22"/>
  <c r="H6559" i="22"/>
  <c r="H6576" i="22"/>
  <c r="H6593" i="22"/>
  <c r="H6610" i="22"/>
  <c r="H6627" i="22"/>
  <c r="H6644" i="22"/>
  <c r="H6662" i="22"/>
  <c r="H6679" i="22"/>
  <c r="H6696" i="22"/>
  <c r="H6713" i="22"/>
  <c r="H6730" i="22"/>
  <c r="H6747" i="22"/>
  <c r="H6763" i="22"/>
  <c r="H6779" i="22"/>
  <c r="H6795" i="22"/>
  <c r="H6811" i="22"/>
  <c r="H6827" i="22"/>
  <c r="H6843" i="22"/>
  <c r="H6859" i="22"/>
  <c r="H6875" i="22"/>
  <c r="H6891" i="22"/>
  <c r="H6907" i="22"/>
  <c r="H6923" i="22"/>
  <c r="H6939" i="22"/>
  <c r="H6955" i="22"/>
  <c r="H6971" i="22"/>
  <c r="H6987" i="22"/>
  <c r="H7003" i="22"/>
  <c r="H7019" i="22"/>
  <c r="H7035" i="22"/>
  <c r="H7051" i="22"/>
  <c r="H7067" i="22"/>
  <c r="H7083" i="22"/>
  <c r="H7099" i="22"/>
  <c r="H7115" i="22"/>
  <c r="H7131" i="22"/>
  <c r="H7147" i="22"/>
  <c r="H7163" i="22"/>
  <c r="H7179" i="22"/>
  <c r="H7195" i="22"/>
  <c r="H7211" i="22"/>
  <c r="H3369" i="22"/>
  <c r="H4061" i="22"/>
  <c r="H4326" i="22"/>
  <c r="H4515" i="22"/>
  <c r="H4649" i="22"/>
  <c r="H4774" i="22"/>
  <c r="H4877" i="22"/>
  <c r="H4965" i="22"/>
  <c r="H5021" i="22"/>
  <c r="H5070" i="22"/>
  <c r="H5116" i="22"/>
  <c r="H5160" i="22"/>
  <c r="H5201" i="22"/>
  <c r="H5244" i="22"/>
  <c r="H3428" i="22"/>
  <c r="H4089" i="22"/>
  <c r="H4343" i="22"/>
  <c r="H4529" i="22"/>
  <c r="H4659" i="22"/>
  <c r="H4784" i="22"/>
  <c r="H4880" i="22"/>
  <c r="H4967" i="22"/>
  <c r="H5022" i="22"/>
  <c r="H5073" i="22"/>
  <c r="H5120" i="22"/>
  <c r="H5162" i="22"/>
  <c r="H5205" i="22"/>
  <c r="H5245" i="22"/>
  <c r="H5286" i="22"/>
  <c r="H5323" i="22"/>
  <c r="H5354" i="22"/>
  <c r="H5384" i="22"/>
  <c r="H5412" i="22"/>
  <c r="H5442" i="22"/>
  <c r="H5470" i="22"/>
  <c r="H5499" i="22"/>
  <c r="H5529" i="22"/>
  <c r="H5558" i="22"/>
  <c r="H5588" i="22"/>
  <c r="H5616" i="22"/>
  <c r="H5645" i="22"/>
  <c r="H5675" i="22"/>
  <c r="H5703" i="22"/>
  <c r="H3430" i="22"/>
  <c r="H4106" i="22"/>
  <c r="H4361" i="22"/>
  <c r="H4533" i="22"/>
  <c r="H4672" i="22"/>
  <c r="H4787" i="22"/>
  <c r="H4883" i="22"/>
  <c r="H4972" i="22"/>
  <c r="H5028" i="22"/>
  <c r="H5078" i="22"/>
  <c r="H5122" i="22"/>
  <c r="H5165" i="22"/>
  <c r="H5208" i="22"/>
  <c r="H5248" i="22"/>
  <c r="H5288" i="22"/>
  <c r="H5325" i="22"/>
  <c r="H3542" i="22"/>
  <c r="H4122" i="22"/>
  <c r="H4369" i="22"/>
  <c r="H4546" i="22"/>
  <c r="H4674" i="22"/>
  <c r="H4791" i="22"/>
  <c r="H4894" i="22"/>
  <c r="H4975" i="22"/>
  <c r="H5033" i="22"/>
  <c r="H5081" i="22"/>
  <c r="H5126" i="22"/>
  <c r="H5166" i="22"/>
  <c r="H5209" i="22"/>
  <c r="H5249" i="22"/>
  <c r="H5290" i="22"/>
  <c r="H5328" i="22"/>
  <c r="H5357" i="22"/>
  <c r="H5387" i="22"/>
  <c r="H5415" i="22"/>
  <c r="H5445" i="22"/>
  <c r="H5475" i="22"/>
  <c r="H5504" i="22"/>
  <c r="H5532" i="22"/>
  <c r="H5561" i="22"/>
  <c r="H5591" i="22"/>
  <c r="H5620" i="22"/>
  <c r="H5649" i="22"/>
  <c r="H5678" i="22"/>
  <c r="H5707" i="22"/>
  <c r="H5736" i="22"/>
  <c r="H5766" i="22"/>
  <c r="H5795" i="22"/>
  <c r="H5824" i="22"/>
  <c r="H5852" i="22"/>
  <c r="H5879" i="22"/>
  <c r="H5904" i="22"/>
  <c r="H5928" i="22"/>
  <c r="H5951" i="22"/>
  <c r="H5974" i="22"/>
  <c r="H5994" i="22"/>
  <c r="H6015" i="22"/>
  <c r="H6038" i="22"/>
  <c r="H6058" i="22"/>
  <c r="H6079" i="22"/>
  <c r="H6098" i="22"/>
  <c r="H6119" i="22"/>
  <c r="H6138" i="22"/>
  <c r="H6158" i="22"/>
  <c r="H6177" i="22"/>
  <c r="H6198" i="22"/>
  <c r="H6217" i="22"/>
  <c r="H6237" i="22"/>
  <c r="H6256" i="22"/>
  <c r="H6276" i="22"/>
  <c r="H6296" i="22"/>
  <c r="H6315" i="22"/>
  <c r="H6333" i="22"/>
  <c r="H6351" i="22"/>
  <c r="H6369" i="22"/>
  <c r="H6388" i="22"/>
  <c r="H6407" i="22"/>
  <c r="H6425" i="22"/>
  <c r="H6443" i="22"/>
  <c r="H6461" i="22"/>
  <c r="H6478" i="22"/>
  <c r="H6495" i="22"/>
  <c r="H6512" i="22"/>
  <c r="H6529" i="22"/>
  <c r="H6546" i="22"/>
  <c r="H6563" i="22"/>
  <c r="H6580" i="22"/>
  <c r="H6598" i="22"/>
  <c r="H6615" i="22"/>
  <c r="H6632" i="22"/>
  <c r="H6649" i="22"/>
  <c r="H6666" i="22"/>
  <c r="H6683" i="22"/>
  <c r="H6700" i="22"/>
  <c r="H6717" i="22"/>
  <c r="H6734" i="22"/>
  <c r="H6751" i="22"/>
  <c r="H6767" i="22"/>
  <c r="H6783" i="22"/>
  <c r="H6799" i="22"/>
  <c r="H6815" i="22"/>
  <c r="H3596" i="22"/>
  <c r="H4147" i="22"/>
  <c r="H4382" i="22"/>
  <c r="H4550" i="22"/>
  <c r="H4678" i="22"/>
  <c r="H4802" i="22"/>
  <c r="H4898" i="22"/>
  <c r="H4981" i="22"/>
  <c r="H5036" i="22"/>
  <c r="H5084" i="22"/>
  <c r="H5129" i="22"/>
  <c r="H5169" i="22"/>
  <c r="H5210" i="22"/>
  <c r="H5252" i="22"/>
  <c r="H5293" i="22"/>
  <c r="H5330" i="22"/>
  <c r="H5360" i="22"/>
  <c r="H5388" i="22"/>
  <c r="H5418" i="22"/>
  <c r="H5447" i="22"/>
  <c r="H5477" i="22"/>
  <c r="H5506" i="22"/>
  <c r="H5533" i="22"/>
  <c r="H5563" i="22"/>
  <c r="H5593" i="22"/>
  <c r="H5623" i="22"/>
  <c r="H5651" i="22"/>
  <c r="H5680" i="22"/>
  <c r="H5709" i="22"/>
  <c r="H3642" i="22"/>
  <c r="H4166" i="22"/>
  <c r="H4393" i="22"/>
  <c r="H4558" i="22"/>
  <c r="H4693" i="22"/>
  <c r="H4806" i="22"/>
  <c r="H4905" i="22"/>
  <c r="H4984" i="22"/>
  <c r="H5040" i="22"/>
  <c r="H5085" i="22"/>
  <c r="H5130" i="22"/>
  <c r="H5170" i="22"/>
  <c r="H5212" i="22"/>
  <c r="H5258" i="22"/>
  <c r="H5297" i="22"/>
  <c r="H5332" i="22"/>
  <c r="H5361" i="22"/>
  <c r="H5390" i="22"/>
  <c r="H5420" i="22"/>
  <c r="H5448" i="22"/>
  <c r="H5478" i="22"/>
  <c r="H5507" i="22"/>
  <c r="H5537" i="22"/>
  <c r="H5565" i="22"/>
  <c r="H5594" i="22"/>
  <c r="H5624" i="22"/>
  <c r="H5652" i="22"/>
  <c r="H5682" i="22"/>
  <c r="H5712" i="22"/>
  <c r="H5739" i="22"/>
  <c r="H5769" i="22"/>
  <c r="H5798" i="22"/>
  <c r="H5828" i="22"/>
  <c r="H5857" i="22"/>
  <c r="H5882" i="22"/>
  <c r="H5907" i="22"/>
  <c r="H5930" i="22"/>
  <c r="H5954" i="22"/>
  <c r="H5976" i="22"/>
  <c r="H5997" i="22"/>
  <c r="H6018" i="22"/>
  <c r="H6040" i="22"/>
  <c r="H6061" i="22"/>
  <c r="H6081" i="22"/>
  <c r="H6102" i="22"/>
  <c r="H6121" i="22"/>
  <c r="H6141" i="22"/>
  <c r="H6160" i="22"/>
  <c r="H6180" i="22"/>
  <c r="H6200" i="22"/>
  <c r="H3689" i="22"/>
  <c r="H4181" i="22"/>
  <c r="H4401" i="22"/>
  <c r="H4562" i="22"/>
  <c r="H4695" i="22"/>
  <c r="H4815" i="22"/>
  <c r="H4909" i="22"/>
  <c r="H4989" i="22"/>
  <c r="H5042" i="22"/>
  <c r="H5088" i="22"/>
  <c r="H5131" i="22"/>
  <c r="H5173" i="22"/>
  <c r="H5218" i="22"/>
  <c r="H5260" i="22"/>
  <c r="H5300" i="22"/>
  <c r="H5333" i="22"/>
  <c r="H5363" i="22"/>
  <c r="H5393" i="22"/>
  <c r="H5422" i="22"/>
  <c r="H5451" i="22"/>
  <c r="H5479" i="22"/>
  <c r="H5509" i="22"/>
  <c r="H5539" i="22"/>
  <c r="H5568" i="22"/>
  <c r="H5596" i="22"/>
  <c r="H5625" i="22"/>
  <c r="H5654" i="22"/>
  <c r="H5684" i="22"/>
  <c r="H5714" i="22"/>
  <c r="H5742" i="22"/>
  <c r="H5770" i="22"/>
  <c r="H5800" i="22"/>
  <c r="H5830" i="22"/>
  <c r="H5858" i="22"/>
  <c r="H5884" i="22"/>
  <c r="H5910" i="22"/>
  <c r="H5932" i="22"/>
  <c r="H5956" i="22"/>
  <c r="H5977" i="22"/>
  <c r="H5998" i="22"/>
  <c r="H6020" i="22"/>
  <c r="H6041" i="22"/>
  <c r="H6062" i="22"/>
  <c r="H6082" i="22"/>
  <c r="H6103" i="22"/>
  <c r="H6122" i="22"/>
  <c r="H6142" i="22"/>
  <c r="H6161" i="22"/>
  <c r="H6182" i="22"/>
  <c r="H6201" i="22"/>
  <c r="H6221" i="22"/>
  <c r="H6240" i="22"/>
  <c r="H6260" i="22"/>
  <c r="H6280" i="22"/>
  <c r="H6300" i="22"/>
  <c r="H6318" i="22"/>
  <c r="H6336" i="22"/>
  <c r="H6354" i="22"/>
  <c r="H6374" i="22"/>
  <c r="H6392" i="22"/>
  <c r="H6410" i="22"/>
  <c r="H6428" i="22"/>
  <c r="H6446" i="22"/>
  <c r="H6464" i="22"/>
  <c r="H6481" i="22"/>
  <c r="H6498" i="22"/>
  <c r="H6515" i="22"/>
  <c r="H6532" i="22"/>
  <c r="H6550" i="22"/>
  <c r="H6567" i="22"/>
  <c r="H6584" i="22"/>
  <c r="H6601" i="22"/>
  <c r="H6618" i="22"/>
  <c r="H6635" i="22"/>
  <c r="H6652" i="22"/>
  <c r="H6669" i="22"/>
  <c r="H6686" i="22"/>
  <c r="H3776" i="22"/>
  <c r="H4191" i="22"/>
  <c r="H4416" i="22"/>
  <c r="H4576" i="22"/>
  <c r="H4708" i="22"/>
  <c r="H4818" i="22"/>
  <c r="H4912" i="22"/>
  <c r="H4990" i="22"/>
  <c r="H5044" i="22"/>
  <c r="H5089" i="22"/>
  <c r="H5133" i="22"/>
  <c r="H5179" i="22"/>
  <c r="H5220" i="22"/>
  <c r="H5261" i="22"/>
  <c r="H5301" i="22"/>
  <c r="H5336" i="22"/>
  <c r="H5366" i="22"/>
  <c r="H5394" i="22"/>
  <c r="H5424" i="22"/>
  <c r="H5452" i="22"/>
  <c r="H5481" i="22"/>
  <c r="H5511" i="22"/>
  <c r="H5540" i="22"/>
  <c r="H5569" i="22"/>
  <c r="H5597" i="22"/>
  <c r="H5627" i="22"/>
  <c r="H5657" i="22"/>
  <c r="H5685" i="22"/>
  <c r="H5715" i="22"/>
  <c r="H5744" i="22"/>
  <c r="H5772" i="22"/>
  <c r="H5802" i="22"/>
  <c r="H5831" i="22"/>
  <c r="H5859" i="22"/>
  <c r="H5885" i="22"/>
  <c r="H5911" i="22"/>
  <c r="H5934" i="22"/>
  <c r="H5958" i="22"/>
  <c r="H5978" i="22"/>
  <c r="H5999" i="22"/>
  <c r="H6022" i="22"/>
  <c r="H6042" i="22"/>
  <c r="H6063" i="22"/>
  <c r="H6084" i="22"/>
  <c r="H6104" i="22"/>
  <c r="H6124" i="22"/>
  <c r="H6143" i="22"/>
  <c r="H6162" i="22"/>
  <c r="H6183" i="22"/>
  <c r="H6202" i="22"/>
  <c r="H6222" i="22"/>
  <c r="H6241" i="22"/>
  <c r="H6262" i="22"/>
  <c r="H6281" i="22"/>
  <c r="H6301" i="22"/>
  <c r="H6319" i="22"/>
  <c r="H6337" i="22"/>
  <c r="H6356" i="22"/>
  <c r="H6375" i="22"/>
  <c r="H6393" i="22"/>
  <c r="H6411" i="22"/>
  <c r="H3933" i="22"/>
  <c r="H4262" i="22"/>
  <c r="H4463" i="22"/>
  <c r="H4610" i="22"/>
  <c r="H4739" i="22"/>
  <c r="H4847" i="22"/>
  <c r="H4935" i="22"/>
  <c r="H5006" i="22"/>
  <c r="H5057" i="22"/>
  <c r="H5102" i="22"/>
  <c r="H5146" i="22"/>
  <c r="H5188" i="22"/>
  <c r="H5229" i="22"/>
  <c r="H5270" i="22"/>
  <c r="H5309" i="22"/>
  <c r="H5342" i="22"/>
  <c r="H5372" i="22"/>
  <c r="H5402" i="22"/>
  <c r="H5430" i="22"/>
  <c r="H5460" i="22"/>
  <c r="H5489" i="22"/>
  <c r="H5517" i="22"/>
  <c r="H5547" i="22"/>
  <c r="H5576" i="22"/>
  <c r="H5606" i="22"/>
  <c r="H5634" i="22"/>
  <c r="H5664" i="22"/>
  <c r="H5693" i="22"/>
  <c r="H5721" i="22"/>
  <c r="H5751" i="22"/>
  <c r="H5780" i="22"/>
  <c r="H5810" i="22"/>
  <c r="H5838" i="22"/>
  <c r="H5866" i="22"/>
  <c r="H5892" i="22"/>
  <c r="H5916" i="22"/>
  <c r="H5940" i="22"/>
  <c r="H5962" i="22"/>
  <c r="H5983" i="22"/>
  <c r="H6006" i="22"/>
  <c r="H6026" i="22"/>
  <c r="H6047" i="22"/>
  <c r="H6070" i="22"/>
  <c r="H6089" i="22"/>
  <c r="H6109" i="22"/>
  <c r="H6128" i="22"/>
  <c r="H6148" i="22"/>
  <c r="H6168" i="22"/>
  <c r="H6188" i="22"/>
  <c r="H6207" i="22"/>
  <c r="H6226" i="22"/>
  <c r="H6247" i="22"/>
  <c r="H6266" i="22"/>
  <c r="H6286" i="22"/>
  <c r="H6305" i="22"/>
  <c r="H6324" i="22"/>
  <c r="H6343" i="22"/>
  <c r="H6361" i="22"/>
  <c r="H6379" i="22"/>
  <c r="H6397" i="22"/>
  <c r="H6415" i="22"/>
  <c r="H6433" i="22"/>
  <c r="H6452" i="22"/>
  <c r="H6470" i="22"/>
  <c r="H6487" i="22"/>
  <c r="H6504" i="22"/>
  <c r="H3816" i="22"/>
  <c r="H4834" i="22"/>
  <c r="H5144" i="22"/>
  <c r="H5339" i="22"/>
  <c r="H5414" i="22"/>
  <c r="H5493" i="22"/>
  <c r="H3817" i="22"/>
  <c r="H4838" i="22"/>
  <c r="H5181" i="22"/>
  <c r="H5341" i="22"/>
  <c r="H5425" i="22"/>
  <c r="H5497" i="22"/>
  <c r="H5575" i="22"/>
  <c r="H5659" i="22"/>
  <c r="H5732" i="22"/>
  <c r="H5788" i="22"/>
  <c r="H5848" i="22"/>
  <c r="H5899" i="22"/>
  <c r="H5946" i="22"/>
  <c r="H5986" i="22"/>
  <c r="H6025" i="22"/>
  <c r="H6065" i="22"/>
  <c r="H6097" i="22"/>
  <c r="H6135" i="22"/>
  <c r="H6169" i="22"/>
  <c r="H6205" i="22"/>
  <c r="H6236" i="22"/>
  <c r="H6268" i="22"/>
  <c r="H6298" i="22"/>
  <c r="H6330" i="22"/>
  <c r="H6359" i="22"/>
  <c r="H6386" i="22"/>
  <c r="H6416" i="22"/>
  <c r="H6444" i="22"/>
  <c r="H6468" i="22"/>
  <c r="H6494" i="22"/>
  <c r="H6519" i="22"/>
  <c r="H6540" i="22"/>
  <c r="H6564" i="22"/>
  <c r="H6587" i="22"/>
  <c r="H6608" i="22"/>
  <c r="H6633" i="22"/>
  <c r="H6655" i="22"/>
  <c r="H6676" i="22"/>
  <c r="H6701" i="22"/>
  <c r="H3892" i="22"/>
  <c r="H4921" i="22"/>
  <c r="H5182" i="22"/>
  <c r="H5347" i="22"/>
  <c r="H5427" i="22"/>
  <c r="H5502" i="22"/>
  <c r="H5579" i="22"/>
  <c r="H5660" i="22"/>
  <c r="H5733" i="22"/>
  <c r="H5790" i="22"/>
  <c r="H5849" i="22"/>
  <c r="H5901" i="22"/>
  <c r="H5948" i="22"/>
  <c r="H5991" i="22"/>
  <c r="H6028" i="22"/>
  <c r="H6066" i="22"/>
  <c r="H6100" i="22"/>
  <c r="H6136" i="22"/>
  <c r="H6170" i="22"/>
  <c r="H6206" i="22"/>
  <c r="H6238" i="22"/>
  <c r="H6269" i="22"/>
  <c r="H6302" i="22"/>
  <c r="H6331" i="22"/>
  <c r="H6360" i="22"/>
  <c r="H6390" i="22"/>
  <c r="H6417" i="22"/>
  <c r="H6445" i="22"/>
  <c r="H6471" i="22"/>
  <c r="H6496" i="22"/>
  <c r="H6520" i="22"/>
  <c r="H6543" i="22"/>
  <c r="H6566" i="22"/>
  <c r="H6588" i="22"/>
  <c r="H6611" i="22"/>
  <c r="H6634" i="22"/>
  <c r="H6656" i="22"/>
  <c r="H6680" i="22"/>
  <c r="H6702" i="22"/>
  <c r="H6722" i="22"/>
  <c r="H6743" i="22"/>
  <c r="H6764" i="22"/>
  <c r="H6784" i="22"/>
  <c r="H6803" i="22"/>
  <c r="H6822" i="22"/>
  <c r="H6840" i="22"/>
  <c r="H6860" i="22"/>
  <c r="H6878" i="22"/>
  <c r="H6896" i="22"/>
  <c r="H6914" i="22"/>
  <c r="H6932" i="22"/>
  <c r="H6950" i="22"/>
  <c r="H6968" i="22"/>
  <c r="H6988" i="22"/>
  <c r="H7006" i="22"/>
  <c r="H7024" i="22"/>
  <c r="H7042" i="22"/>
  <c r="H7060" i="22"/>
  <c r="H7078" i="22"/>
  <c r="H7096" i="22"/>
  <c r="H7116" i="22"/>
  <c r="H7134" i="22"/>
  <c r="H7152" i="22"/>
  <c r="H7170" i="22"/>
  <c r="H7188" i="22"/>
  <c r="H7206" i="22"/>
  <c r="H7224" i="22"/>
  <c r="H7241" i="22"/>
  <c r="H7259" i="22"/>
  <c r="H7276" i="22"/>
  <c r="H7293" i="22"/>
  <c r="H7310" i="22"/>
  <c r="H7327" i="22"/>
  <c r="H7344" i="22"/>
  <c r="H7361" i="22"/>
  <c r="H7378" i="22"/>
  <c r="H7395" i="22"/>
  <c r="H7412" i="22"/>
  <c r="H7429" i="22"/>
  <c r="H7446" i="22"/>
  <c r="H7463" i="22"/>
  <c r="H7480" i="22"/>
  <c r="H7497" i="22"/>
  <c r="H7514" i="22"/>
  <c r="H7530" i="22"/>
  <c r="H7546" i="22"/>
  <c r="H7562" i="22"/>
  <c r="H7578" i="22"/>
  <c r="H7594" i="22"/>
  <c r="H7610" i="22"/>
  <c r="H7626" i="22"/>
  <c r="H7642" i="22"/>
  <c r="H7658" i="22"/>
  <c r="H7674" i="22"/>
  <c r="H7690" i="22"/>
  <c r="H7706" i="22"/>
  <c r="H7722" i="22"/>
  <c r="H7738" i="22"/>
  <c r="H7754" i="22"/>
  <c r="H7770" i="22"/>
  <c r="H7786" i="22"/>
  <c r="H7802" i="22"/>
  <c r="H7818" i="22"/>
  <c r="H7834" i="22"/>
  <c r="H7850" i="22"/>
  <c r="H7866" i="22"/>
  <c r="H7882" i="22"/>
  <c r="H7898" i="22"/>
  <c r="H7914" i="22"/>
  <c r="H7930" i="22"/>
  <c r="H7946" i="22"/>
  <c r="H4212" i="22"/>
  <c r="H4927" i="22"/>
  <c r="H5185" i="22"/>
  <c r="H5352" i="22"/>
  <c r="H5429" i="22"/>
  <c r="H5513" i="22"/>
  <c r="H5586" i="22"/>
  <c r="H5661" i="22"/>
  <c r="H5734" i="22"/>
  <c r="H5794" i="22"/>
  <c r="H5851" i="22"/>
  <c r="H5902" i="22"/>
  <c r="H5950" i="22"/>
  <c r="H5992" i="22"/>
  <c r="H6029" i="22"/>
  <c r="H6068" i="22"/>
  <c r="H6105" i="22"/>
  <c r="H6137" i="22"/>
  <c r="H6174" i="22"/>
  <c r="H6208" i="22"/>
  <c r="H6239" i="22"/>
  <c r="H6272" i="22"/>
  <c r="H6303" i="22"/>
  <c r="H6332" i="22"/>
  <c r="H6362" i="22"/>
  <c r="H6391" i="22"/>
  <c r="H4228" i="22"/>
  <c r="H4933" i="22"/>
  <c r="H5222" i="22"/>
  <c r="H5356" i="22"/>
  <c r="H5434" i="22"/>
  <c r="H5514" i="22"/>
  <c r="H5589" i="22"/>
  <c r="H5667" i="22"/>
  <c r="H5738" i="22"/>
  <c r="H5797" i="22"/>
  <c r="H5854" i="22"/>
  <c r="H5905" i="22"/>
  <c r="H5953" i="22"/>
  <c r="H5993" i="22"/>
  <c r="H6033" i="22"/>
  <c r="H6071" i="22"/>
  <c r="H6106" i="22"/>
  <c r="H6140" i="22"/>
  <c r="H6175" i="22"/>
  <c r="H6209" i="22"/>
  <c r="H6242" i="22"/>
  <c r="H6273" i="22"/>
  <c r="H6304" i="22"/>
  <c r="H6334" i="22"/>
  <c r="H6363" i="22"/>
  <c r="H6394" i="22"/>
  <c r="H6423" i="22"/>
  <c r="H6448" i="22"/>
  <c r="H6475" i="22"/>
  <c r="H6499" i="22"/>
  <c r="H6522" i="22"/>
  <c r="H6545" i="22"/>
  <c r="H6569" i="22"/>
  <c r="H6590" i="22"/>
  <c r="H6614" i="22"/>
  <c r="H6637" i="22"/>
  <c r="H6658" i="22"/>
  <c r="H6682" i="22"/>
  <c r="H4241" i="22"/>
  <c r="H4994" i="22"/>
  <c r="H5225" i="22"/>
  <c r="H5368" i="22"/>
  <c r="H5441" i="22"/>
  <c r="H5515" i="22"/>
  <c r="H5600" i="22"/>
  <c r="H5673" i="22"/>
  <c r="H5746" i="22"/>
  <c r="H5804" i="22"/>
  <c r="H5861" i="22"/>
  <c r="H5912" i="22"/>
  <c r="H5959" i="22"/>
  <c r="H5996" i="22"/>
  <c r="H6034" i="22"/>
  <c r="H6072" i="22"/>
  <c r="H6108" i="22"/>
  <c r="H6144" i="22"/>
  <c r="H6176" i="22"/>
  <c r="H6214" i="22"/>
  <c r="H6244" i="22"/>
  <c r="H6274" i="22"/>
  <c r="H6306" i="22"/>
  <c r="H6335" i="22"/>
  <c r="H6366" i="22"/>
  <c r="H6395" i="22"/>
  <c r="H6424" i="22"/>
  <c r="H6449" i="22"/>
  <c r="H6476" i="22"/>
  <c r="H6500" i="22"/>
  <c r="H6523" i="22"/>
  <c r="H6547" i="22"/>
  <c r="H6570" i="22"/>
  <c r="H6591" i="22"/>
  <c r="H6616" i="22"/>
  <c r="H6638" i="22"/>
  <c r="H6659" i="22"/>
  <c r="H6684" i="22"/>
  <c r="H6705" i="22"/>
  <c r="H6726" i="22"/>
  <c r="H6748" i="22"/>
  <c r="H6768" i="22"/>
  <c r="H6787" i="22"/>
  <c r="H6806" i="22"/>
  <c r="H6825" i="22"/>
  <c r="H6845" i="22"/>
  <c r="H6863" i="22"/>
  <c r="H6881" i="22"/>
  <c r="H6899" i="22"/>
  <c r="H6917" i="22"/>
  <c r="H6935" i="22"/>
  <c r="H6953" i="22"/>
  <c r="H6973" i="22"/>
  <c r="H6991" i="22"/>
  <c r="H7009" i="22"/>
  <c r="H7027" i="22"/>
  <c r="H7045" i="22"/>
  <c r="H7063" i="22"/>
  <c r="H7081" i="22"/>
  <c r="H7101" i="22"/>
  <c r="H7119" i="22"/>
  <c r="H7137" i="22"/>
  <c r="H7155" i="22"/>
  <c r="H7173" i="22"/>
  <c r="H7191" i="22"/>
  <c r="H7209" i="22"/>
  <c r="H7228" i="22"/>
  <c r="H7245" i="22"/>
  <c r="H7262" i="22"/>
  <c r="H7279" i="22"/>
  <c r="H7296" i="22"/>
  <c r="H7313" i="22"/>
  <c r="H7330" i="22"/>
  <c r="H7347" i="22"/>
  <c r="H7364" i="22"/>
  <c r="H7381" i="22"/>
  <c r="H7398" i="22"/>
  <c r="H7415" i="22"/>
  <c r="H7432" i="22"/>
  <c r="H7449" i="22"/>
  <c r="H7467" i="22"/>
  <c r="H7484" i="22"/>
  <c r="H7501" i="22"/>
  <c r="H7517" i="22"/>
  <c r="H7533" i="22"/>
  <c r="H4425" i="22"/>
  <c r="H4996" i="22"/>
  <c r="H5227" i="22"/>
  <c r="H5369" i="22"/>
  <c r="H5443" i="22"/>
  <c r="H5522" i="22"/>
  <c r="H5602" i="22"/>
  <c r="H5677" i="22"/>
  <c r="H5748" i="22"/>
  <c r="H5805" i="22"/>
  <c r="H5862" i="22"/>
  <c r="H5913" i="22"/>
  <c r="H5960" i="22"/>
  <c r="H6001" i="22"/>
  <c r="H6036" i="22"/>
  <c r="H6076" i="22"/>
  <c r="H6110" i="22"/>
  <c r="H6145" i="22"/>
  <c r="H6178" i="22"/>
  <c r="H4439" i="22"/>
  <c r="H5000" i="22"/>
  <c r="H5264" i="22"/>
  <c r="H5370" i="22"/>
  <c r="H5454" i="22"/>
  <c r="H5527" i="22"/>
  <c r="H5605" i="22"/>
  <c r="H5687" i="22"/>
  <c r="H5750" i="22"/>
  <c r="H5806" i="22"/>
  <c r="H5864" i="22"/>
  <c r="H5914" i="22"/>
  <c r="H5961" i="22"/>
  <c r="H6002" i="22"/>
  <c r="H6039" i="22"/>
  <c r="H6077" i="22"/>
  <c r="H6111" i="22"/>
  <c r="H6146" i="22"/>
  <c r="H6184" i="22"/>
  <c r="H6216" i="22"/>
  <c r="H6248" i="22"/>
  <c r="H6279" i="22"/>
  <c r="H6312" i="22"/>
  <c r="H6340" i="22"/>
  <c r="H6368" i="22"/>
  <c r="H6398" i="22"/>
  <c r="H6427" i="22"/>
  <c r="H6454" i="22"/>
  <c r="H6479" i="22"/>
  <c r="H6503" i="22"/>
  <c r="H6527" i="22"/>
  <c r="H6551" i="22"/>
  <c r="H6572" i="22"/>
  <c r="H6595" i="22"/>
  <c r="H6619" i="22"/>
  <c r="H6640" i="22"/>
  <c r="H6664" i="22"/>
  <c r="H6687" i="22"/>
  <c r="H6707" i="22"/>
  <c r="H6728" i="22"/>
  <c r="H6750" i="22"/>
  <c r="H6770" i="22"/>
  <c r="H6789" i="22"/>
  <c r="H6808" i="22"/>
  <c r="H6829" i="22"/>
  <c r="H6847" i="22"/>
  <c r="H6865" i="22"/>
  <c r="H6883" i="22"/>
  <c r="H6901" i="22"/>
  <c r="H6919" i="22"/>
  <c r="H6937" i="22"/>
  <c r="H6957" i="22"/>
  <c r="H6975" i="22"/>
  <c r="H6993" i="22"/>
  <c r="H7011" i="22"/>
  <c r="H7029" i="22"/>
  <c r="H7047" i="22"/>
  <c r="H7065" i="22"/>
  <c r="H7085" i="22"/>
  <c r="H7103" i="22"/>
  <c r="H7121" i="22"/>
  <c r="H7139" i="22"/>
  <c r="H4457" i="22"/>
  <c r="H5046" i="22"/>
  <c r="H5266" i="22"/>
  <c r="H5376" i="22"/>
  <c r="H5457" i="22"/>
  <c r="H5531" i="22"/>
  <c r="H5609" i="22"/>
  <c r="H5688" i="22"/>
  <c r="H5754" i="22"/>
  <c r="H5813" i="22"/>
  <c r="H5869" i="22"/>
  <c r="H5919" i="22"/>
  <c r="H5965" i="22"/>
  <c r="H6004" i="22"/>
  <c r="H6044" i="22"/>
  <c r="H6078" i="22"/>
  <c r="H6114" i="22"/>
  <c r="H6150" i="22"/>
  <c r="H6185" i="22"/>
  <c r="H6218" i="22"/>
  <c r="H6249" i="22"/>
  <c r="H6282" i="22"/>
  <c r="H6313" i="22"/>
  <c r="H6342" i="22"/>
  <c r="H6370" i="22"/>
  <c r="H6399" i="22"/>
  <c r="H6429" i="22"/>
  <c r="H6455" i="22"/>
  <c r="H6480" i="22"/>
  <c r="H6505" i="22"/>
  <c r="H6528" i="22"/>
  <c r="H6552" i="22"/>
  <c r="H6573" i="22"/>
  <c r="H6596" i="22"/>
  <c r="H6620" i="22"/>
  <c r="H6641" i="22"/>
  <c r="H6665" i="22"/>
  <c r="H6688" i="22"/>
  <c r="H6708" i="22"/>
  <c r="H6731" i="22"/>
  <c r="H6752" i="22"/>
  <c r="H6771" i="22"/>
  <c r="H6790" i="22"/>
  <c r="H6809" i="22"/>
  <c r="H6830" i="22"/>
  <c r="H6848" i="22"/>
  <c r="H6866" i="22"/>
  <c r="H6884" i="22"/>
  <c r="H6902" i="22"/>
  <c r="H6920" i="22"/>
  <c r="H6940" i="22"/>
  <c r="H6958" i="22"/>
  <c r="H6976" i="22"/>
  <c r="H6994" i="22"/>
  <c r="H7012" i="22"/>
  <c r="H7030" i="22"/>
  <c r="H7048" i="22"/>
  <c r="H7068" i="22"/>
  <c r="H7086" i="22"/>
  <c r="H7104" i="22"/>
  <c r="H7122" i="22"/>
  <c r="H7140" i="22"/>
  <c r="H7158" i="22"/>
  <c r="H7176" i="22"/>
  <c r="H7196" i="22"/>
  <c r="H7214" i="22"/>
  <c r="H7231" i="22"/>
  <c r="H7248" i="22"/>
  <c r="H7265" i="22"/>
  <c r="H7282" i="22"/>
  <c r="H7299" i="22"/>
  <c r="H7316" i="22"/>
  <c r="H7333" i="22"/>
  <c r="H7350" i="22"/>
  <c r="H7367" i="22"/>
  <c r="H7384" i="22"/>
  <c r="H7401" i="22"/>
  <c r="H7419" i="22"/>
  <c r="H7436" i="22"/>
  <c r="H7453" i="22"/>
  <c r="H7470" i="22"/>
  <c r="H7487" i="22"/>
  <c r="H7504" i="22"/>
  <c r="H7520" i="22"/>
  <c r="H7536" i="22"/>
  <c r="H4585" i="22"/>
  <c r="H5049" i="22"/>
  <c r="H5269" i="22"/>
  <c r="H5381" i="22"/>
  <c r="H5459" i="22"/>
  <c r="H5542" i="22"/>
  <c r="H5614" i="22"/>
  <c r="H5691" i="22"/>
  <c r="H5761" i="22"/>
  <c r="H5818" i="22"/>
  <c r="H5875" i="22"/>
  <c r="H5924" i="22"/>
  <c r="H5969" i="22"/>
  <c r="H6007" i="22"/>
  <c r="H6045" i="22"/>
  <c r="H6080" i="22"/>
  <c r="H6116" i="22"/>
  <c r="H6151" i="22"/>
  <c r="H6186" i="22"/>
  <c r="H6220" i="22"/>
  <c r="H6253" i="22"/>
  <c r="H6284" i="22"/>
  <c r="H6314" i="22"/>
  <c r="H6344" i="22"/>
  <c r="H6372" i="22"/>
  <c r="H6402" i="22"/>
  <c r="H6430" i="22"/>
  <c r="H6458" i="22"/>
  <c r="H6482" i="22"/>
  <c r="H6506" i="22"/>
  <c r="H6530" i="22"/>
  <c r="H6553" i="22"/>
  <c r="H6574" i="22"/>
  <c r="H6599" i="22"/>
  <c r="H6621" i="22"/>
  <c r="H6642" i="22"/>
  <c r="H6667" i="22"/>
  <c r="H6689" i="22"/>
  <c r="H6710" i="22"/>
  <c r="H6732" i="22"/>
  <c r="H6753" i="22"/>
  <c r="H6772" i="22"/>
  <c r="H6791" i="22"/>
  <c r="H6812" i="22"/>
  <c r="H6831" i="22"/>
  <c r="H6849" i="22"/>
  <c r="H6867" i="22"/>
  <c r="H6885" i="22"/>
  <c r="H6903" i="22"/>
  <c r="H6921" i="22"/>
  <c r="H6941" i="22"/>
  <c r="H6959" i="22"/>
  <c r="H6977" i="22"/>
  <c r="H6995" i="22"/>
  <c r="H7013" i="22"/>
  <c r="H7031" i="22"/>
  <c r="H7049" i="22"/>
  <c r="H7069" i="22"/>
  <c r="H7087" i="22"/>
  <c r="H7105" i="22"/>
  <c r="H7123" i="22"/>
  <c r="H7141" i="22"/>
  <c r="H7159" i="22"/>
  <c r="H7177" i="22"/>
  <c r="H7197" i="22"/>
  <c r="H7215" i="22"/>
  <c r="H7232" i="22"/>
  <c r="H7249" i="22"/>
  <c r="H7266" i="22"/>
  <c r="H7283" i="22"/>
  <c r="H7300" i="22"/>
  <c r="H4593" i="22"/>
  <c r="H5056" i="22"/>
  <c r="H5285" i="22"/>
  <c r="H5386" i="22"/>
  <c r="H5463" i="22"/>
  <c r="H5543" i="22"/>
  <c r="H5618" i="22"/>
  <c r="H5697" i="22"/>
  <c r="H5762" i="22"/>
  <c r="H5820" i="22"/>
  <c r="H5876" i="22"/>
  <c r="H5926" i="22"/>
  <c r="H5970" i="22"/>
  <c r="H6008" i="22"/>
  <c r="H6046" i="22"/>
  <c r="H6086" i="22"/>
  <c r="H6118" i="22"/>
  <c r="H6154" i="22"/>
  <c r="H6189" i="22"/>
  <c r="H6223" i="22"/>
  <c r="H6254" i="22"/>
  <c r="H6285" i="22"/>
  <c r="H6316" i="22"/>
  <c r="H6345" i="22"/>
  <c r="H6376" i="22"/>
  <c r="H6404" i="22"/>
  <c r="H6431" i="22"/>
  <c r="H6459" i="22"/>
  <c r="H6483" i="22"/>
  <c r="H6509" i="22"/>
  <c r="H6531" i="22"/>
  <c r="H6554" i="22"/>
  <c r="H6577" i="22"/>
  <c r="H6600" i="22"/>
  <c r="H6622" i="22"/>
  <c r="H6646" i="22"/>
  <c r="H6668" i="22"/>
  <c r="H6690" i="22"/>
  <c r="H6711" i="22"/>
  <c r="H6733" i="22"/>
  <c r="H6754" i="22"/>
  <c r="H6773" i="22"/>
  <c r="H6792" i="22"/>
  <c r="H6813" i="22"/>
  <c r="H6832" i="22"/>
  <c r="H6850" i="22"/>
  <c r="H6868" i="22"/>
  <c r="H6886" i="22"/>
  <c r="H6904" i="22"/>
  <c r="H6924" i="22"/>
  <c r="H6942" i="22"/>
  <c r="H6960" i="22"/>
  <c r="H6978" i="22"/>
  <c r="H6996" i="22"/>
  <c r="H7014" i="22"/>
  <c r="H7032" i="22"/>
  <c r="H7052" i="22"/>
  <c r="H7070" i="22"/>
  <c r="H7088" i="22"/>
  <c r="H7106" i="22"/>
  <c r="H7124" i="22"/>
  <c r="H7142" i="22"/>
  <c r="H7160" i="22"/>
  <c r="H7180" i="22"/>
  <c r="H7198" i="22"/>
  <c r="H7216" i="22"/>
  <c r="H7233" i="22"/>
  <c r="H7250" i="22"/>
  <c r="H7267" i="22"/>
  <c r="H7284" i="22"/>
  <c r="H7301" i="22"/>
  <c r="H7318" i="22"/>
  <c r="H4597" i="22"/>
  <c r="H5092" i="22"/>
  <c r="H5304" i="22"/>
  <c r="H5396" i="22"/>
  <c r="H5469" i="22"/>
  <c r="H5545" i="22"/>
  <c r="H5629" i="22"/>
  <c r="H5702" i="22"/>
  <c r="H5764" i="22"/>
  <c r="H5822" i="22"/>
  <c r="H5878" i="22"/>
  <c r="H5927" i="22"/>
  <c r="H5972" i="22"/>
  <c r="H6012" i="22"/>
  <c r="H6049" i="22"/>
  <c r="H6087" i="22"/>
  <c r="H6120" i="22"/>
  <c r="H6156" i="22"/>
  <c r="H6190" i="22"/>
  <c r="H6224" i="22"/>
  <c r="H6255" i="22"/>
  <c r="H6287" i="22"/>
  <c r="H6317" i="22"/>
  <c r="H6348" i="22"/>
  <c r="H6377" i="22"/>
  <c r="H6406" i="22"/>
  <c r="H6432" i="22"/>
  <c r="H6460" i="22"/>
  <c r="H6484" i="22"/>
  <c r="H6510" i="22"/>
  <c r="H6534" i="22"/>
  <c r="H4822" i="22"/>
  <c r="H5141" i="22"/>
  <c r="H5338" i="22"/>
  <c r="H5411" i="22"/>
  <c r="H5488" i="22"/>
  <c r="H5571" i="22"/>
  <c r="H5643" i="22"/>
  <c r="H5720" i="22"/>
  <c r="H5779" i="22"/>
  <c r="H5836" i="22"/>
  <c r="H5890" i="22"/>
  <c r="H5938" i="22"/>
  <c r="H5982" i="22"/>
  <c r="H6023" i="22"/>
  <c r="H6057" i="22"/>
  <c r="H6095" i="22"/>
  <c r="H6129" i="22"/>
  <c r="H6166" i="22"/>
  <c r="H6199" i="22"/>
  <c r="H6233" i="22"/>
  <c r="H6264" i="22"/>
  <c r="H6295" i="22"/>
  <c r="H6326" i="22"/>
  <c r="H6353" i="22"/>
  <c r="H6384" i="22"/>
  <c r="H6413" i="22"/>
  <c r="H6441" i="22"/>
  <c r="H6466" i="22"/>
  <c r="H6492" i="22"/>
  <c r="H6516" i="22"/>
  <c r="H6538" i="22"/>
  <c r="H6561" i="22"/>
  <c r="H6585" i="22"/>
  <c r="H6606" i="22"/>
  <c r="H6630" i="22"/>
  <c r="H6653" i="22"/>
  <c r="H6674" i="22"/>
  <c r="H6698" i="22"/>
  <c r="H6719" i="22"/>
  <c r="H6739" i="22"/>
  <c r="H6759" i="22"/>
  <c r="H6780" i="22"/>
  <c r="H6800" i="22"/>
  <c r="H6819" i="22"/>
  <c r="H6837" i="22"/>
  <c r="H6855" i="22"/>
  <c r="H6873" i="22"/>
  <c r="H6893" i="22"/>
  <c r="H6911" i="22"/>
  <c r="H6929" i="22"/>
  <c r="H6947" i="22"/>
  <c r="H6965" i="22"/>
  <c r="H6983" i="22"/>
  <c r="H7001" i="22"/>
  <c r="H7021" i="22"/>
  <c r="H7039" i="22"/>
  <c r="H7057" i="22"/>
  <c r="H7075" i="22"/>
  <c r="H7093" i="22"/>
  <c r="H7111" i="22"/>
  <c r="H7129" i="22"/>
  <c r="H7149" i="22"/>
  <c r="H7167" i="22"/>
  <c r="H7185" i="22"/>
  <c r="H7203" i="22"/>
  <c r="H7221" i="22"/>
  <c r="H7238" i="22"/>
  <c r="H7255" i="22"/>
  <c r="H7272" i="22"/>
  <c r="H7289" i="22"/>
  <c r="H7307" i="22"/>
  <c r="H7324" i="22"/>
  <c r="H7341" i="22"/>
  <c r="H7358" i="22"/>
  <c r="H7375" i="22"/>
  <c r="H4718" i="22"/>
  <c r="H4720" i="22"/>
  <c r="H5560" i="22"/>
  <c r="H5834" i="22"/>
  <c r="H6017" i="22"/>
  <c r="H6164" i="22"/>
  <c r="H6278" i="22"/>
  <c r="H6378" i="22"/>
  <c r="H6450" i="22"/>
  <c r="H6518" i="22"/>
  <c r="H6578" i="22"/>
  <c r="H6625" i="22"/>
  <c r="H6675" i="22"/>
  <c r="H6721" i="22"/>
  <c r="H6758" i="22"/>
  <c r="H6796" i="22"/>
  <c r="H6828" i="22"/>
  <c r="H6861" i="22"/>
  <c r="H6894" i="22"/>
  <c r="H6927" i="22"/>
  <c r="H6961" i="22"/>
  <c r="H6990" i="22"/>
  <c r="H7023" i="22"/>
  <c r="H7056" i="22"/>
  <c r="H7090" i="22"/>
  <c r="H7120" i="22"/>
  <c r="H7153" i="22"/>
  <c r="H7183" i="22"/>
  <c r="H7212" i="22"/>
  <c r="H7239" i="22"/>
  <c r="H7268" i="22"/>
  <c r="H7294" i="22"/>
  <c r="H7320" i="22"/>
  <c r="H7343" i="22"/>
  <c r="H7366" i="22"/>
  <c r="H7389" i="22"/>
  <c r="H7409" i="22"/>
  <c r="H7430" i="22"/>
  <c r="H7452" i="22"/>
  <c r="H7473" i="22"/>
  <c r="H7493" i="22"/>
  <c r="H7513" i="22"/>
  <c r="H7534" i="22"/>
  <c r="H7552" i="22"/>
  <c r="H7569" i="22"/>
  <c r="H7586" i="22"/>
  <c r="H7603" i="22"/>
  <c r="H7620" i="22"/>
  <c r="H7637" i="22"/>
  <c r="H7654" i="22"/>
  <c r="H7671" i="22"/>
  <c r="H7688" i="22"/>
  <c r="H7705" i="22"/>
  <c r="H7723" i="22"/>
  <c r="H7740" i="22"/>
  <c r="H7757" i="22"/>
  <c r="H7774" i="22"/>
  <c r="H7791" i="22"/>
  <c r="H7808" i="22"/>
  <c r="H7825" i="22"/>
  <c r="H7842" i="22"/>
  <c r="H7859" i="22"/>
  <c r="H7876" i="22"/>
  <c r="H7893" i="22"/>
  <c r="H7910" i="22"/>
  <c r="H7927" i="22"/>
  <c r="H7944" i="22"/>
  <c r="H7961" i="22"/>
  <c r="H7977" i="22"/>
  <c r="H7993" i="22"/>
  <c r="H8009" i="22"/>
  <c r="H8025" i="22"/>
  <c r="H8041" i="22"/>
  <c r="H8057" i="22"/>
  <c r="H8073" i="22"/>
  <c r="H8089" i="22"/>
  <c r="H8105" i="22"/>
  <c r="H8121" i="22"/>
  <c r="H8137" i="22"/>
  <c r="H8153" i="22"/>
  <c r="H8169" i="22"/>
  <c r="H8185" i="22"/>
  <c r="H8201" i="22"/>
  <c r="H8217" i="22"/>
  <c r="H8233" i="22"/>
  <c r="H8249" i="22"/>
  <c r="H8265" i="22"/>
  <c r="H8281" i="22"/>
  <c r="H8297" i="22"/>
  <c r="H8313" i="22"/>
  <c r="H8329" i="22"/>
  <c r="H8345" i="22"/>
  <c r="H8361" i="22"/>
  <c r="H8377" i="22"/>
  <c r="H8393" i="22"/>
  <c r="H8409" i="22"/>
  <c r="H8425" i="22"/>
  <c r="H8441" i="22"/>
  <c r="H8457" i="22"/>
  <c r="H8473" i="22"/>
  <c r="H8489" i="22"/>
  <c r="H8505" i="22"/>
  <c r="H8521" i="22"/>
  <c r="H8537" i="22"/>
  <c r="H8553" i="22"/>
  <c r="H8569" i="22"/>
  <c r="H8585" i="22"/>
  <c r="H8601" i="22"/>
  <c r="H8617" i="22"/>
  <c r="H8633" i="22"/>
  <c r="H8649" i="22"/>
  <c r="H8665" i="22"/>
  <c r="H8681" i="22"/>
  <c r="H8697" i="22"/>
  <c r="H8713" i="22"/>
  <c r="H8729" i="22"/>
  <c r="H8745" i="22"/>
  <c r="H8761" i="22"/>
  <c r="H8777" i="22"/>
  <c r="H8793" i="22"/>
  <c r="H8809" i="22"/>
  <c r="H8825" i="22"/>
  <c r="H8841" i="22"/>
  <c r="H8857" i="22"/>
  <c r="H8873" i="22"/>
  <c r="H8889" i="22"/>
  <c r="H8905" i="22"/>
  <c r="H8921" i="22"/>
  <c r="H8937" i="22"/>
  <c r="H8953" i="22"/>
  <c r="H4734" i="22"/>
  <c r="H5573" i="22"/>
  <c r="H5842" i="22"/>
  <c r="H6024" i="22"/>
  <c r="H6167" i="22"/>
  <c r="H6288" i="22"/>
  <c r="H6380" i="22"/>
  <c r="H5099" i="22"/>
  <c r="H5630" i="22"/>
  <c r="H5880" i="22"/>
  <c r="H6050" i="22"/>
  <c r="H6193" i="22"/>
  <c r="H6292" i="22"/>
  <c r="H6381" i="22"/>
  <c r="H6463" i="22"/>
  <c r="H6526" i="22"/>
  <c r="H6582" i="22"/>
  <c r="H6631" i="22"/>
  <c r="H6685" i="22"/>
  <c r="H6724" i="22"/>
  <c r="H6761" i="22"/>
  <c r="H6798" i="22"/>
  <c r="H6834" i="22"/>
  <c r="H6864" i="22"/>
  <c r="H6897" i="22"/>
  <c r="H6930" i="22"/>
  <c r="H6963" i="22"/>
  <c r="H6997" i="22"/>
  <c r="H7026" i="22"/>
  <c r="H7059" i="22"/>
  <c r="H7092" i="22"/>
  <c r="H7126" i="22"/>
  <c r="H7156" i="22"/>
  <c r="H7186" i="22"/>
  <c r="H7217" i="22"/>
  <c r="H7243" i="22"/>
  <c r="H7270" i="22"/>
  <c r="H7297" i="22"/>
  <c r="H7323" i="22"/>
  <c r="H7346" i="22"/>
  <c r="H7369" i="22"/>
  <c r="H7391" i="22"/>
  <c r="H7411" i="22"/>
  <c r="H7433" i="22"/>
  <c r="H7455" i="22"/>
  <c r="H7475" i="22"/>
  <c r="H7495" i="22"/>
  <c r="H7516" i="22"/>
  <c r="H7537" i="22"/>
  <c r="H7554" i="22"/>
  <c r="H7571" i="22"/>
  <c r="H7588" i="22"/>
  <c r="H7605" i="22"/>
  <c r="H7622" i="22"/>
  <c r="H7639" i="22"/>
  <c r="H7656" i="22"/>
  <c r="H7673" i="22"/>
  <c r="H7691" i="22"/>
  <c r="H7708" i="22"/>
  <c r="H7725" i="22"/>
  <c r="H7742" i="22"/>
  <c r="H7759" i="22"/>
  <c r="H7776" i="22"/>
  <c r="H7793" i="22"/>
  <c r="H7810" i="22"/>
  <c r="H7827" i="22"/>
  <c r="H7844" i="22"/>
  <c r="H7861" i="22"/>
  <c r="H7878" i="22"/>
  <c r="H7895" i="22"/>
  <c r="H7912" i="22"/>
  <c r="H7929" i="22"/>
  <c r="H7947" i="22"/>
  <c r="H7963" i="22"/>
  <c r="H7979" i="22"/>
  <c r="H7995" i="22"/>
  <c r="H8011" i="22"/>
  <c r="H8027" i="22"/>
  <c r="H8043" i="22"/>
  <c r="H8059" i="22"/>
  <c r="H8075" i="22"/>
  <c r="H8091" i="22"/>
  <c r="H8107" i="22"/>
  <c r="H8123" i="22"/>
  <c r="H8139" i="22"/>
  <c r="H8155" i="22"/>
  <c r="H8171" i="22"/>
  <c r="H8187" i="22"/>
  <c r="H8203" i="22"/>
  <c r="H8219" i="22"/>
  <c r="H8235" i="22"/>
  <c r="H8251" i="22"/>
  <c r="H8267" i="22"/>
  <c r="H8283" i="22"/>
  <c r="H8299" i="22"/>
  <c r="H8315" i="22"/>
  <c r="H8331" i="22"/>
  <c r="H8347" i="22"/>
  <c r="H8363" i="22"/>
  <c r="H8379" i="22"/>
  <c r="H8395" i="22"/>
  <c r="H8411" i="22"/>
  <c r="H8427" i="22"/>
  <c r="H8443" i="22"/>
  <c r="H8459" i="22"/>
  <c r="H8475" i="22"/>
  <c r="H8491" i="22"/>
  <c r="H8507" i="22"/>
  <c r="H8523" i="22"/>
  <c r="H8539" i="22"/>
  <c r="H8555" i="22"/>
  <c r="H8571" i="22"/>
  <c r="H8587" i="22"/>
  <c r="H8603" i="22"/>
  <c r="H8619" i="22"/>
  <c r="H8635" i="22"/>
  <c r="H8651" i="22"/>
  <c r="H8667" i="22"/>
  <c r="H8683" i="22"/>
  <c r="H8699" i="22"/>
  <c r="H8715" i="22"/>
  <c r="H8731" i="22"/>
  <c r="H8747" i="22"/>
  <c r="H8763" i="22"/>
  <c r="H8779" i="22"/>
  <c r="H8795" i="22"/>
  <c r="H8811" i="22"/>
  <c r="H8827" i="22"/>
  <c r="H5101" i="22"/>
  <c r="H5633" i="22"/>
  <c r="H5887" i="22"/>
  <c r="H6055" i="22"/>
  <c r="H6194" i="22"/>
  <c r="H6294" i="22"/>
  <c r="H6385" i="22"/>
  <c r="H6465" i="22"/>
  <c r="H6535" i="22"/>
  <c r="H6583" i="22"/>
  <c r="H6636" i="22"/>
  <c r="H6691" i="22"/>
  <c r="H6727" i="22"/>
  <c r="H6765" i="22"/>
  <c r="H6801" i="22"/>
  <c r="H6835" i="22"/>
  <c r="H6869" i="22"/>
  <c r="H6898" i="22"/>
  <c r="H6931" i="22"/>
  <c r="H6964" i="22"/>
  <c r="H6998" i="22"/>
  <c r="H7028" i="22"/>
  <c r="H7061" i="22"/>
  <c r="H7094" i="22"/>
  <c r="H7127" i="22"/>
  <c r="H7157" i="22"/>
  <c r="H7187" i="22"/>
  <c r="H7218" i="22"/>
  <c r="H7244" i="22"/>
  <c r="H7271" i="22"/>
  <c r="H7298" i="22"/>
  <c r="H7325" i="22"/>
  <c r="H7348" i="22"/>
  <c r="H7371" i="22"/>
  <c r="H7392" i="22"/>
  <c r="H7413" i="22"/>
  <c r="H7435" i="22"/>
  <c r="H7456" i="22"/>
  <c r="H7476" i="22"/>
  <c r="H7496" i="22"/>
  <c r="H7518" i="22"/>
  <c r="H7538" i="22"/>
  <c r="H7555" i="22"/>
  <c r="H7572" i="22"/>
  <c r="H7589" i="22"/>
  <c r="H7606" i="22"/>
  <c r="H7623" i="22"/>
  <c r="H7640" i="22"/>
  <c r="H7657" i="22"/>
  <c r="H7675" i="22"/>
  <c r="H7692" i="22"/>
  <c r="H7709" i="22"/>
  <c r="H7726" i="22"/>
  <c r="H7743" i="22"/>
  <c r="H7760" i="22"/>
  <c r="H7777" i="22"/>
  <c r="H7794" i="22"/>
  <c r="H7811" i="22"/>
  <c r="H7828" i="22"/>
  <c r="H7845" i="22"/>
  <c r="H7862" i="22"/>
  <c r="H7879" i="22"/>
  <c r="H7896" i="22"/>
  <c r="H7913" i="22"/>
  <c r="H7931" i="22"/>
  <c r="H7948" i="22"/>
  <c r="H7964" i="22"/>
  <c r="H7980" i="22"/>
  <c r="H7996" i="22"/>
  <c r="H8012" i="22"/>
  <c r="H8028" i="22"/>
  <c r="H8044" i="22"/>
  <c r="H8060" i="22"/>
  <c r="H8076" i="22"/>
  <c r="H8092" i="22"/>
  <c r="H8108" i="22"/>
  <c r="H8124" i="22"/>
  <c r="H8140" i="22"/>
  <c r="H8156" i="22"/>
  <c r="H8172" i="22"/>
  <c r="H8188" i="22"/>
  <c r="H8204" i="22"/>
  <c r="H8220" i="22"/>
  <c r="H8236" i="22"/>
  <c r="H8252" i="22"/>
  <c r="H8268" i="22"/>
  <c r="H8284" i="22"/>
  <c r="H8300" i="22"/>
  <c r="H8316" i="22"/>
  <c r="H8332" i="22"/>
  <c r="H8348" i="22"/>
  <c r="H8364" i="22"/>
  <c r="H8380" i="22"/>
  <c r="H8396" i="22"/>
  <c r="H8412" i="22"/>
  <c r="H8428" i="22"/>
  <c r="H8444" i="22"/>
  <c r="H8460" i="22"/>
  <c r="H8476" i="22"/>
  <c r="H8492" i="22"/>
  <c r="H8508" i="22"/>
  <c r="H8524" i="22"/>
  <c r="H8540" i="22"/>
  <c r="H8556" i="22"/>
  <c r="H8572" i="22"/>
  <c r="H8588" i="22"/>
  <c r="H8604" i="22"/>
  <c r="H8620" i="22"/>
  <c r="H8636" i="22"/>
  <c r="H8652" i="22"/>
  <c r="H8668" i="22"/>
  <c r="H8684" i="22"/>
  <c r="H8700" i="22"/>
  <c r="H8716" i="22"/>
  <c r="H8732" i="22"/>
  <c r="H8748" i="22"/>
  <c r="H8764" i="22"/>
  <c r="H8780" i="22"/>
  <c r="H8796" i="22"/>
  <c r="H8812" i="22"/>
  <c r="H8828" i="22"/>
  <c r="H8844" i="22"/>
  <c r="H8860" i="22"/>
  <c r="H8876" i="22"/>
  <c r="H8892" i="22"/>
  <c r="H8908" i="22"/>
  <c r="H8924" i="22"/>
  <c r="H8940" i="22"/>
  <c r="H8956" i="22"/>
  <c r="H8972" i="22"/>
  <c r="H8988" i="22"/>
  <c r="H9004" i="22"/>
  <c r="H9020" i="22"/>
  <c r="H9036" i="22"/>
  <c r="H9052" i="22"/>
  <c r="H9068" i="22"/>
  <c r="H9084" i="22"/>
  <c r="H9100" i="22"/>
  <c r="H9116" i="22"/>
  <c r="H9132" i="22"/>
  <c r="H5140" i="22"/>
  <c r="H5639" i="22"/>
  <c r="H5888" i="22"/>
  <c r="H6056" i="22"/>
  <c r="H6196" i="22"/>
  <c r="H6297" i="22"/>
  <c r="H6396" i="22"/>
  <c r="H6467" i="22"/>
  <c r="H6536" i="22"/>
  <c r="H6586" i="22"/>
  <c r="H6639" i="22"/>
  <c r="H6692" i="22"/>
  <c r="H6735" i="22"/>
  <c r="H6766" i="22"/>
  <c r="H6802" i="22"/>
  <c r="H6836" i="22"/>
  <c r="H6870" i="22"/>
  <c r="H6900" i="22"/>
  <c r="H6933" i="22"/>
  <c r="H6966" i="22"/>
  <c r="H6999" i="22"/>
  <c r="H7033" i="22"/>
  <c r="H7062" i="22"/>
  <c r="H7095" i="22"/>
  <c r="H7128" i="22"/>
  <c r="H7161" i="22"/>
  <c r="H7189" i="22"/>
  <c r="H7219" i="22"/>
  <c r="H7246" i="22"/>
  <c r="H7273" i="22"/>
  <c r="H7302" i="22"/>
  <c r="H7326" i="22"/>
  <c r="H7349" i="22"/>
  <c r="H7372" i="22"/>
  <c r="H7393" i="22"/>
  <c r="H7414" i="22"/>
  <c r="H7437" i="22"/>
  <c r="H7457" i="22"/>
  <c r="H7477" i="22"/>
  <c r="H7499" i="22"/>
  <c r="H7519" i="22"/>
  <c r="H7539" i="22"/>
  <c r="H7556" i="22"/>
  <c r="H7573" i="22"/>
  <c r="H7590" i="22"/>
  <c r="H7607" i="22"/>
  <c r="H7624" i="22"/>
  <c r="H7641" i="22"/>
  <c r="H7659" i="22"/>
  <c r="H7676" i="22"/>
  <c r="H7693" i="22"/>
  <c r="H7710" i="22"/>
  <c r="H7727" i="22"/>
  <c r="H7744" i="22"/>
  <c r="H7761" i="22"/>
  <c r="H7778" i="22"/>
  <c r="H7795" i="22"/>
  <c r="H7812" i="22"/>
  <c r="H7829" i="22"/>
  <c r="H7846" i="22"/>
  <c r="H7863" i="22"/>
  <c r="H7880" i="22"/>
  <c r="H7897" i="22"/>
  <c r="H7915" i="22"/>
  <c r="H7932" i="22"/>
  <c r="H7949" i="22"/>
  <c r="H7965" i="22"/>
  <c r="H7981" i="22"/>
  <c r="H7997" i="22"/>
  <c r="H8013" i="22"/>
  <c r="H8029" i="22"/>
  <c r="H8045" i="22"/>
  <c r="H8061" i="22"/>
  <c r="H8077" i="22"/>
  <c r="H8093" i="22"/>
  <c r="H8109" i="22"/>
  <c r="H8125" i="22"/>
  <c r="H8141" i="22"/>
  <c r="H8157" i="22"/>
  <c r="H8173" i="22"/>
  <c r="H8189" i="22"/>
  <c r="H8205" i="22"/>
  <c r="H8221" i="22"/>
  <c r="H8237" i="22"/>
  <c r="H8253" i="22"/>
  <c r="H8269" i="22"/>
  <c r="H8285" i="22"/>
  <c r="H8301" i="22"/>
  <c r="H8317" i="22"/>
  <c r="H8333" i="22"/>
  <c r="H8349" i="22"/>
  <c r="H8365" i="22"/>
  <c r="H8381" i="22"/>
  <c r="H8397" i="22"/>
  <c r="H8413" i="22"/>
  <c r="H8429" i="22"/>
  <c r="H8445" i="22"/>
  <c r="H8461" i="22"/>
  <c r="H8477" i="22"/>
  <c r="H8493" i="22"/>
  <c r="H8509" i="22"/>
  <c r="H8525" i="22"/>
  <c r="H8541" i="22"/>
  <c r="H8557" i="22"/>
  <c r="H8573" i="22"/>
  <c r="H8589" i="22"/>
  <c r="H8605" i="22"/>
  <c r="H8621" i="22"/>
  <c r="H8637" i="22"/>
  <c r="H8653" i="22"/>
  <c r="H8669" i="22"/>
  <c r="H8685" i="22"/>
  <c r="H8701" i="22"/>
  <c r="H5306" i="22"/>
  <c r="H5648" i="22"/>
  <c r="H5895" i="22"/>
  <c r="H6060" i="22"/>
  <c r="H6204" i="22"/>
  <c r="H6308" i="22"/>
  <c r="H6408" i="22"/>
  <c r="H6472" i="22"/>
  <c r="H6537" i="22"/>
  <c r="H6589" i="22"/>
  <c r="H6647" i="22"/>
  <c r="H6694" i="22"/>
  <c r="H6736" i="22"/>
  <c r="H6769" i="22"/>
  <c r="H6804" i="22"/>
  <c r="H6838" i="22"/>
  <c r="H6871" i="22"/>
  <c r="H6905" i="22"/>
  <c r="H6934" i="22"/>
  <c r="H6967" i="22"/>
  <c r="H7000" i="22"/>
  <c r="H7036" i="22"/>
  <c r="H7064" i="22"/>
  <c r="H7097" i="22"/>
  <c r="H7132" i="22"/>
  <c r="H7164" i="22"/>
  <c r="H7190" i="22"/>
  <c r="H7220" i="22"/>
  <c r="H7247" i="22"/>
  <c r="H7275" i="22"/>
  <c r="H7303" i="22"/>
  <c r="H7328" i="22"/>
  <c r="H7351" i="22"/>
  <c r="H7373" i="22"/>
  <c r="H7394" i="22"/>
  <c r="H7416" i="22"/>
  <c r="H7438" i="22"/>
  <c r="H7458" i="22"/>
  <c r="H7478" i="22"/>
  <c r="H7500" i="22"/>
  <c r="H7521" i="22"/>
  <c r="H7540" i="22"/>
  <c r="H7557" i="22"/>
  <c r="H7574" i="22"/>
  <c r="H7591" i="22"/>
  <c r="H7608" i="22"/>
  <c r="H7625" i="22"/>
  <c r="H7643" i="22"/>
  <c r="H7660" i="22"/>
  <c r="H7677" i="22"/>
  <c r="H7694" i="22"/>
  <c r="H7711" i="22"/>
  <c r="H7728" i="22"/>
  <c r="H7745" i="22"/>
  <c r="H7762" i="22"/>
  <c r="H7779" i="22"/>
  <c r="H7796" i="22"/>
  <c r="H7813" i="22"/>
  <c r="H7830" i="22"/>
  <c r="H7847" i="22"/>
  <c r="H7864" i="22"/>
  <c r="H7881" i="22"/>
  <c r="H7899" i="22"/>
  <c r="H7916" i="22"/>
  <c r="H7933" i="22"/>
  <c r="H7950" i="22"/>
  <c r="H7966" i="22"/>
  <c r="H7982" i="22"/>
  <c r="H7998" i="22"/>
  <c r="H8014" i="22"/>
  <c r="H8030" i="22"/>
  <c r="H8046" i="22"/>
  <c r="H8062" i="22"/>
  <c r="H8078" i="22"/>
  <c r="H8094" i="22"/>
  <c r="H8110" i="22"/>
  <c r="H8126" i="22"/>
  <c r="H8142" i="22"/>
  <c r="H8158" i="22"/>
  <c r="H8174" i="22"/>
  <c r="H8190" i="22"/>
  <c r="H8206" i="22"/>
  <c r="H8222" i="22"/>
  <c r="H8238" i="22"/>
  <c r="H8254" i="22"/>
  <c r="H8270" i="22"/>
  <c r="H5308" i="22"/>
  <c r="H5705" i="22"/>
  <c r="H5929" i="22"/>
  <c r="H6088" i="22"/>
  <c r="H6215" i="22"/>
  <c r="H6320" i="22"/>
  <c r="H6409" i="22"/>
  <c r="H6477" i="22"/>
  <c r="H6539" i="22"/>
  <c r="H6594" i="22"/>
  <c r="H6648" i="22"/>
  <c r="H6697" i="22"/>
  <c r="H6737" i="22"/>
  <c r="H6774" i="22"/>
  <c r="H6805" i="22"/>
  <c r="H6839" i="22"/>
  <c r="H6872" i="22"/>
  <c r="H6908" i="22"/>
  <c r="H6936" i="22"/>
  <c r="H6969" i="22"/>
  <c r="H7004" i="22"/>
  <c r="H7037" i="22"/>
  <c r="H7071" i="22"/>
  <c r="H7100" i="22"/>
  <c r="H7133" i="22"/>
  <c r="H7165" i="22"/>
  <c r="H7192" i="22"/>
  <c r="H7222" i="22"/>
  <c r="H7251" i="22"/>
  <c r="H7277" i="22"/>
  <c r="H7304" i="22"/>
  <c r="H7329" i="22"/>
  <c r="H7352" i="22"/>
  <c r="H7374" i="22"/>
  <c r="H7396" i="22"/>
  <c r="H7417" i="22"/>
  <c r="H7439" i="22"/>
  <c r="H7459" i="22"/>
  <c r="H7479" i="22"/>
  <c r="H7502" i="22"/>
  <c r="H7522" i="22"/>
  <c r="H7541" i="22"/>
  <c r="H7558" i="22"/>
  <c r="H7575" i="22"/>
  <c r="H7592" i="22"/>
  <c r="H7609" i="22"/>
  <c r="H7627" i="22"/>
  <c r="H7644" i="22"/>
  <c r="H7661" i="22"/>
  <c r="H7678" i="22"/>
  <c r="H7695" i="22"/>
  <c r="H7712" i="22"/>
  <c r="H7729" i="22"/>
  <c r="H7746" i="22"/>
  <c r="H7763" i="22"/>
  <c r="H7780" i="22"/>
  <c r="H7797" i="22"/>
  <c r="H7814" i="22"/>
  <c r="H7831" i="22"/>
  <c r="H7848" i="22"/>
  <c r="H7865" i="22"/>
  <c r="H7883" i="22"/>
  <c r="H7900" i="22"/>
  <c r="H7917" i="22"/>
  <c r="H7934" i="22"/>
  <c r="H7951" i="22"/>
  <c r="H7967" i="22"/>
  <c r="H7983" i="22"/>
  <c r="H7999" i="22"/>
  <c r="H8015" i="22"/>
  <c r="H8031" i="22"/>
  <c r="H8047" i="22"/>
  <c r="H8063" i="22"/>
  <c r="H8079" i="22"/>
  <c r="H8095" i="22"/>
  <c r="H8111" i="22"/>
  <c r="H8127" i="22"/>
  <c r="H8143" i="22"/>
  <c r="H8159" i="22"/>
  <c r="H8175" i="22"/>
  <c r="H8191" i="22"/>
  <c r="H8207" i="22"/>
  <c r="H8223" i="22"/>
  <c r="H8239" i="22"/>
  <c r="H8255" i="22"/>
  <c r="H8271" i="22"/>
  <c r="H8287" i="22"/>
  <c r="H8303" i="22"/>
  <c r="H8319" i="22"/>
  <c r="H8335" i="22"/>
  <c r="H8351" i="22"/>
  <c r="H8367" i="22"/>
  <c r="H8383" i="22"/>
  <c r="H8399" i="22"/>
  <c r="H8415" i="22"/>
  <c r="H8431" i="22"/>
  <c r="H8447" i="22"/>
  <c r="H8463" i="22"/>
  <c r="H8479" i="22"/>
  <c r="H8495" i="22"/>
  <c r="H8511" i="22"/>
  <c r="H8527" i="22"/>
  <c r="H8543" i="22"/>
  <c r="H8559" i="22"/>
  <c r="H8575" i="22"/>
  <c r="H8591" i="22"/>
  <c r="H8607" i="22"/>
  <c r="H8623" i="22"/>
  <c r="H8639" i="22"/>
  <c r="H8655" i="22"/>
  <c r="H8671" i="22"/>
  <c r="H8687" i="22"/>
  <c r="H8703" i="22"/>
  <c r="H5322" i="22"/>
  <c r="H5716" i="22"/>
  <c r="H5935" i="22"/>
  <c r="H6090" i="22"/>
  <c r="H6225" i="22"/>
  <c r="H6321" i="22"/>
  <c r="H6412" i="22"/>
  <c r="H6486" i="22"/>
  <c r="H6544" i="22"/>
  <c r="H6602" i="22"/>
  <c r="H6650" i="22"/>
  <c r="H6699" i="22"/>
  <c r="H6738" i="22"/>
  <c r="H6775" i="22"/>
  <c r="H6807" i="22"/>
  <c r="H6841" i="22"/>
  <c r="H6876" i="22"/>
  <c r="H6909" i="22"/>
  <c r="H6943" i="22"/>
  <c r="H6972" i="22"/>
  <c r="H7005" i="22"/>
  <c r="H7038" i="22"/>
  <c r="H7072" i="22"/>
  <c r="H7102" i="22"/>
  <c r="H7135" i="22"/>
  <c r="H7166" i="22"/>
  <c r="H7193" i="22"/>
  <c r="H7223" i="22"/>
  <c r="H7252" i="22"/>
  <c r="H7278" i="22"/>
  <c r="H7305" i="22"/>
  <c r="H7331" i="22"/>
  <c r="H7353" i="22"/>
  <c r="H7376" i="22"/>
  <c r="H7397" i="22"/>
  <c r="H7420" i="22"/>
  <c r="H7440" i="22"/>
  <c r="H7460" i="22"/>
  <c r="H7481" i="22"/>
  <c r="H7503" i="22"/>
  <c r="H7523" i="22"/>
  <c r="H7542" i="22"/>
  <c r="H7559" i="22"/>
  <c r="H7576" i="22"/>
  <c r="H7593" i="22"/>
  <c r="H7611" i="22"/>
  <c r="H7628" i="22"/>
  <c r="H7645" i="22"/>
  <c r="H7662" i="22"/>
  <c r="H7679" i="22"/>
  <c r="H7696" i="22"/>
  <c r="H7713" i="22"/>
  <c r="H7730" i="22"/>
  <c r="H7747" i="22"/>
  <c r="H7764" i="22"/>
  <c r="H7781" i="22"/>
  <c r="H7798" i="22"/>
  <c r="H7815" i="22"/>
  <c r="H7832" i="22"/>
  <c r="H7849" i="22"/>
  <c r="H7867" i="22"/>
  <c r="H7884" i="22"/>
  <c r="H7901" i="22"/>
  <c r="H7918" i="22"/>
  <c r="H7935" i="22"/>
  <c r="H7952" i="22"/>
  <c r="H7968" i="22"/>
  <c r="H7984" i="22"/>
  <c r="H8000" i="22"/>
  <c r="H8016" i="22"/>
  <c r="H8032" i="22"/>
  <c r="H8048" i="22"/>
  <c r="H8064" i="22"/>
  <c r="H8080" i="22"/>
  <c r="H8096" i="22"/>
  <c r="H8112" i="22"/>
  <c r="H8128" i="22"/>
  <c r="H8144" i="22"/>
  <c r="H8160" i="22"/>
  <c r="H8176" i="22"/>
  <c r="H8192" i="22"/>
  <c r="H8208" i="22"/>
  <c r="H8224" i="22"/>
  <c r="H8240" i="22"/>
  <c r="H8256" i="22"/>
  <c r="H8272" i="22"/>
  <c r="H8288" i="22"/>
  <c r="H8304" i="22"/>
  <c r="H8320" i="22"/>
  <c r="H8336" i="22"/>
  <c r="H8352" i="22"/>
  <c r="H8368" i="22"/>
  <c r="H8384" i="22"/>
  <c r="H8400" i="22"/>
  <c r="H8416" i="22"/>
  <c r="H8432" i="22"/>
  <c r="H8448" i="22"/>
  <c r="H8464" i="22"/>
  <c r="H8480" i="22"/>
  <c r="H8496" i="22"/>
  <c r="H8512" i="22"/>
  <c r="H8528" i="22"/>
  <c r="H8544" i="22"/>
  <c r="H8560" i="22"/>
  <c r="H8576" i="22"/>
  <c r="H8592" i="22"/>
  <c r="H8608" i="22"/>
  <c r="H8624" i="22"/>
  <c r="H8640" i="22"/>
  <c r="H8656" i="22"/>
  <c r="H8672" i="22"/>
  <c r="H5397" i="22"/>
  <c r="H5718" i="22"/>
  <c r="H5937" i="22"/>
  <c r="H6092" i="22"/>
  <c r="H6228" i="22"/>
  <c r="H6322" i="22"/>
  <c r="H5400" i="22"/>
  <c r="H5725" i="22"/>
  <c r="H5943" i="22"/>
  <c r="H6096" i="22"/>
  <c r="H6230" i="22"/>
  <c r="H6327" i="22"/>
  <c r="H6422" i="22"/>
  <c r="H6489" i="22"/>
  <c r="H6555" i="22"/>
  <c r="H6604" i="22"/>
  <c r="H6654" i="22"/>
  <c r="H6704" i="22"/>
  <c r="H6742" i="22"/>
  <c r="H6777" i="22"/>
  <c r="H6816" i="22"/>
  <c r="H6846" i="22"/>
  <c r="H6879" i="22"/>
  <c r="H6912" i="22"/>
  <c r="H6945" i="22"/>
  <c r="H6979" i="22"/>
  <c r="H7008" i="22"/>
  <c r="H7041" i="22"/>
  <c r="H7074" i="22"/>
  <c r="H7108" i="22"/>
  <c r="H7138" i="22"/>
  <c r="H7169" i="22"/>
  <c r="H7200" i="22"/>
  <c r="H7227" i="22"/>
  <c r="H7254" i="22"/>
  <c r="H7281" i="22"/>
  <c r="H7309" i="22"/>
  <c r="H7334" i="22"/>
  <c r="H7356" i="22"/>
  <c r="H7379" i="22"/>
  <c r="H7400" i="22"/>
  <c r="H7422" i="22"/>
  <c r="H7442" i="22"/>
  <c r="H7462" i="22"/>
  <c r="H7485" i="22"/>
  <c r="H7506" i="22"/>
  <c r="H7525" i="22"/>
  <c r="H7544" i="22"/>
  <c r="H7561" i="22"/>
  <c r="H7579" i="22"/>
  <c r="H7596" i="22"/>
  <c r="H7613" i="22"/>
  <c r="H7630" i="22"/>
  <c r="H7647" i="22"/>
  <c r="H7664" i="22"/>
  <c r="H7681" i="22"/>
  <c r="H7698" i="22"/>
  <c r="H7715" i="22"/>
  <c r="H7732" i="22"/>
  <c r="H7749" i="22"/>
  <c r="H7766" i="22"/>
  <c r="H7783" i="22"/>
  <c r="H7800" i="22"/>
  <c r="H7817" i="22"/>
  <c r="H7835" i="22"/>
  <c r="H7852" i="22"/>
  <c r="H7869" i="22"/>
  <c r="H7886" i="22"/>
  <c r="H7903" i="22"/>
  <c r="H7920" i="22"/>
  <c r="H7937" i="22"/>
  <c r="H7954" i="22"/>
  <c r="H7970" i="22"/>
  <c r="H7986" i="22"/>
  <c r="H8002" i="22"/>
  <c r="H8018" i="22"/>
  <c r="H8034" i="22"/>
  <c r="H8050" i="22"/>
  <c r="H8066" i="22"/>
  <c r="H8082" i="22"/>
  <c r="H8098" i="22"/>
  <c r="H8114" i="22"/>
  <c r="H8130" i="22"/>
  <c r="H8146" i="22"/>
  <c r="H8162" i="22"/>
  <c r="H5405" i="22"/>
  <c r="H5768" i="22"/>
  <c r="H5975" i="22"/>
  <c r="H6125" i="22"/>
  <c r="H6234" i="22"/>
  <c r="H6338" i="22"/>
  <c r="H6426" i="22"/>
  <c r="H6493" i="22"/>
  <c r="H6556" i="22"/>
  <c r="H6605" i="22"/>
  <c r="H6657" i="22"/>
  <c r="H6706" i="22"/>
  <c r="H6744" i="22"/>
  <c r="H6781" i="22"/>
  <c r="H6817" i="22"/>
  <c r="H6851" i="22"/>
  <c r="H6880" i="22"/>
  <c r="H6913" i="22"/>
  <c r="H6946" i="22"/>
  <c r="H6980" i="22"/>
  <c r="H7010" i="22"/>
  <c r="H7043" i="22"/>
  <c r="H7076" i="22"/>
  <c r="H7109" i="22"/>
  <c r="H7143" i="22"/>
  <c r="H7171" i="22"/>
  <c r="H7201" i="22"/>
  <c r="H7229" i="22"/>
  <c r="H7256" i="22"/>
  <c r="H7285" i="22"/>
  <c r="H7311" i="22"/>
  <c r="H7335" i="22"/>
  <c r="H7357" i="22"/>
  <c r="H7380" i="22"/>
  <c r="H7403" i="22"/>
  <c r="H7423" i="22"/>
  <c r="H7443" i="22"/>
  <c r="H7464" i="22"/>
  <c r="H7486" i="22"/>
  <c r="H7507" i="22"/>
  <c r="H7526" i="22"/>
  <c r="H7545" i="22"/>
  <c r="H7563" i="22"/>
  <c r="H7580" i="22"/>
  <c r="H7597" i="22"/>
  <c r="H7614" i="22"/>
  <c r="H7631" i="22"/>
  <c r="H7648" i="22"/>
  <c r="H7665" i="22"/>
  <c r="H7682" i="22"/>
  <c r="H7699" i="22"/>
  <c r="H7716" i="22"/>
  <c r="H7733" i="22"/>
  <c r="H7750" i="22"/>
  <c r="H7767" i="22"/>
  <c r="H7784" i="22"/>
  <c r="H7801" i="22"/>
  <c r="H7819" i="22"/>
  <c r="H7836" i="22"/>
  <c r="H7853" i="22"/>
  <c r="H7870" i="22"/>
  <c r="H7887" i="22"/>
  <c r="H7904" i="22"/>
  <c r="H7921" i="22"/>
  <c r="H7938" i="22"/>
  <c r="H7955" i="22"/>
  <c r="H7971" i="22"/>
  <c r="H7987" i="22"/>
  <c r="H8003" i="22"/>
  <c r="H8019" i="22"/>
  <c r="H8035" i="22"/>
  <c r="H8051" i="22"/>
  <c r="H8067" i="22"/>
  <c r="H8083" i="22"/>
  <c r="H8099" i="22"/>
  <c r="H8115" i="22"/>
  <c r="H8131" i="22"/>
  <c r="H5473" i="22"/>
  <c r="H5776" i="22"/>
  <c r="H5980" i="22"/>
  <c r="H6126" i="22"/>
  <c r="H6246" i="22"/>
  <c r="H6349" i="22"/>
  <c r="H6434" i="22"/>
  <c r="H6497" i="22"/>
  <c r="H6557" i="22"/>
  <c r="H6607" i="22"/>
  <c r="H6663" i="22"/>
  <c r="H6714" i="22"/>
  <c r="H6745" i="22"/>
  <c r="H6782" i="22"/>
  <c r="H6818" i="22"/>
  <c r="H6852" i="22"/>
  <c r="H6882" i="22"/>
  <c r="H6915" i="22"/>
  <c r="H6948" i="22"/>
  <c r="H6981" i="22"/>
  <c r="H7015" i="22"/>
  <c r="H7044" i="22"/>
  <c r="H7077" i="22"/>
  <c r="H7110" i="22"/>
  <c r="H7144" i="22"/>
  <c r="H7172" i="22"/>
  <c r="H7202" i="22"/>
  <c r="H7230" i="22"/>
  <c r="H7257" i="22"/>
  <c r="H7286" i="22"/>
  <c r="H7312" i="22"/>
  <c r="H7336" i="22"/>
  <c r="H7359" i="22"/>
  <c r="H7382" i="22"/>
  <c r="H7404" i="22"/>
  <c r="H7424" i="22"/>
  <c r="H7444" i="22"/>
  <c r="H7465" i="22"/>
  <c r="H7488" i="22"/>
  <c r="H7508" i="22"/>
  <c r="H7527" i="22"/>
  <c r="H7547" i="22"/>
  <c r="H7564" i="22"/>
  <c r="H7581" i="22"/>
  <c r="H7598" i="22"/>
  <c r="H7615" i="22"/>
  <c r="H7632" i="22"/>
  <c r="H7649" i="22"/>
  <c r="H7666" i="22"/>
  <c r="H7683" i="22"/>
  <c r="H7700" i="22"/>
  <c r="H7717" i="22"/>
  <c r="H7734" i="22"/>
  <c r="H7751" i="22"/>
  <c r="H7768" i="22"/>
  <c r="H7785" i="22"/>
  <c r="H7803" i="22"/>
  <c r="H7820" i="22"/>
  <c r="H5483" i="22"/>
  <c r="H5777" i="22"/>
  <c r="H5981" i="22"/>
  <c r="H6127" i="22"/>
  <c r="H6257" i="22"/>
  <c r="H6350" i="22"/>
  <c r="H6436" i="22"/>
  <c r="H6502" i="22"/>
  <c r="H6560" i="22"/>
  <c r="H6612" i="22"/>
  <c r="H6670" i="22"/>
  <c r="H6715" i="22"/>
  <c r="H6749" i="22"/>
  <c r="H6785" i="22"/>
  <c r="H6820" i="22"/>
  <c r="H6853" i="22"/>
  <c r="H6887" i="22"/>
  <c r="H6916" i="22"/>
  <c r="H6949" i="22"/>
  <c r="H6982" i="22"/>
  <c r="H7016" i="22"/>
  <c r="H7046" i="22"/>
  <c r="H7079" i="22"/>
  <c r="H7112" i="22"/>
  <c r="H7145" i="22"/>
  <c r="H7174" i="22"/>
  <c r="H7204" i="22"/>
  <c r="H7234" i="22"/>
  <c r="H7260" i="22"/>
  <c r="H7287" i="22"/>
  <c r="H7314" i="22"/>
  <c r="H7337" i="22"/>
  <c r="H7360" i="22"/>
  <c r="H7383" i="22"/>
  <c r="H7405" i="22"/>
  <c r="H7425" i="22"/>
  <c r="H7445" i="22"/>
  <c r="H7468" i="22"/>
  <c r="H7489" i="22"/>
  <c r="H7509" i="22"/>
  <c r="H7528" i="22"/>
  <c r="H7548" i="22"/>
  <c r="H7565" i="22"/>
  <c r="H7582" i="22"/>
  <c r="H7599" i="22"/>
  <c r="H7616" i="22"/>
  <c r="H7633" i="22"/>
  <c r="H7650" i="22"/>
  <c r="H7667" i="22"/>
  <c r="H7684" i="22"/>
  <c r="H7701" i="22"/>
  <c r="H7718" i="22"/>
  <c r="H7735" i="22"/>
  <c r="H7752" i="22"/>
  <c r="H7769" i="22"/>
  <c r="H7787" i="22"/>
  <c r="H7804" i="22"/>
  <c r="H7821" i="22"/>
  <c r="H7838" i="22"/>
  <c r="H7855" i="22"/>
  <c r="H7872" i="22"/>
  <c r="H7889" i="22"/>
  <c r="H7906" i="22"/>
  <c r="H7923" i="22"/>
  <c r="H7940" i="22"/>
  <c r="H7957" i="22"/>
  <c r="H7973" i="22"/>
  <c r="H7989" i="22"/>
  <c r="H8005" i="22"/>
  <c r="H8021" i="22"/>
  <c r="H8037" i="22"/>
  <c r="H8053" i="22"/>
  <c r="H8069" i="22"/>
  <c r="H8085" i="22"/>
  <c r="H8101" i="22"/>
  <c r="H5550" i="22"/>
  <c r="H5825" i="22"/>
  <c r="H6013" i="22"/>
  <c r="H6157" i="22"/>
  <c r="H6263" i="22"/>
  <c r="H6358" i="22"/>
  <c r="H6442" i="22"/>
  <c r="H6513" i="22"/>
  <c r="H6568" i="22"/>
  <c r="H6623" i="22"/>
  <c r="H6672" i="22"/>
  <c r="H6718" i="22"/>
  <c r="H6756" i="22"/>
  <c r="H6788" i="22"/>
  <c r="H6823" i="22"/>
  <c r="H6856" i="22"/>
  <c r="H6889" i="22"/>
  <c r="H6925" i="22"/>
  <c r="H6952" i="22"/>
  <c r="H6985" i="22"/>
  <c r="H7020" i="22"/>
  <c r="H7054" i="22"/>
  <c r="H7084" i="22"/>
  <c r="H7117" i="22"/>
  <c r="H7150" i="22"/>
  <c r="H7181" i="22"/>
  <c r="H7207" i="22"/>
  <c r="H7236" i="22"/>
  <c r="H7263" i="22"/>
  <c r="H7291" i="22"/>
  <c r="H7317" i="22"/>
  <c r="H7340" i="22"/>
  <c r="H7363" i="22"/>
  <c r="H7387" i="22"/>
  <c r="H7407" i="22"/>
  <c r="H7427" i="22"/>
  <c r="H7448" i="22"/>
  <c r="H7471" i="22"/>
  <c r="H7491" i="22"/>
  <c r="H7511" i="22"/>
  <c r="H7531" i="22"/>
  <c r="H7550" i="22"/>
  <c r="H7567" i="22"/>
  <c r="H7584" i="22"/>
  <c r="H7601" i="22"/>
  <c r="H7618" i="22"/>
  <c r="H7635" i="22"/>
  <c r="H7652" i="22"/>
  <c r="H7669" i="22"/>
  <c r="H7686" i="22"/>
  <c r="H7703" i="22"/>
  <c r="H7720" i="22"/>
  <c r="H7737" i="22"/>
  <c r="H7755" i="22"/>
  <c r="H7772" i="22"/>
  <c r="H7789" i="22"/>
  <c r="H7806" i="22"/>
  <c r="H7823" i="22"/>
  <c r="H7840" i="22"/>
  <c r="H7857" i="22"/>
  <c r="H7874" i="22"/>
  <c r="H7891" i="22"/>
  <c r="H7908" i="22"/>
  <c r="H7925" i="22"/>
  <c r="H7942" i="22"/>
  <c r="H7959" i="22"/>
  <c r="H7975" i="22"/>
  <c r="H7991" i="22"/>
  <c r="H8007" i="22"/>
  <c r="H8023" i="22"/>
  <c r="H8039" i="22"/>
  <c r="H8055" i="22"/>
  <c r="H8071" i="22"/>
  <c r="H8087" i="22"/>
  <c r="H8103" i="22"/>
  <c r="H8119" i="22"/>
  <c r="H8135" i="22"/>
  <c r="H8151" i="22"/>
  <c r="H8167" i="22"/>
  <c r="H8183" i="22"/>
  <c r="H8199" i="22"/>
  <c r="H8215" i="22"/>
  <c r="H8231" i="22"/>
  <c r="H8247" i="22"/>
  <c r="H8263" i="22"/>
  <c r="H5485" i="22"/>
  <c r="H6488" i="22"/>
  <c r="H6703" i="22"/>
  <c r="H6844" i="22"/>
  <c r="H6974" i="22"/>
  <c r="H7107" i="22"/>
  <c r="H7225" i="22"/>
  <c r="H7332" i="22"/>
  <c r="H7421" i="22"/>
  <c r="H7505" i="22"/>
  <c r="H7577" i="22"/>
  <c r="H7646" i="22"/>
  <c r="H7714" i="22"/>
  <c r="H7782" i="22"/>
  <c r="H7843" i="22"/>
  <c r="H7902" i="22"/>
  <c r="H7956" i="22"/>
  <c r="H8006" i="22"/>
  <c r="H8056" i="22"/>
  <c r="H8106" i="22"/>
  <c r="H8149" i="22"/>
  <c r="H8182" i="22"/>
  <c r="H8214" i="22"/>
  <c r="H8246" i="22"/>
  <c r="H8278" i="22"/>
  <c r="H8306" i="22"/>
  <c r="H8328" i="22"/>
  <c r="H8356" i="22"/>
  <c r="H8382" i="22"/>
  <c r="H8406" i="22"/>
  <c r="H8434" i="22"/>
  <c r="H8456" i="22"/>
  <c r="H8484" i="22"/>
  <c r="H8510" i="22"/>
  <c r="H8534" i="22"/>
  <c r="H8562" i="22"/>
  <c r="H8584" i="22"/>
  <c r="H8612" i="22"/>
  <c r="H8638" i="22"/>
  <c r="H8662" i="22"/>
  <c r="H8689" i="22"/>
  <c r="H8710" i="22"/>
  <c r="H8730" i="22"/>
  <c r="H8751" i="22"/>
  <c r="H8770" i="22"/>
  <c r="H8789" i="22"/>
  <c r="H8808" i="22"/>
  <c r="H8830" i="22"/>
  <c r="H8848" i="22"/>
  <c r="H8866" i="22"/>
  <c r="H8884" i="22"/>
  <c r="H8902" i="22"/>
  <c r="H8920" i="22"/>
  <c r="H8939" i="22"/>
  <c r="H8958" i="22"/>
  <c r="H8975" i="22"/>
  <c r="H8992" i="22"/>
  <c r="H9009" i="22"/>
  <c r="H9026" i="22"/>
  <c r="H9043" i="22"/>
  <c r="H9060" i="22"/>
  <c r="H9077" i="22"/>
  <c r="H9094" i="22"/>
  <c r="H9111" i="22"/>
  <c r="H9128" i="22"/>
  <c r="H9145" i="22"/>
  <c r="H9161" i="22"/>
  <c r="H9177" i="22"/>
  <c r="H9193" i="22"/>
  <c r="H9209" i="22"/>
  <c r="H9225" i="22"/>
  <c r="H9241" i="22"/>
  <c r="H9257" i="22"/>
  <c r="H9273" i="22"/>
  <c r="H9289" i="22"/>
  <c r="H9305" i="22"/>
  <c r="H9321" i="22"/>
  <c r="H9337" i="22"/>
  <c r="H9353" i="22"/>
  <c r="H9369" i="22"/>
  <c r="H5557" i="22"/>
  <c r="H6511" i="22"/>
  <c r="H6716" i="22"/>
  <c r="H6854" i="22"/>
  <c r="H6984" i="22"/>
  <c r="H7113" i="22"/>
  <c r="H7235" i="22"/>
  <c r="H7339" i="22"/>
  <c r="H7426" i="22"/>
  <c r="H7510" i="22"/>
  <c r="H7583" i="22"/>
  <c r="H7651" i="22"/>
  <c r="H7719" i="22"/>
  <c r="H7788" i="22"/>
  <c r="H7851" i="22"/>
  <c r="H7905" i="22"/>
  <c r="H7958" i="22"/>
  <c r="H8008" i="22"/>
  <c r="H8058" i="22"/>
  <c r="H8113" i="22"/>
  <c r="H8150" i="22"/>
  <c r="H8184" i="22"/>
  <c r="H8216" i="22"/>
  <c r="H8248" i="22"/>
  <c r="H8279" i="22"/>
  <c r="H8307" i="22"/>
  <c r="H8330" i="22"/>
  <c r="H8357" i="22"/>
  <c r="H8385" i="22"/>
  <c r="H8407" i="22"/>
  <c r="H8435" i="22"/>
  <c r="H8458" i="22"/>
  <c r="H8485" i="22"/>
  <c r="H8513" i="22"/>
  <c r="H8535" i="22"/>
  <c r="H8563" i="22"/>
  <c r="H8586" i="22"/>
  <c r="H8613" i="22"/>
  <c r="H8641" i="22"/>
  <c r="H8663" i="22"/>
  <c r="H8690" i="22"/>
  <c r="H8711" i="22"/>
  <c r="H8733" i="22"/>
  <c r="H8752" i="22"/>
  <c r="H8771" i="22"/>
  <c r="H8790" i="22"/>
  <c r="H8810" i="22"/>
  <c r="H8831" i="22"/>
  <c r="H8849" i="22"/>
  <c r="H8867" i="22"/>
  <c r="H8885" i="22"/>
  <c r="H8903" i="22"/>
  <c r="H8922" i="22"/>
  <c r="H8941" i="22"/>
  <c r="H8959" i="22"/>
  <c r="H8976" i="22"/>
  <c r="H8993" i="22"/>
  <c r="H9010" i="22"/>
  <c r="H9027" i="22"/>
  <c r="H9044" i="22"/>
  <c r="H9061" i="22"/>
  <c r="H9078" i="22"/>
  <c r="H9095" i="22"/>
  <c r="H9112" i="22"/>
  <c r="H9129" i="22"/>
  <c r="H9146" i="22"/>
  <c r="H5784" i="22"/>
  <c r="H6514" i="22"/>
  <c r="H6720" i="22"/>
  <c r="H6857" i="22"/>
  <c r="H6989" i="22"/>
  <c r="H7118" i="22"/>
  <c r="H7237" i="22"/>
  <c r="H7342" i="22"/>
  <c r="H7428" i="22"/>
  <c r="H7512" i="22"/>
  <c r="H7585" i="22"/>
  <c r="H7653" i="22"/>
  <c r="H7721" i="22"/>
  <c r="H7790" i="22"/>
  <c r="H7854" i="22"/>
  <c r="H7907" i="22"/>
  <c r="H7960" i="22"/>
  <c r="H8010" i="22"/>
  <c r="H8065" i="22"/>
  <c r="H8116" i="22"/>
  <c r="H8152" i="22"/>
  <c r="H8186" i="22"/>
  <c r="H8218" i="22"/>
  <c r="H8250" i="22"/>
  <c r="H8280" i="22"/>
  <c r="H8308" i="22"/>
  <c r="H8334" i="22"/>
  <c r="H8358" i="22"/>
  <c r="H8386" i="22"/>
  <c r="H8408" i="22"/>
  <c r="H8436" i="22"/>
  <c r="H8462" i="22"/>
  <c r="H8486" i="22"/>
  <c r="H8514" i="22"/>
  <c r="H8536" i="22"/>
  <c r="H8564" i="22"/>
  <c r="H8590" i="22"/>
  <c r="H8614" i="22"/>
  <c r="H8642" i="22"/>
  <c r="H8664" i="22"/>
  <c r="H8691" i="22"/>
  <c r="H8712" i="22"/>
  <c r="H8734" i="22"/>
  <c r="H8753" i="22"/>
  <c r="H8772" i="22"/>
  <c r="H8791" i="22"/>
  <c r="H8813" i="22"/>
  <c r="H8832" i="22"/>
  <c r="H8850" i="22"/>
  <c r="H8868" i="22"/>
  <c r="H8886" i="22"/>
  <c r="H8904" i="22"/>
  <c r="H8923" i="22"/>
  <c r="H8942" i="22"/>
  <c r="H8960" i="22"/>
  <c r="H8977" i="22"/>
  <c r="H8994" i="22"/>
  <c r="H9011" i="22"/>
  <c r="H9028" i="22"/>
  <c r="H9045" i="22"/>
  <c r="H9062" i="22"/>
  <c r="H9079" i="22"/>
  <c r="H9096" i="22"/>
  <c r="H9113" i="22"/>
  <c r="H9130" i="22"/>
  <c r="H9147" i="22"/>
  <c r="H9163" i="22"/>
  <c r="H9179" i="22"/>
  <c r="H9195" i="22"/>
  <c r="H9211" i="22"/>
  <c r="H9227" i="22"/>
  <c r="H9243" i="22"/>
  <c r="H9259" i="22"/>
  <c r="H5833" i="22"/>
  <c r="H6521" i="22"/>
  <c r="H6723" i="22"/>
  <c r="H6862" i="22"/>
  <c r="H6992" i="22"/>
  <c r="H7125" i="22"/>
  <c r="H7240" i="22"/>
  <c r="H7345" i="22"/>
  <c r="H7431" i="22"/>
  <c r="H7515" i="22"/>
  <c r="H7587" i="22"/>
  <c r="H7655" i="22"/>
  <c r="H7724" i="22"/>
  <c r="H7792" i="22"/>
  <c r="H7856" i="22"/>
  <c r="H7909" i="22"/>
  <c r="H7962" i="22"/>
  <c r="H8017" i="22"/>
  <c r="H8068" i="22"/>
  <c r="H8117" i="22"/>
  <c r="H8154" i="22"/>
  <c r="H8193" i="22"/>
  <c r="H8225" i="22"/>
  <c r="H8257" i="22"/>
  <c r="H8282" i="22"/>
  <c r="H8309" i="22"/>
  <c r="H8337" i="22"/>
  <c r="H8359" i="22"/>
  <c r="H8387" i="22"/>
  <c r="H8410" i="22"/>
  <c r="H8437" i="22"/>
  <c r="H8465" i="22"/>
  <c r="H8487" i="22"/>
  <c r="H8515" i="22"/>
  <c r="H8538" i="22"/>
  <c r="H8565" i="22"/>
  <c r="H8593" i="22"/>
  <c r="H8615" i="22"/>
  <c r="H8643" i="22"/>
  <c r="H8666" i="22"/>
  <c r="H8692" i="22"/>
  <c r="H8714" i="22"/>
  <c r="H8735" i="22"/>
  <c r="H8754" i="22"/>
  <c r="H8773" i="22"/>
  <c r="H8792" i="22"/>
  <c r="H8814" i="22"/>
  <c r="H8833" i="22"/>
  <c r="H8851" i="22"/>
  <c r="H8869" i="22"/>
  <c r="H8887" i="22"/>
  <c r="H8906" i="22"/>
  <c r="H8925" i="22"/>
  <c r="H8943" i="22"/>
  <c r="H8961" i="22"/>
  <c r="H8978" i="22"/>
  <c r="H8995" i="22"/>
  <c r="H9012" i="22"/>
  <c r="H9029" i="22"/>
  <c r="H9046" i="22"/>
  <c r="H9063" i="22"/>
  <c r="H9080" i="22"/>
  <c r="H9097" i="22"/>
  <c r="H9114" i="22"/>
  <c r="H9131" i="22"/>
  <c r="H9148" i="22"/>
  <c r="H9164" i="22"/>
  <c r="H9180" i="22"/>
  <c r="H9196" i="22"/>
  <c r="H9212" i="22"/>
  <c r="H9228" i="22"/>
  <c r="H9244" i="22"/>
  <c r="H9260" i="22"/>
  <c r="H9276" i="22"/>
  <c r="H9292" i="22"/>
  <c r="H9308" i="22"/>
  <c r="H9324" i="22"/>
  <c r="H9340" i="22"/>
  <c r="H9356" i="22"/>
  <c r="H9372" i="22"/>
  <c r="H9388" i="22"/>
  <c r="H9404" i="22"/>
  <c r="H9420" i="22"/>
  <c r="H9436" i="22"/>
  <c r="H9452" i="22"/>
  <c r="H9468" i="22"/>
  <c r="H9484" i="22"/>
  <c r="H9500" i="22"/>
  <c r="H9516" i="22"/>
  <c r="H9532" i="22"/>
  <c r="H9548" i="22"/>
  <c r="H9564" i="22"/>
  <c r="H9580" i="22"/>
  <c r="H9596" i="22"/>
  <c r="H9612" i="22"/>
  <c r="H9628" i="22"/>
  <c r="H9644" i="22"/>
  <c r="H9660" i="22"/>
  <c r="H9676" i="22"/>
  <c r="H9692" i="22"/>
  <c r="H9708" i="22"/>
  <c r="H9724" i="22"/>
  <c r="H9740" i="22"/>
  <c r="H9756" i="22"/>
  <c r="H9772" i="22"/>
  <c r="H9788" i="22"/>
  <c r="H9804" i="22"/>
  <c r="H9820" i="22"/>
  <c r="H9836" i="22"/>
  <c r="H9852" i="22"/>
  <c r="H9868" i="22"/>
  <c r="H9884" i="22"/>
  <c r="H9900" i="22"/>
  <c r="H9916" i="22"/>
  <c r="H9932" i="22"/>
  <c r="H9948" i="22"/>
  <c r="H5985" i="22"/>
  <c r="H6548" i="22"/>
  <c r="H6740" i="22"/>
  <c r="H6877" i="22"/>
  <c r="H7007" i="22"/>
  <c r="H7136" i="22"/>
  <c r="H7253" i="22"/>
  <c r="H7355" i="22"/>
  <c r="H7441" i="22"/>
  <c r="H7524" i="22"/>
  <c r="H7595" i="22"/>
  <c r="H7663" i="22"/>
  <c r="H7731" i="22"/>
  <c r="H7799" i="22"/>
  <c r="H7858" i="22"/>
  <c r="H7911" i="22"/>
  <c r="H7969" i="22"/>
  <c r="H8020" i="22"/>
  <c r="H8070" i="22"/>
  <c r="H8118" i="22"/>
  <c r="H8161" i="22"/>
  <c r="H8194" i="22"/>
  <c r="H8226" i="22"/>
  <c r="H8258" i="22"/>
  <c r="H8286" i="22"/>
  <c r="H8310" i="22"/>
  <c r="H8338" i="22"/>
  <c r="H8360" i="22"/>
  <c r="H8388" i="22"/>
  <c r="H8414" i="22"/>
  <c r="H8438" i="22"/>
  <c r="H8466" i="22"/>
  <c r="H8488" i="22"/>
  <c r="H8516" i="22"/>
  <c r="H8542" i="22"/>
  <c r="H8566" i="22"/>
  <c r="H8594" i="22"/>
  <c r="H8616" i="22"/>
  <c r="H8644" i="22"/>
  <c r="H8670" i="22"/>
  <c r="H8693" i="22"/>
  <c r="H8717" i="22"/>
  <c r="H8736" i="22"/>
  <c r="H8755" i="22"/>
  <c r="H8774" i="22"/>
  <c r="H8794" i="22"/>
  <c r="H8815" i="22"/>
  <c r="H8834" i="22"/>
  <c r="H8852" i="22"/>
  <c r="H8870" i="22"/>
  <c r="H8888" i="22"/>
  <c r="H8907" i="22"/>
  <c r="H8926" i="22"/>
  <c r="H8944" i="22"/>
  <c r="H8962" i="22"/>
  <c r="H8979" i="22"/>
  <c r="H8996" i="22"/>
  <c r="H9013" i="22"/>
  <c r="H9030" i="22"/>
  <c r="H9047" i="22"/>
  <c r="H9064" i="22"/>
  <c r="H9081" i="22"/>
  <c r="H9098" i="22"/>
  <c r="H9115" i="22"/>
  <c r="H9133" i="22"/>
  <c r="H9149" i="22"/>
  <c r="H9165" i="22"/>
  <c r="H9181" i="22"/>
  <c r="H9197" i="22"/>
  <c r="H9213" i="22"/>
  <c r="H9229" i="22"/>
  <c r="H9245" i="22"/>
  <c r="H9261" i="22"/>
  <c r="H9277" i="22"/>
  <c r="H9293" i="22"/>
  <c r="H9309" i="22"/>
  <c r="H9325" i="22"/>
  <c r="H9341" i="22"/>
  <c r="H9357" i="22"/>
  <c r="H9373" i="22"/>
  <c r="H9389" i="22"/>
  <c r="H9405" i="22"/>
  <c r="H9421" i="22"/>
  <c r="H9437" i="22"/>
  <c r="H9453" i="22"/>
  <c r="H9469" i="22"/>
  <c r="H9485" i="22"/>
  <c r="H9501" i="22"/>
  <c r="H9517" i="22"/>
  <c r="H9533" i="22"/>
  <c r="H9549" i="22"/>
  <c r="H9565" i="22"/>
  <c r="H9581" i="22"/>
  <c r="H9597" i="22"/>
  <c r="H9613" i="22"/>
  <c r="H9629" i="22"/>
  <c r="H9645" i="22"/>
  <c r="H9661" i="22"/>
  <c r="H9677" i="22"/>
  <c r="H9693" i="22"/>
  <c r="H9709" i="22"/>
  <c r="H9725" i="22"/>
  <c r="H9741" i="22"/>
  <c r="H9757" i="22"/>
  <c r="H9773" i="22"/>
  <c r="H9789" i="22"/>
  <c r="H9805" i="22"/>
  <c r="H9821" i="22"/>
  <c r="H9837" i="22"/>
  <c r="H9853" i="22"/>
  <c r="H6014" i="22"/>
  <c r="H6562" i="22"/>
  <c r="H6755" i="22"/>
  <c r="H6888" i="22"/>
  <c r="H7017" i="22"/>
  <c r="H7148" i="22"/>
  <c r="H7261" i="22"/>
  <c r="H7362" i="22"/>
  <c r="H7447" i="22"/>
  <c r="H7529" i="22"/>
  <c r="H7600" i="22"/>
  <c r="H7668" i="22"/>
  <c r="H7736" i="22"/>
  <c r="H7805" i="22"/>
  <c r="H7860" i="22"/>
  <c r="H7919" i="22"/>
  <c r="H7972" i="22"/>
  <c r="H8022" i="22"/>
  <c r="H8072" i="22"/>
  <c r="H8120" i="22"/>
  <c r="H8163" i="22"/>
  <c r="H8195" i="22"/>
  <c r="H8227" i="22"/>
  <c r="H8259" i="22"/>
  <c r="H8289" i="22"/>
  <c r="H8311" i="22"/>
  <c r="H8339" i="22"/>
  <c r="H8362" i="22"/>
  <c r="H8389" i="22"/>
  <c r="H8417" i="22"/>
  <c r="H8439" i="22"/>
  <c r="H8467" i="22"/>
  <c r="H8490" i="22"/>
  <c r="H8517" i="22"/>
  <c r="H8545" i="22"/>
  <c r="H8567" i="22"/>
  <c r="H8595" i="22"/>
  <c r="H8618" i="22"/>
  <c r="H8645" i="22"/>
  <c r="H8673" i="22"/>
  <c r="H8694" i="22"/>
  <c r="H8718" i="22"/>
  <c r="H8737" i="22"/>
  <c r="H8756" i="22"/>
  <c r="H8775" i="22"/>
  <c r="H8797" i="22"/>
  <c r="H8816" i="22"/>
  <c r="H8835" i="22"/>
  <c r="H8853" i="22"/>
  <c r="H8871" i="22"/>
  <c r="H8890" i="22"/>
  <c r="H8909" i="22"/>
  <c r="H8927" i="22"/>
  <c r="H8945" i="22"/>
  <c r="H8963" i="22"/>
  <c r="H8980" i="22"/>
  <c r="H8997" i="22"/>
  <c r="H9014" i="22"/>
  <c r="H9031" i="22"/>
  <c r="H9048" i="22"/>
  <c r="H9065" i="22"/>
  <c r="H9082" i="22"/>
  <c r="H9099" i="22"/>
  <c r="H9117" i="22"/>
  <c r="H9134" i="22"/>
  <c r="H9150" i="22"/>
  <c r="H9166" i="22"/>
  <c r="H9182" i="22"/>
  <c r="H9198" i="22"/>
  <c r="H9214" i="22"/>
  <c r="H9230" i="22"/>
  <c r="H9246" i="22"/>
  <c r="H9262" i="22"/>
  <c r="H9278" i="22"/>
  <c r="H9294" i="22"/>
  <c r="H9310" i="22"/>
  <c r="H9326" i="22"/>
  <c r="H9342" i="22"/>
  <c r="H9358" i="22"/>
  <c r="H9374" i="22"/>
  <c r="H9390" i="22"/>
  <c r="H9406" i="22"/>
  <c r="H9422" i="22"/>
  <c r="H9438" i="22"/>
  <c r="H9454" i="22"/>
  <c r="H9470" i="22"/>
  <c r="H9486" i="22"/>
  <c r="H9502" i="22"/>
  <c r="H9518" i="22"/>
  <c r="H9534" i="22"/>
  <c r="H9550" i="22"/>
  <c r="H6130" i="22"/>
  <c r="H6571" i="22"/>
  <c r="H6757" i="22"/>
  <c r="H6892" i="22"/>
  <c r="H7022" i="22"/>
  <c r="H7151" i="22"/>
  <c r="H7264" i="22"/>
  <c r="H7365" i="22"/>
  <c r="H7451" i="22"/>
  <c r="H7532" i="22"/>
  <c r="H7602" i="22"/>
  <c r="H7670" i="22"/>
  <c r="H7739" i="22"/>
  <c r="H7807" i="22"/>
  <c r="H7868" i="22"/>
  <c r="H7922" i="22"/>
  <c r="H7974" i="22"/>
  <c r="H8024" i="22"/>
  <c r="H8074" i="22"/>
  <c r="H8122" i="22"/>
  <c r="H8164" i="22"/>
  <c r="H8196" i="22"/>
  <c r="H8228" i="22"/>
  <c r="H8260" i="22"/>
  <c r="H8290" i="22"/>
  <c r="H8312" i="22"/>
  <c r="H8340" i="22"/>
  <c r="H8366" i="22"/>
  <c r="H8390" i="22"/>
  <c r="H8418" i="22"/>
  <c r="H8440" i="22"/>
  <c r="H8468" i="22"/>
  <c r="H8494" i="22"/>
  <c r="H8518" i="22"/>
  <c r="H8546" i="22"/>
  <c r="H8568" i="22"/>
  <c r="H8596" i="22"/>
  <c r="H8622" i="22"/>
  <c r="H8646" i="22"/>
  <c r="H8674" i="22"/>
  <c r="H8695" i="22"/>
  <c r="H8719" i="22"/>
  <c r="H8738" i="22"/>
  <c r="H8757" i="22"/>
  <c r="H8776" i="22"/>
  <c r="H8798" i="22"/>
  <c r="H8817" i="22"/>
  <c r="H8836" i="22"/>
  <c r="H8854" i="22"/>
  <c r="H8872" i="22"/>
  <c r="H8891" i="22"/>
  <c r="H8910" i="22"/>
  <c r="H8928" i="22"/>
  <c r="H8946" i="22"/>
  <c r="H8964" i="22"/>
  <c r="H8981" i="22"/>
  <c r="H8998" i="22"/>
  <c r="H9015" i="22"/>
  <c r="H9032" i="22"/>
  <c r="H9049" i="22"/>
  <c r="H9066" i="22"/>
  <c r="H9083" i="22"/>
  <c r="H9101" i="22"/>
  <c r="H9118" i="22"/>
  <c r="H9135" i="22"/>
  <c r="H9151" i="22"/>
  <c r="H9167" i="22"/>
  <c r="H6159" i="22"/>
  <c r="H6579" i="22"/>
  <c r="H6760" i="22"/>
  <c r="H6895" i="22"/>
  <c r="H7025" i="22"/>
  <c r="H7154" i="22"/>
  <c r="H7269" i="22"/>
  <c r="H7368" i="22"/>
  <c r="H7454" i="22"/>
  <c r="H7535" i="22"/>
  <c r="H7604" i="22"/>
  <c r="H7672" i="22"/>
  <c r="H7741" i="22"/>
  <c r="H7809" i="22"/>
  <c r="H7871" i="22"/>
  <c r="H7924" i="22"/>
  <c r="H7976" i="22"/>
  <c r="H8026" i="22"/>
  <c r="H8081" i="22"/>
  <c r="H8129" i="22"/>
  <c r="H8165" i="22"/>
  <c r="H8197" i="22"/>
  <c r="H8229" i="22"/>
  <c r="H8261" i="22"/>
  <c r="H8291" i="22"/>
  <c r="H8314" i="22"/>
  <c r="H8341" i="22"/>
  <c r="H8369" i="22"/>
  <c r="H8391" i="22"/>
  <c r="H8419" i="22"/>
  <c r="H8442" i="22"/>
  <c r="H8469" i="22"/>
  <c r="H8497" i="22"/>
  <c r="H8519" i="22"/>
  <c r="H8547" i="22"/>
  <c r="H8570" i="22"/>
  <c r="H8597" i="22"/>
  <c r="H8625" i="22"/>
  <c r="H8647" i="22"/>
  <c r="H8675" i="22"/>
  <c r="H8696" i="22"/>
  <c r="H8720" i="22"/>
  <c r="H6258" i="22"/>
  <c r="H6603" i="22"/>
  <c r="H6776" i="22"/>
  <c r="H6910" i="22"/>
  <c r="H7040" i="22"/>
  <c r="H7168" i="22"/>
  <c r="H7280" i="22"/>
  <c r="H7377" i="22"/>
  <c r="H7461" i="22"/>
  <c r="H7543" i="22"/>
  <c r="H7612" i="22"/>
  <c r="H7680" i="22"/>
  <c r="H7748" i="22"/>
  <c r="H7816" i="22"/>
  <c r="H7873" i="22"/>
  <c r="H7926" i="22"/>
  <c r="H7978" i="22"/>
  <c r="H8033" i="22"/>
  <c r="H8084" i="22"/>
  <c r="H8132" i="22"/>
  <c r="H8166" i="22"/>
  <c r="H8198" i="22"/>
  <c r="H8230" i="22"/>
  <c r="H8262" i="22"/>
  <c r="H8292" i="22"/>
  <c r="H8318" i="22"/>
  <c r="H8342" i="22"/>
  <c r="H8370" i="22"/>
  <c r="H8392" i="22"/>
  <c r="H8420" i="22"/>
  <c r="H8446" i="22"/>
  <c r="H8470" i="22"/>
  <c r="H8498" i="22"/>
  <c r="H8520" i="22"/>
  <c r="H8548" i="22"/>
  <c r="H8574" i="22"/>
  <c r="H8598" i="22"/>
  <c r="H8626" i="22"/>
  <c r="H8648" i="22"/>
  <c r="H8676" i="22"/>
  <c r="H8698" i="22"/>
  <c r="H8721" i="22"/>
  <c r="H8740" i="22"/>
  <c r="H8759" i="22"/>
  <c r="H8781" i="22"/>
  <c r="H8800" i="22"/>
  <c r="H8819" i="22"/>
  <c r="H8838" i="22"/>
  <c r="H8856" i="22"/>
  <c r="H8875" i="22"/>
  <c r="H8894" i="22"/>
  <c r="H8912" i="22"/>
  <c r="H8930" i="22"/>
  <c r="H8948" i="22"/>
  <c r="H8966" i="22"/>
  <c r="H8983" i="22"/>
  <c r="H9000" i="22"/>
  <c r="H9017" i="22"/>
  <c r="H9034" i="22"/>
  <c r="H9051" i="22"/>
  <c r="H9069" i="22"/>
  <c r="H9086" i="22"/>
  <c r="H9103" i="22"/>
  <c r="H9120" i="22"/>
  <c r="H9137" i="22"/>
  <c r="H9153" i="22"/>
  <c r="H9169" i="22"/>
  <c r="H9185" i="22"/>
  <c r="H9201" i="22"/>
  <c r="H9217" i="22"/>
  <c r="H9233" i="22"/>
  <c r="H9249" i="22"/>
  <c r="H9265" i="22"/>
  <c r="H9281" i="22"/>
  <c r="H9297" i="22"/>
  <c r="H9313" i="22"/>
  <c r="H9329" i="22"/>
  <c r="H9345" i="22"/>
  <c r="H9361" i="22"/>
  <c r="H6265" i="22"/>
  <c r="H6617" i="22"/>
  <c r="H6786" i="22"/>
  <c r="H6918" i="22"/>
  <c r="H7053" i="22"/>
  <c r="H7175" i="22"/>
  <c r="H7288" i="22"/>
  <c r="H7385" i="22"/>
  <c r="H7469" i="22"/>
  <c r="H7549" i="22"/>
  <c r="H7617" i="22"/>
  <c r="H7685" i="22"/>
  <c r="H7753" i="22"/>
  <c r="H6367" i="22"/>
  <c r="H6628" i="22"/>
  <c r="H6797" i="22"/>
  <c r="H6928" i="22"/>
  <c r="H7058" i="22"/>
  <c r="H7184" i="22"/>
  <c r="H7295" i="22"/>
  <c r="H7390" i="22"/>
  <c r="H7474" i="22"/>
  <c r="H7553" i="22"/>
  <c r="H7621" i="22"/>
  <c r="H7689" i="22"/>
  <c r="H7758" i="22"/>
  <c r="H7826" i="22"/>
  <c r="H7885" i="22"/>
  <c r="H7939" i="22"/>
  <c r="H7990" i="22"/>
  <c r="H8040" i="22"/>
  <c r="H8090" i="22"/>
  <c r="H8136" i="22"/>
  <c r="H8177" i="22"/>
  <c r="H8209" i="22"/>
  <c r="H8241" i="22"/>
  <c r="H8273" i="22"/>
  <c r="H8295" i="22"/>
  <c r="H8323" i="22"/>
  <c r="H8346" i="22"/>
  <c r="H8373" i="22"/>
  <c r="H8401" i="22"/>
  <c r="H8423" i="22"/>
  <c r="H8451" i="22"/>
  <c r="H8474" i="22"/>
  <c r="H8501" i="22"/>
  <c r="H8529" i="22"/>
  <c r="H8551" i="22"/>
  <c r="H8579" i="22"/>
  <c r="H8602" i="22"/>
  <c r="H8629" i="22"/>
  <c r="H8657" i="22"/>
  <c r="H8679" i="22"/>
  <c r="H8705" i="22"/>
  <c r="H8724" i="22"/>
  <c r="H8743" i="22"/>
  <c r="H8765" i="22"/>
  <c r="H8784" i="22"/>
  <c r="H8803" i="22"/>
  <c r="H8822" i="22"/>
  <c r="H8842" i="22"/>
  <c r="H8861" i="22"/>
  <c r="H8879" i="22"/>
  <c r="H8897" i="22"/>
  <c r="H8915" i="22"/>
  <c r="H8933" i="22"/>
  <c r="H8951" i="22"/>
  <c r="H8969" i="22"/>
  <c r="H8986" i="22"/>
  <c r="H9003" i="22"/>
  <c r="H9021" i="22"/>
  <c r="H9038" i="22"/>
  <c r="H9055" i="22"/>
  <c r="H9072" i="22"/>
  <c r="H9089" i="22"/>
  <c r="H9106" i="22"/>
  <c r="H9123" i="22"/>
  <c r="H9140" i="22"/>
  <c r="H9156" i="22"/>
  <c r="H9172" i="22"/>
  <c r="H9188" i="22"/>
  <c r="H9204" i="22"/>
  <c r="H9220" i="22"/>
  <c r="H9236" i="22"/>
  <c r="H9252" i="22"/>
  <c r="H9268" i="22"/>
  <c r="H9284" i="22"/>
  <c r="H9300" i="22"/>
  <c r="H9316" i="22"/>
  <c r="H9332" i="22"/>
  <c r="H9348" i="22"/>
  <c r="H9364" i="22"/>
  <c r="H9380" i="22"/>
  <c r="H9396" i="22"/>
  <c r="H9412" i="22"/>
  <c r="H9428" i="22"/>
  <c r="H9444" i="22"/>
  <c r="H9460" i="22"/>
  <c r="H6414" i="22"/>
  <c r="H6651" i="22"/>
  <c r="H6814" i="22"/>
  <c r="H6944" i="22"/>
  <c r="H7073" i="22"/>
  <c r="H7199" i="22"/>
  <c r="H7308" i="22"/>
  <c r="H7399" i="22"/>
  <c r="H7483" i="22"/>
  <c r="H7560" i="22"/>
  <c r="H7629" i="22"/>
  <c r="H7697" i="22"/>
  <c r="H7765" i="22"/>
  <c r="H7833" i="22"/>
  <c r="H7888" i="22"/>
  <c r="H7941" i="22"/>
  <c r="H7992" i="22"/>
  <c r="H8042" i="22"/>
  <c r="H8097" i="22"/>
  <c r="H8138" i="22"/>
  <c r="H8178" i="22"/>
  <c r="H8210" i="22"/>
  <c r="H8242" i="22"/>
  <c r="H8274" i="22"/>
  <c r="H8296" i="22"/>
  <c r="H8324" i="22"/>
  <c r="H8350" i="22"/>
  <c r="H8374" i="22"/>
  <c r="H8402" i="22"/>
  <c r="H8424" i="22"/>
  <c r="H8452" i="22"/>
  <c r="H8478" i="22"/>
  <c r="H6440" i="22"/>
  <c r="H6671" i="22"/>
  <c r="H6821" i="22"/>
  <c r="H6951" i="22"/>
  <c r="H7080" i="22"/>
  <c r="H7205" i="22"/>
  <c r="H7315" i="22"/>
  <c r="H7406" i="22"/>
  <c r="H7490" i="22"/>
  <c r="H7566" i="22"/>
  <c r="H7634" i="22"/>
  <c r="H7702" i="22"/>
  <c r="H7771" i="22"/>
  <c r="H7837" i="22"/>
  <c r="H7890" i="22"/>
  <c r="H7943" i="22"/>
  <c r="H7994" i="22"/>
  <c r="H8049" i="22"/>
  <c r="H8100" i="22"/>
  <c r="H8145" i="22"/>
  <c r="H8179" i="22"/>
  <c r="H8211" i="22"/>
  <c r="H8243" i="22"/>
  <c r="H8275" i="22"/>
  <c r="H8298" i="22"/>
  <c r="H8325" i="22"/>
  <c r="H8353" i="22"/>
  <c r="H8375" i="22"/>
  <c r="H8403" i="22"/>
  <c r="H8426" i="22"/>
  <c r="H8453" i="22"/>
  <c r="H8481" i="22"/>
  <c r="H8503" i="22"/>
  <c r="H8531" i="22"/>
  <c r="H8554" i="22"/>
  <c r="H8581" i="22"/>
  <c r="H8609" i="22"/>
  <c r="H8631" i="22"/>
  <c r="H8659" i="22"/>
  <c r="H8682" i="22"/>
  <c r="H8707" i="22"/>
  <c r="H8726" i="22"/>
  <c r="H8746" i="22"/>
  <c r="H8767" i="22"/>
  <c r="H8786" i="22"/>
  <c r="H8805" i="22"/>
  <c r="H8824" i="22"/>
  <c r="H8845" i="22"/>
  <c r="H8863" i="22"/>
  <c r="H8881" i="22"/>
  <c r="H8899" i="22"/>
  <c r="H8917" i="22"/>
  <c r="H8935" i="22"/>
  <c r="H8954" i="22"/>
  <c r="H8971" i="22"/>
  <c r="H8989" i="22"/>
  <c r="H9006" i="22"/>
  <c r="H9023" i="22"/>
  <c r="H9040" i="22"/>
  <c r="H9057" i="22"/>
  <c r="H9074" i="22"/>
  <c r="H9091" i="22"/>
  <c r="H9108" i="22"/>
  <c r="H9125" i="22"/>
  <c r="H9142" i="22"/>
  <c r="H9158" i="22"/>
  <c r="H9174" i="22"/>
  <c r="H9190" i="22"/>
  <c r="H9206" i="22"/>
  <c r="H9222" i="22"/>
  <c r="H9238" i="22"/>
  <c r="H6462" i="22"/>
  <c r="H6681" i="22"/>
  <c r="H6833" i="22"/>
  <c r="H6962" i="22"/>
  <c r="H7091" i="22"/>
  <c r="H7213" i="22"/>
  <c r="H7321" i="22"/>
  <c r="H7410" i="22"/>
  <c r="H7494" i="22"/>
  <c r="H7570" i="22"/>
  <c r="H7638" i="22"/>
  <c r="H7707" i="22"/>
  <c r="H7775" i="22"/>
  <c r="H7841" i="22"/>
  <c r="H7894" i="22"/>
  <c r="H7953" i="22"/>
  <c r="H8004" i="22"/>
  <c r="H8054" i="22"/>
  <c r="H8104" i="22"/>
  <c r="H8148" i="22"/>
  <c r="H8181" i="22"/>
  <c r="H8213" i="22"/>
  <c r="H8245" i="22"/>
  <c r="H8277" i="22"/>
  <c r="H8305" i="22"/>
  <c r="H8327" i="22"/>
  <c r="H8355" i="22"/>
  <c r="H8378" i="22"/>
  <c r="H8405" i="22"/>
  <c r="H8433" i="22"/>
  <c r="H8455" i="22"/>
  <c r="H8483" i="22"/>
  <c r="H8506" i="22"/>
  <c r="H8533" i="22"/>
  <c r="H8561" i="22"/>
  <c r="H8583" i="22"/>
  <c r="H8611" i="22"/>
  <c r="H8634" i="22"/>
  <c r="H8661" i="22"/>
  <c r="H8688" i="22"/>
  <c r="H8709" i="22"/>
  <c r="H8728" i="22"/>
  <c r="H8750" i="22"/>
  <c r="H8769" i="22"/>
  <c r="H8788" i="22"/>
  <c r="H8807" i="22"/>
  <c r="H8829" i="22"/>
  <c r="H8847" i="22"/>
  <c r="H8865" i="22"/>
  <c r="H8883" i="22"/>
  <c r="H8901" i="22"/>
  <c r="H8919" i="22"/>
  <c r="H8938" i="22"/>
  <c r="H8957" i="22"/>
  <c r="H8974" i="22"/>
  <c r="H8991" i="22"/>
  <c r="H9008" i="22"/>
  <c r="H9025" i="22"/>
  <c r="H9042" i="22"/>
  <c r="H9059" i="22"/>
  <c r="H9076" i="22"/>
  <c r="H9093" i="22"/>
  <c r="H9110" i="22"/>
  <c r="H9127" i="22"/>
  <c r="H9144" i="22"/>
  <c r="H9160" i="22"/>
  <c r="H9176" i="22"/>
  <c r="H9192" i="22"/>
  <c r="H9208" i="22"/>
  <c r="H9224" i="22"/>
  <c r="H9240" i="22"/>
  <c r="H9256" i="22"/>
  <c r="H9272" i="22"/>
  <c r="H9288" i="22"/>
  <c r="H9304" i="22"/>
  <c r="H9320" i="22"/>
  <c r="H9336" i="22"/>
  <c r="H9352" i="22"/>
  <c r="H9368" i="22"/>
  <c r="H9384" i="22"/>
  <c r="H9400" i="22"/>
  <c r="H9416" i="22"/>
  <c r="H9432" i="22"/>
  <c r="H9448" i="22"/>
  <c r="H9464" i="22"/>
  <c r="H9480" i="22"/>
  <c r="H9496" i="22"/>
  <c r="H9512" i="22"/>
  <c r="H9528" i="22"/>
  <c r="H9544" i="22"/>
  <c r="H10001" i="22"/>
  <c r="H9985" i="22"/>
  <c r="H9969" i="22"/>
  <c r="H9953" i="22"/>
  <c r="H9936" i="22"/>
  <c r="H9919" i="22"/>
  <c r="H9902" i="22"/>
  <c r="H9885" i="22"/>
  <c r="H9867" i="22"/>
  <c r="H9849" i="22"/>
  <c r="H9831" i="22"/>
  <c r="H9813" i="22"/>
  <c r="H9795" i="22"/>
  <c r="H9777" i="22"/>
  <c r="H9759" i="22"/>
  <c r="H9739" i="22"/>
  <c r="H9721" i="22"/>
  <c r="H9703" i="22"/>
  <c r="H9685" i="22"/>
  <c r="H9667" i="22"/>
  <c r="H9649" i="22"/>
  <c r="H9631" i="22"/>
  <c r="H9611" i="22"/>
  <c r="H9593" i="22"/>
  <c r="H9575" i="22"/>
  <c r="H9557" i="22"/>
  <c r="H9537" i="22"/>
  <c r="H9514" i="22"/>
  <c r="H9493" i="22"/>
  <c r="H9473" i="22"/>
  <c r="H9449" i="22"/>
  <c r="H9426" i="22"/>
  <c r="H9402" i="22"/>
  <c r="H9379" i="22"/>
  <c r="H9351" i="22"/>
  <c r="H9323" i="22"/>
  <c r="H9296" i="22"/>
  <c r="H9267" i="22"/>
  <c r="H9234" i="22"/>
  <c r="H9199" i="22"/>
  <c r="H9157" i="22"/>
  <c r="H9105" i="22"/>
  <c r="H9053" i="22"/>
  <c r="H8999" i="22"/>
  <c r="H8936" i="22"/>
  <c r="H8880" i="22"/>
  <c r="H8821" i="22"/>
  <c r="H8760" i="22"/>
  <c r="H8680" i="22"/>
  <c r="H8580" i="22"/>
  <c r="H8472" i="22"/>
  <c r="H8343" i="22"/>
  <c r="H8180" i="22"/>
  <c r="H7936" i="22"/>
  <c r="H7492" i="22"/>
  <c r="H6447" i="22"/>
  <c r="H10000" i="22"/>
  <c r="H9984" i="22"/>
  <c r="H9968" i="22"/>
  <c r="H9952" i="22"/>
  <c r="H9935" i="22"/>
  <c r="H9918" i="22"/>
  <c r="H9901" i="22"/>
  <c r="H9883" i="22"/>
  <c r="H9866" i="22"/>
  <c r="H9848" i="22"/>
  <c r="H9830" i="22"/>
  <c r="H9812" i="22"/>
  <c r="H9794" i="22"/>
  <c r="H9776" i="22"/>
  <c r="H9758" i="22"/>
  <c r="H9738" i="22"/>
  <c r="H9720" i="22"/>
  <c r="H9702" i="22"/>
  <c r="H9684" i="22"/>
  <c r="H9666" i="22"/>
  <c r="H9648" i="22"/>
  <c r="H9630" i="22"/>
  <c r="H9610" i="22"/>
  <c r="H9592" i="22"/>
  <c r="H9574" i="22"/>
  <c r="H9556" i="22"/>
  <c r="H9536" i="22"/>
  <c r="H9513" i="22"/>
  <c r="H9492" i="22"/>
  <c r="H9472" i="22"/>
  <c r="H9447" i="22"/>
  <c r="H9425" i="22"/>
  <c r="H9401" i="22"/>
  <c r="H9378" i="22"/>
  <c r="H9350" i="22"/>
  <c r="H9322" i="22"/>
  <c r="H9295" i="22"/>
  <c r="H9266" i="22"/>
  <c r="H9232" i="22"/>
  <c r="H9194" i="22"/>
  <c r="H9155" i="22"/>
  <c r="H9104" i="22"/>
  <c r="H9050" i="22"/>
  <c r="H8990" i="22"/>
  <c r="H8934" i="22"/>
  <c r="H8878" i="22"/>
  <c r="H8820" i="22"/>
  <c r="H8758" i="22"/>
  <c r="H8678" i="22"/>
  <c r="H8578" i="22"/>
  <c r="H8471" i="22"/>
  <c r="H8326" i="22"/>
  <c r="H8170" i="22"/>
  <c r="H7928" i="22"/>
  <c r="H7472" i="22"/>
  <c r="H6352" i="22"/>
  <c r="L26" i="22" l="1"/>
  <c r="L25" i="22"/>
  <c r="L24" i="22"/>
  <c r="N20" i="22"/>
  <c r="N19" i="22"/>
  <c r="N18" i="22"/>
  <c r="N17" i="22"/>
  <c r="M26" i="22" l="1"/>
  <c r="N26" i="22" s="1"/>
  <c r="M25" i="22"/>
  <c r="N25" i="22" s="1"/>
  <c r="M24" i="22"/>
  <c r="N24" i="22" s="1"/>
  <c r="L13" i="16" l="1"/>
  <c r="J13" i="16"/>
  <c r="H13" i="16"/>
  <c r="N13" i="16" s="1"/>
  <c r="G13" i="16"/>
  <c r="P34" i="16" s="1"/>
  <c r="F13" i="16"/>
  <c r="E13" i="16"/>
  <c r="P36" i="16" s="1"/>
  <c r="D13" i="16"/>
  <c r="B13" i="16"/>
  <c r="L22" i="16"/>
  <c r="J22" i="16"/>
  <c r="H22" i="16"/>
  <c r="G22" i="16"/>
  <c r="F22" i="16"/>
  <c r="P22" i="16" s="1"/>
  <c r="E22" i="16"/>
  <c r="D22" i="16"/>
  <c r="L21" i="16"/>
  <c r="J21" i="16"/>
  <c r="H21" i="16"/>
  <c r="G21" i="16"/>
  <c r="F21" i="16"/>
  <c r="E21" i="16"/>
  <c r="D21" i="16"/>
  <c r="L20" i="16"/>
  <c r="J20" i="16"/>
  <c r="H20" i="16"/>
  <c r="G20" i="16"/>
  <c r="F20" i="16"/>
  <c r="E20" i="16"/>
  <c r="D20" i="16"/>
  <c r="L19" i="16"/>
  <c r="J19" i="16"/>
  <c r="H19" i="16"/>
  <c r="G19" i="16"/>
  <c r="F19" i="16"/>
  <c r="E19" i="16"/>
  <c r="D19" i="16"/>
  <c r="L18" i="16"/>
  <c r="J18" i="16"/>
  <c r="H18" i="16"/>
  <c r="G18" i="16"/>
  <c r="F18" i="16"/>
  <c r="E18" i="16"/>
  <c r="D18" i="16"/>
  <c r="L17" i="16"/>
  <c r="J17" i="16"/>
  <c r="H17" i="16"/>
  <c r="N17" i="16" s="1"/>
  <c r="G17" i="16"/>
  <c r="F17" i="16"/>
  <c r="E17" i="16"/>
  <c r="D17" i="16"/>
  <c r="L16" i="16"/>
  <c r="J16" i="16"/>
  <c r="H16" i="16"/>
  <c r="G16" i="16"/>
  <c r="F16" i="16"/>
  <c r="E16" i="16"/>
  <c r="D16" i="16"/>
  <c r="L15" i="16"/>
  <c r="J15" i="16"/>
  <c r="H15" i="16"/>
  <c r="G15" i="16"/>
  <c r="F15" i="16"/>
  <c r="E15" i="16"/>
  <c r="D15" i="16"/>
  <c r="L14" i="16"/>
  <c r="J14" i="16"/>
  <c r="H14" i="16"/>
  <c r="G14" i="16"/>
  <c r="F14" i="16"/>
  <c r="E14" i="16"/>
  <c r="D14" i="16"/>
  <c r="B15" i="16"/>
  <c r="B16" i="16"/>
  <c r="B17" i="16"/>
  <c r="B18" i="16"/>
  <c r="B19" i="16"/>
  <c r="B20" i="16"/>
  <c r="B21" i="16"/>
  <c r="B22" i="16"/>
  <c r="B14" i="16"/>
  <c r="N11" i="17"/>
  <c r="K15" i="16" s="1"/>
  <c r="N12" i="17"/>
  <c r="K16" i="16" s="1"/>
  <c r="N13" i="17"/>
  <c r="K17" i="16" s="1"/>
  <c r="N14" i="17"/>
  <c r="K18" i="16" s="1"/>
  <c r="N15" i="17"/>
  <c r="K13" i="16" s="1"/>
  <c r="N16" i="17"/>
  <c r="K19" i="16" s="1"/>
  <c r="N17" i="17"/>
  <c r="K20" i="16" s="1"/>
  <c r="N18" i="17"/>
  <c r="K21" i="16" s="1"/>
  <c r="N19" i="17"/>
  <c r="K22" i="16" s="1"/>
  <c r="N25" i="17"/>
  <c r="N26" i="17"/>
  <c r="N27" i="17"/>
  <c r="N28" i="17"/>
  <c r="N29" i="17"/>
  <c r="N30" i="17"/>
  <c r="N31" i="17"/>
  <c r="N32" i="17"/>
  <c r="N33" i="17"/>
  <c r="N34" i="17"/>
  <c r="N35" i="17"/>
  <c r="N36" i="17"/>
  <c r="N37" i="17"/>
  <c r="N38" i="17"/>
  <c r="N39" i="17"/>
  <c r="N40" i="17"/>
  <c r="N41" i="17"/>
  <c r="N42" i="17"/>
  <c r="N43" i="17"/>
  <c r="N44" i="17"/>
  <c r="N10" i="17"/>
  <c r="K14" i="16" s="1"/>
  <c r="P13" i="16" l="1"/>
  <c r="P20" i="16"/>
  <c r="P18" i="16"/>
  <c r="P16" i="16"/>
  <c r="N18" i="16"/>
  <c r="N14" i="16"/>
  <c r="N20" i="16"/>
  <c r="O22" i="16"/>
  <c r="P14" i="16"/>
  <c r="N19" i="16"/>
  <c r="P15" i="16"/>
  <c r="P21" i="16"/>
  <c r="O15" i="16"/>
  <c r="O21" i="16"/>
  <c r="O16" i="16"/>
  <c r="P17" i="16"/>
  <c r="O13" i="16"/>
  <c r="P19" i="16"/>
  <c r="N21" i="16"/>
  <c r="N27" i="16" s="1"/>
  <c r="N33" i="16" s="1"/>
  <c r="O19" i="16"/>
  <c r="N15" i="16"/>
  <c r="N34" i="16"/>
  <c r="O14" i="16"/>
  <c r="N36" i="16"/>
  <c r="N16" i="16"/>
  <c r="O34" i="16"/>
  <c r="O36" i="16"/>
  <c r="O18" i="16"/>
  <c r="N22" i="16"/>
  <c r="O17" i="16"/>
  <c r="O20" i="16"/>
  <c r="D37" i="12"/>
  <c r="D36" i="12"/>
  <c r="H14" i="12"/>
  <c r="I14" i="12" s="1"/>
  <c r="J14" i="12" s="1"/>
  <c r="K14" i="12" s="1"/>
  <c r="P26" i="16" l="1"/>
  <c r="P24" i="16"/>
  <c r="P27" i="16"/>
  <c r="P28" i="16"/>
  <c r="P25" i="16"/>
  <c r="P29" i="16"/>
  <c r="O29" i="16"/>
  <c r="O26" i="16"/>
  <c r="O27" i="16"/>
  <c r="O24" i="16"/>
  <c r="O28" i="16"/>
  <c r="O25" i="16"/>
  <c r="N24" i="16"/>
  <c r="N26" i="16"/>
  <c r="N35" i="16"/>
  <c r="N38" i="16" s="1"/>
  <c r="N25" i="16"/>
  <c r="N29" i="16"/>
  <c r="N28" i="16"/>
  <c r="O33" i="16" l="1"/>
  <c r="O35" i="16" s="1"/>
  <c r="O38" i="16" s="1"/>
  <c r="P35" i="16"/>
  <c r="P38" i="16" s="1"/>
  <c r="P41" i="16" s="1"/>
  <c r="N41" i="16"/>
  <c r="G10" i="12"/>
  <c r="H10" i="12" s="1"/>
  <c r="I10" i="12" s="1"/>
  <c r="J10" i="12" s="1"/>
  <c r="K10" i="12" s="1"/>
  <c r="K44" i="14"/>
  <c r="J44" i="14"/>
  <c r="I44" i="14"/>
  <c r="H44" i="14"/>
  <c r="G44" i="14"/>
  <c r="P33" i="16" l="1"/>
  <c r="O41" i="16"/>
  <c r="M9" i="19"/>
  <c r="L9" i="19" s="1"/>
  <c r="O9" i="19"/>
  <c r="N9" i="19" s="1"/>
  <c r="K35" i="14"/>
  <c r="J35" i="14"/>
  <c r="I35" i="14"/>
  <c r="H35" i="14"/>
  <c r="G35" i="14"/>
  <c r="K32" i="14"/>
  <c r="J32" i="14"/>
  <c r="I32" i="14"/>
  <c r="H32" i="14"/>
  <c r="G32" i="14"/>
  <c r="K31" i="14"/>
  <c r="J31" i="14"/>
  <c r="I31" i="14"/>
  <c r="H31" i="14"/>
  <c r="G31" i="14"/>
  <c r="K30" i="14"/>
  <c r="J30" i="14"/>
  <c r="I30" i="14"/>
  <c r="H30" i="14"/>
  <c r="G30" i="14"/>
  <c r="K29" i="14"/>
  <c r="J29" i="14"/>
  <c r="I29" i="14"/>
  <c r="H29" i="14"/>
  <c r="G29" i="14"/>
  <c r="K28" i="14"/>
  <c r="J28" i="14"/>
  <c r="I28" i="14"/>
  <c r="H28" i="14"/>
  <c r="G28" i="14"/>
  <c r="K27" i="14"/>
  <c r="J27" i="14"/>
  <c r="I27" i="14"/>
  <c r="H27" i="14"/>
  <c r="G27" i="14"/>
  <c r="K26" i="14"/>
  <c r="J26" i="14"/>
  <c r="I26" i="14"/>
  <c r="H26" i="14"/>
  <c r="G26" i="14"/>
  <c r="K25" i="14"/>
  <c r="J25" i="14"/>
  <c r="I25" i="14"/>
  <c r="H25" i="14"/>
  <c r="G25" i="14"/>
  <c r="B32" i="14"/>
  <c r="B31" i="14"/>
  <c r="B30" i="14"/>
  <c r="B29" i="14"/>
  <c r="B28" i="14"/>
  <c r="B27" i="14"/>
  <c r="B26" i="14"/>
  <c r="B25" i="14"/>
  <c r="K19" i="14"/>
  <c r="J19" i="14"/>
  <c r="I19" i="14"/>
  <c r="H19" i="14"/>
  <c r="G19" i="14"/>
  <c r="K18" i="14"/>
  <c r="J18" i="14"/>
  <c r="I18" i="14"/>
  <c r="H18" i="14"/>
  <c r="G18" i="14"/>
  <c r="K17" i="14"/>
  <c r="J17" i="14"/>
  <c r="I17" i="14"/>
  <c r="H17" i="14"/>
  <c r="G17" i="14"/>
  <c r="B19" i="14"/>
  <c r="B18" i="14"/>
  <c r="B17" i="14"/>
  <c r="K13" i="14"/>
  <c r="J13" i="14"/>
  <c r="I13" i="14"/>
  <c r="H13" i="14"/>
  <c r="K12" i="14"/>
  <c r="J12" i="14"/>
  <c r="I12" i="14"/>
  <c r="H12" i="14"/>
  <c r="K11" i="14"/>
  <c r="J11" i="14"/>
  <c r="I11" i="14"/>
  <c r="H11" i="14"/>
  <c r="K10" i="14"/>
  <c r="J10" i="14"/>
  <c r="I10" i="14"/>
  <c r="H10" i="14"/>
  <c r="G13" i="14"/>
  <c r="G12" i="14"/>
  <c r="G11" i="14"/>
  <c r="G10" i="14"/>
  <c r="B13" i="14"/>
  <c r="B12" i="14"/>
  <c r="B11" i="14"/>
  <c r="B10" i="14"/>
  <c r="K27" i="13"/>
  <c r="J22" i="13"/>
  <c r="J21" i="13"/>
  <c r="G22" i="13"/>
  <c r="G21" i="13"/>
  <c r="E27" i="13" s="1"/>
  <c r="E28" i="13" s="1"/>
  <c r="K41" i="13" s="1"/>
  <c r="F19" i="13"/>
  <c r="F18" i="13"/>
  <c r="F17" i="13"/>
  <c r="F16" i="13"/>
  <c r="F15" i="13"/>
  <c r="E19" i="13"/>
  <c r="E18" i="13"/>
  <c r="E17" i="13"/>
  <c r="C34" i="13" s="1"/>
  <c r="E16" i="13"/>
  <c r="E15" i="13"/>
  <c r="B54" i="11"/>
  <c r="B53" i="11"/>
  <c r="B52" i="11"/>
  <c r="B51" i="11"/>
  <c r="B50" i="11"/>
  <c r="B49" i="11"/>
  <c r="B48" i="11"/>
  <c r="B47" i="11"/>
  <c r="B46" i="11"/>
  <c r="B45" i="11"/>
  <c r="B44" i="11"/>
  <c r="B43" i="11"/>
  <c r="B42" i="11"/>
  <c r="B41" i="11"/>
  <c r="B40" i="11"/>
  <c r="B39" i="11"/>
  <c r="B36" i="11"/>
  <c r="B35" i="11"/>
  <c r="B34" i="11"/>
  <c r="B33" i="11"/>
  <c r="B32" i="11"/>
  <c r="B31" i="11"/>
  <c r="B30" i="11"/>
  <c r="B29" i="11"/>
  <c r="B28" i="11"/>
  <c r="B27" i="11"/>
  <c r="B25" i="11"/>
  <c r="D12" i="11"/>
  <c r="E12" i="11"/>
  <c r="F12" i="11"/>
  <c r="G12" i="11"/>
  <c r="H12" i="11"/>
  <c r="I12" i="11"/>
  <c r="J12" i="11"/>
  <c r="K12" i="11"/>
  <c r="D13" i="11"/>
  <c r="E13" i="11"/>
  <c r="F13" i="11"/>
  <c r="G13" i="11"/>
  <c r="H13" i="11"/>
  <c r="I13" i="11"/>
  <c r="J13" i="11"/>
  <c r="K13" i="11"/>
  <c r="D14" i="11"/>
  <c r="E14" i="11"/>
  <c r="F14" i="11"/>
  <c r="G14" i="11"/>
  <c r="H14" i="11"/>
  <c r="I14" i="11"/>
  <c r="J14" i="11"/>
  <c r="K14" i="11"/>
  <c r="D15" i="11"/>
  <c r="E15" i="11"/>
  <c r="F15" i="11"/>
  <c r="G15" i="11"/>
  <c r="H15" i="11"/>
  <c r="I15" i="11"/>
  <c r="J15" i="11"/>
  <c r="K15" i="11"/>
  <c r="D16" i="11"/>
  <c r="E16" i="11"/>
  <c r="F16" i="11"/>
  <c r="G16" i="11"/>
  <c r="H16" i="11"/>
  <c r="I16" i="11"/>
  <c r="J16" i="11"/>
  <c r="K16" i="11"/>
  <c r="D17" i="11"/>
  <c r="E17" i="11"/>
  <c r="F17" i="11"/>
  <c r="G17" i="11"/>
  <c r="H17" i="11"/>
  <c r="I17" i="11"/>
  <c r="J17" i="11"/>
  <c r="K17" i="11"/>
  <c r="D18" i="11"/>
  <c r="E18" i="11"/>
  <c r="F18" i="11"/>
  <c r="G18" i="11"/>
  <c r="H18" i="11"/>
  <c r="I18" i="11"/>
  <c r="J18" i="11"/>
  <c r="K18" i="11"/>
  <c r="D19" i="11"/>
  <c r="E19" i="11"/>
  <c r="F19" i="11"/>
  <c r="G19" i="11"/>
  <c r="H19" i="11"/>
  <c r="I19" i="11"/>
  <c r="J19" i="11"/>
  <c r="K19" i="11"/>
  <c r="D20" i="11"/>
  <c r="E20" i="11"/>
  <c r="F20" i="11"/>
  <c r="G20" i="11"/>
  <c r="H20" i="11"/>
  <c r="I20" i="11"/>
  <c r="J20" i="11"/>
  <c r="K20" i="11"/>
  <c r="D21" i="11"/>
  <c r="E21" i="11"/>
  <c r="F21" i="11"/>
  <c r="G21" i="11"/>
  <c r="H21" i="11"/>
  <c r="I21" i="11"/>
  <c r="J21" i="11"/>
  <c r="K21" i="11"/>
  <c r="D22" i="11"/>
  <c r="E22" i="11"/>
  <c r="F22" i="11"/>
  <c r="G22" i="11"/>
  <c r="H22" i="11"/>
  <c r="I22" i="11"/>
  <c r="J22" i="11"/>
  <c r="K22" i="11"/>
  <c r="D23" i="11"/>
  <c r="E23" i="11"/>
  <c r="F23" i="11"/>
  <c r="G23" i="11"/>
  <c r="H23" i="11"/>
  <c r="I23" i="11"/>
  <c r="J23" i="11"/>
  <c r="K23" i="11"/>
  <c r="C13" i="11"/>
  <c r="C14" i="11"/>
  <c r="C15" i="11"/>
  <c r="C16" i="11"/>
  <c r="C17" i="11"/>
  <c r="C18" i="11"/>
  <c r="C19" i="11"/>
  <c r="C20" i="11"/>
  <c r="C21" i="11"/>
  <c r="C22" i="11"/>
  <c r="C23" i="11"/>
  <c r="C12" i="11"/>
  <c r="D11" i="11"/>
  <c r="E11" i="11"/>
  <c r="F11" i="11"/>
  <c r="G11" i="11"/>
  <c r="H11" i="11"/>
  <c r="I11" i="11"/>
  <c r="J11" i="11"/>
  <c r="K11" i="11"/>
  <c r="C11" i="11"/>
  <c r="B23" i="11"/>
  <c r="B22" i="11"/>
  <c r="B21" i="11"/>
  <c r="B20" i="11"/>
  <c r="B19" i="11"/>
  <c r="B18" i="11"/>
  <c r="B17" i="11"/>
  <c r="B16" i="11"/>
  <c r="B15" i="11"/>
  <c r="B14" i="11"/>
  <c r="B13" i="11"/>
  <c r="B12" i="11"/>
  <c r="B11" i="11"/>
  <c r="B10" i="11"/>
  <c r="K8" i="11"/>
  <c r="J8" i="11"/>
  <c r="I8" i="11"/>
  <c r="H8" i="11"/>
  <c r="G8" i="11"/>
  <c r="F8" i="11"/>
  <c r="E8" i="11"/>
  <c r="D8" i="11"/>
  <c r="C8" i="11"/>
  <c r="I16" i="13" l="1"/>
  <c r="I18" i="13"/>
  <c r="I19" i="13"/>
  <c r="H15" i="13"/>
  <c r="K15" i="13" s="1"/>
  <c r="J20" i="14"/>
  <c r="K35" i="13"/>
  <c r="H18" i="13"/>
  <c r="K18" i="13" s="1"/>
  <c r="H16" i="13"/>
  <c r="K16" i="13" s="1"/>
  <c r="I17" i="13"/>
  <c r="I15" i="13"/>
  <c r="C35" i="13"/>
  <c r="C36" i="13" s="1"/>
  <c r="D34" i="13" s="1"/>
  <c r="I20" i="14"/>
  <c r="K20" i="14"/>
  <c r="H20" i="14"/>
  <c r="G20" i="14"/>
  <c r="G14" i="14"/>
  <c r="H34" i="14"/>
  <c r="H36" i="14" s="1"/>
  <c r="I14" i="14"/>
  <c r="G34" i="14"/>
  <c r="G36" i="14" s="1"/>
  <c r="I34" i="14"/>
  <c r="I36" i="14" s="1"/>
  <c r="H14" i="14"/>
  <c r="J34" i="14"/>
  <c r="J36" i="14" s="1"/>
  <c r="K34" i="14"/>
  <c r="K36" i="14" s="1"/>
  <c r="J14" i="14"/>
  <c r="K14" i="14"/>
  <c r="H17" i="13"/>
  <c r="K17" i="13" s="1"/>
  <c r="H19" i="13"/>
  <c r="K19" i="13" s="1"/>
  <c r="I22" i="13" l="1"/>
  <c r="J22" i="14"/>
  <c r="I21" i="13"/>
  <c r="E34" i="13" s="1"/>
  <c r="J41" i="13" s="1"/>
  <c r="J38" i="14"/>
  <c r="D35" i="13"/>
  <c r="D38" i="13" s="1"/>
  <c r="K22" i="14"/>
  <c r="H22" i="14"/>
  <c r="H38" i="14" s="1"/>
  <c r="I22" i="14"/>
  <c r="G22" i="14"/>
  <c r="G38" i="14" s="1"/>
  <c r="K22" i="13"/>
  <c r="K33" i="13" s="1"/>
  <c r="K21" i="13"/>
  <c r="H21" i="13"/>
  <c r="H22" i="13"/>
  <c r="K45" i="14" l="1"/>
  <c r="K51" i="14" s="1"/>
  <c r="E35" i="13"/>
  <c r="J42" i="13" s="1"/>
  <c r="I45" i="14"/>
  <c r="I51" i="14" s="1"/>
  <c r="K38" i="14"/>
  <c r="J45" i="14"/>
  <c r="J51" i="14" s="1"/>
  <c r="H45" i="14"/>
  <c r="H51" i="14" s="1"/>
  <c r="I38" i="14"/>
  <c r="E14" i="10"/>
  <c r="F14" i="10"/>
  <c r="G14" i="10"/>
  <c r="H14" i="10"/>
  <c r="I14" i="10"/>
  <c r="J14" i="10"/>
  <c r="K14" i="10"/>
  <c r="D14" i="10"/>
  <c r="K8" i="10"/>
  <c r="J8" i="10"/>
  <c r="I8" i="10"/>
  <c r="H8" i="10"/>
  <c r="G8" i="10"/>
  <c r="F8" i="10"/>
  <c r="E8" i="10"/>
  <c r="D8" i="10"/>
  <c r="C8" i="10"/>
  <c r="K134" i="8"/>
  <c r="J134" i="8"/>
  <c r="I134" i="8"/>
  <c r="H134" i="8"/>
  <c r="G134" i="8"/>
  <c r="F134" i="8"/>
  <c r="E134" i="8"/>
  <c r="D134" i="8"/>
  <c r="C134" i="8"/>
  <c r="K124" i="8"/>
  <c r="J124" i="8"/>
  <c r="I124" i="8"/>
  <c r="H124" i="8"/>
  <c r="G124" i="8"/>
  <c r="F124" i="8"/>
  <c r="E124" i="8"/>
  <c r="D124" i="8"/>
  <c r="C124" i="8"/>
  <c r="K114" i="8"/>
  <c r="K45" i="10" s="1"/>
  <c r="J114" i="8"/>
  <c r="I114" i="8"/>
  <c r="I45" i="10" s="1"/>
  <c r="H114" i="8"/>
  <c r="H45" i="10" s="1"/>
  <c r="G114" i="8"/>
  <c r="G45" i="10" s="1"/>
  <c r="F114" i="8"/>
  <c r="F45" i="10" s="1"/>
  <c r="E114" i="8"/>
  <c r="D114" i="8"/>
  <c r="D45" i="10" s="1"/>
  <c r="C114" i="8"/>
  <c r="C45" i="10" s="1"/>
  <c r="B105" i="8"/>
  <c r="B60" i="8"/>
  <c r="K76" i="8"/>
  <c r="J76" i="8"/>
  <c r="I76" i="8"/>
  <c r="H76" i="8"/>
  <c r="G76" i="8"/>
  <c r="F76" i="8"/>
  <c r="E76" i="8"/>
  <c r="D76" i="8"/>
  <c r="C76" i="8"/>
  <c r="K91" i="8"/>
  <c r="J91" i="8"/>
  <c r="I91" i="8"/>
  <c r="H91" i="8"/>
  <c r="G91" i="8"/>
  <c r="F91" i="8"/>
  <c r="E91" i="8"/>
  <c r="D91" i="8"/>
  <c r="C91" i="8"/>
  <c r="B10" i="8"/>
  <c r="K50" i="8"/>
  <c r="J50" i="8"/>
  <c r="I50" i="8"/>
  <c r="H50" i="8"/>
  <c r="G50" i="8"/>
  <c r="F50" i="8"/>
  <c r="E50" i="8"/>
  <c r="D50" i="8"/>
  <c r="K44" i="8"/>
  <c r="J44" i="8"/>
  <c r="I44" i="8"/>
  <c r="H44" i="8"/>
  <c r="G44" i="8"/>
  <c r="F44" i="8"/>
  <c r="E44" i="8"/>
  <c r="D44" i="8"/>
  <c r="K38" i="8"/>
  <c r="J38" i="8"/>
  <c r="I38" i="8"/>
  <c r="H38" i="8"/>
  <c r="G38" i="8"/>
  <c r="F38" i="8"/>
  <c r="E38" i="8"/>
  <c r="D38" i="8"/>
  <c r="K32" i="8"/>
  <c r="J32" i="8"/>
  <c r="I32" i="8"/>
  <c r="H32" i="8"/>
  <c r="G32" i="8"/>
  <c r="F32" i="8"/>
  <c r="E32" i="8"/>
  <c r="D32" i="8"/>
  <c r="K26" i="8"/>
  <c r="J26" i="8"/>
  <c r="I26" i="8"/>
  <c r="H26" i="8"/>
  <c r="G26" i="8"/>
  <c r="F26" i="8"/>
  <c r="E26" i="8"/>
  <c r="D26" i="8"/>
  <c r="K23" i="8"/>
  <c r="J23" i="8"/>
  <c r="I23" i="8"/>
  <c r="H23" i="8"/>
  <c r="G23" i="8"/>
  <c r="F23" i="8"/>
  <c r="E23" i="8"/>
  <c r="D23" i="8"/>
  <c r="K20" i="8"/>
  <c r="J20" i="8"/>
  <c r="I20" i="8"/>
  <c r="H20" i="8"/>
  <c r="G20" i="8"/>
  <c r="F20" i="8"/>
  <c r="E20" i="8"/>
  <c r="D20" i="8"/>
  <c r="K14" i="8"/>
  <c r="J14" i="8"/>
  <c r="I14" i="8"/>
  <c r="H14" i="8"/>
  <c r="G14" i="8"/>
  <c r="F14" i="8"/>
  <c r="E14" i="8"/>
  <c r="D14" i="8"/>
  <c r="C50" i="8"/>
  <c r="C44" i="8"/>
  <c r="C38" i="8"/>
  <c r="C32" i="8"/>
  <c r="C26" i="8"/>
  <c r="C23" i="8"/>
  <c r="C20" i="8"/>
  <c r="C14" i="8"/>
  <c r="K11" i="8"/>
  <c r="J11" i="8"/>
  <c r="I11" i="8"/>
  <c r="G77" i="25" s="1"/>
  <c r="H11" i="8"/>
  <c r="G11" i="8"/>
  <c r="F11" i="8"/>
  <c r="E11" i="8"/>
  <c r="D11" i="8"/>
  <c r="D33" i="10" s="1"/>
  <c r="D39" i="10" s="1"/>
  <c r="C11" i="8"/>
  <c r="C36" i="10" s="1"/>
  <c r="B7" i="8"/>
  <c r="K8" i="8"/>
  <c r="J8" i="8"/>
  <c r="I8" i="8"/>
  <c r="H8" i="8"/>
  <c r="G8" i="8"/>
  <c r="F8" i="8"/>
  <c r="E8" i="8"/>
  <c r="D8" i="8"/>
  <c r="C8" i="8"/>
  <c r="H58" i="25" l="1"/>
  <c r="H52" i="25"/>
  <c r="D52" i="25"/>
  <c r="D58" i="25"/>
  <c r="F58" i="25"/>
  <c r="F52" i="25"/>
  <c r="I58" i="25"/>
  <c r="I52" i="25"/>
  <c r="C58" i="25"/>
  <c r="C52" i="25"/>
  <c r="G58" i="25"/>
  <c r="G52" i="25"/>
  <c r="F33" i="10"/>
  <c r="F39" i="10" s="1"/>
  <c r="D77" i="25"/>
  <c r="E58" i="25"/>
  <c r="E52" i="25"/>
  <c r="G33" i="10"/>
  <c r="G39" i="10" s="1"/>
  <c r="E77" i="25"/>
  <c r="E33" i="10"/>
  <c r="E39" i="10" s="1"/>
  <c r="C77" i="25"/>
  <c r="H33" i="10"/>
  <c r="H39" i="10" s="1"/>
  <c r="F77" i="25"/>
  <c r="E38" i="13"/>
  <c r="K34" i="13" s="1"/>
  <c r="K36" i="13" s="1"/>
  <c r="K28" i="13" s="1"/>
  <c r="K29" i="13" s="1"/>
  <c r="K42" i="13" s="1"/>
  <c r="K43" i="13" s="1"/>
  <c r="C21" i="12" s="1"/>
  <c r="K32" i="10"/>
  <c r="K38" i="10" s="1"/>
  <c r="I77" i="25"/>
  <c r="J33" i="10"/>
  <c r="J39" i="10" s="1"/>
  <c r="H77" i="25"/>
  <c r="E136" i="8"/>
  <c r="M14" i="10"/>
  <c r="I35" i="10"/>
  <c r="K136" i="8"/>
  <c r="D56" i="23"/>
  <c r="D62" i="23"/>
  <c r="K33" i="10"/>
  <c r="K39" i="10" s="1"/>
  <c r="J32" i="10"/>
  <c r="J38" i="10" s="1"/>
  <c r="G7" i="14"/>
  <c r="G42" i="14" s="1"/>
  <c r="G57" i="14" s="1"/>
  <c r="E62" i="23"/>
  <c r="E56" i="23"/>
  <c r="H7" i="14"/>
  <c r="H42" i="14" s="1"/>
  <c r="H57" i="14" s="1"/>
  <c r="F56" i="23"/>
  <c r="F62" i="23"/>
  <c r="H32" i="10"/>
  <c r="H38" i="10" s="1"/>
  <c r="J7" i="14"/>
  <c r="J42" i="14" s="1"/>
  <c r="J57" i="14" s="1"/>
  <c r="H56" i="23"/>
  <c r="H62" i="23"/>
  <c r="H136" i="8"/>
  <c r="F43" i="10"/>
  <c r="K7" i="14"/>
  <c r="K42" i="14" s="1"/>
  <c r="K57" i="14" s="1"/>
  <c r="I56" i="23"/>
  <c r="I62" i="23"/>
  <c r="H43" i="10"/>
  <c r="E45" i="10"/>
  <c r="D136" i="8"/>
  <c r="I136" i="8"/>
  <c r="G136" i="8"/>
  <c r="J36" i="10"/>
  <c r="I7" i="14"/>
  <c r="I42" i="14" s="1"/>
  <c r="I57" i="14" s="1"/>
  <c r="G62" i="23"/>
  <c r="G56" i="23"/>
  <c r="H36" i="10"/>
  <c r="K35" i="10"/>
  <c r="J34" i="10"/>
  <c r="J40" i="10" s="1"/>
  <c r="C62" i="23"/>
  <c r="C56" i="23"/>
  <c r="H34" i="10"/>
  <c r="H40" i="10" s="1"/>
  <c r="G103" i="8"/>
  <c r="E54" i="25" s="1"/>
  <c r="G26" i="11"/>
  <c r="G36" i="11"/>
  <c r="G34" i="11"/>
  <c r="G32" i="11"/>
  <c r="G30" i="11"/>
  <c r="G28" i="11"/>
  <c r="G35" i="11"/>
  <c r="G33" i="11"/>
  <c r="G31" i="11"/>
  <c r="G29" i="11"/>
  <c r="G27" i="11"/>
  <c r="K36" i="10"/>
  <c r="K34" i="10"/>
  <c r="K40" i="10" s="1"/>
  <c r="K41" i="10" s="1"/>
  <c r="E43" i="10"/>
  <c r="N14" i="10"/>
  <c r="I103" i="8"/>
  <c r="I28" i="11"/>
  <c r="I36" i="11"/>
  <c r="I34" i="11"/>
  <c r="I32" i="11"/>
  <c r="I30" i="11"/>
  <c r="I26" i="11"/>
  <c r="I35" i="11"/>
  <c r="I33" i="11"/>
  <c r="I31" i="11"/>
  <c r="I29" i="11"/>
  <c r="I27" i="11"/>
  <c r="C136" i="8"/>
  <c r="I36" i="10"/>
  <c r="I34" i="10"/>
  <c r="I40" i="10" s="1"/>
  <c r="I32" i="10"/>
  <c r="I38" i="10" s="1"/>
  <c r="G43" i="10"/>
  <c r="G36" i="10"/>
  <c r="G34" i="10"/>
  <c r="G40" i="10" s="1"/>
  <c r="G32" i="10"/>
  <c r="G38" i="10" s="1"/>
  <c r="I43" i="10"/>
  <c r="J103" i="8"/>
  <c r="J36" i="11"/>
  <c r="J34" i="11"/>
  <c r="J32" i="11"/>
  <c r="J30" i="11"/>
  <c r="J28" i="11"/>
  <c r="J35" i="11"/>
  <c r="J33" i="11"/>
  <c r="J31" i="11"/>
  <c r="J29" i="11"/>
  <c r="J27" i="11"/>
  <c r="J26" i="11"/>
  <c r="F136" i="8"/>
  <c r="F36" i="10"/>
  <c r="F34" i="10"/>
  <c r="F40" i="10" s="1"/>
  <c r="F32" i="10"/>
  <c r="F38" i="10" s="1"/>
  <c r="J43" i="10"/>
  <c r="J45" i="10"/>
  <c r="K103" i="8"/>
  <c r="I54" i="25" s="1"/>
  <c r="K26" i="11"/>
  <c r="K35" i="11"/>
  <c r="K33" i="11"/>
  <c r="K31" i="11"/>
  <c r="K29" i="11"/>
  <c r="K27" i="11"/>
  <c r="K36" i="11"/>
  <c r="K34" i="11"/>
  <c r="K32" i="11"/>
  <c r="K30" i="11"/>
  <c r="K28" i="11"/>
  <c r="E36" i="10"/>
  <c r="E34" i="10"/>
  <c r="E40" i="10" s="1"/>
  <c r="E32" i="10"/>
  <c r="E38" i="10" s="1"/>
  <c r="E41" i="10" s="1"/>
  <c r="K43" i="10"/>
  <c r="D36" i="10"/>
  <c r="D34" i="10"/>
  <c r="D40" i="10" s="1"/>
  <c r="D32" i="10"/>
  <c r="D38" i="10" s="1"/>
  <c r="J136" i="8"/>
  <c r="J35" i="10"/>
  <c r="H103" i="8"/>
  <c r="F54" i="25" s="1"/>
  <c r="H36" i="11"/>
  <c r="H34" i="11"/>
  <c r="H32" i="11"/>
  <c r="H30" i="11"/>
  <c r="H28" i="11"/>
  <c r="H35" i="11"/>
  <c r="H33" i="11"/>
  <c r="H31" i="11"/>
  <c r="H29" i="11"/>
  <c r="H27" i="11"/>
  <c r="H26" i="11"/>
  <c r="I33" i="10"/>
  <c r="I39" i="10" s="1"/>
  <c r="C32" i="10"/>
  <c r="H35" i="10"/>
  <c r="C103" i="8"/>
  <c r="C35" i="11"/>
  <c r="C34" i="11"/>
  <c r="C33" i="11"/>
  <c r="C32" i="11"/>
  <c r="C31" i="11"/>
  <c r="C26" i="11"/>
  <c r="C30" i="11"/>
  <c r="C29" i="11"/>
  <c r="C28" i="11"/>
  <c r="C27" i="11"/>
  <c r="C36" i="11"/>
  <c r="C33" i="10"/>
  <c r="G35" i="10"/>
  <c r="C43" i="10"/>
  <c r="D103" i="8"/>
  <c r="D26" i="11"/>
  <c r="D34" i="11"/>
  <c r="D28" i="11"/>
  <c r="D32" i="11"/>
  <c r="D36" i="11"/>
  <c r="D30" i="11"/>
  <c r="D35" i="11"/>
  <c r="D33" i="11"/>
  <c r="D31" i="11"/>
  <c r="D29" i="11"/>
  <c r="D27" i="11"/>
  <c r="C34" i="10"/>
  <c r="F35" i="10"/>
  <c r="C35" i="10"/>
  <c r="E35" i="10"/>
  <c r="E103" i="8"/>
  <c r="C54" i="25" s="1"/>
  <c r="E26" i="11"/>
  <c r="E36" i="11"/>
  <c r="E34" i="11"/>
  <c r="E32" i="11"/>
  <c r="E30" i="11"/>
  <c r="E28" i="11"/>
  <c r="E35" i="11"/>
  <c r="E33" i="11"/>
  <c r="E31" i="11"/>
  <c r="E29" i="11"/>
  <c r="E27" i="11"/>
  <c r="F103" i="8"/>
  <c r="D54" i="25" s="1"/>
  <c r="F35" i="11"/>
  <c r="F26" i="11"/>
  <c r="F31" i="11"/>
  <c r="F33" i="11"/>
  <c r="F27" i="11"/>
  <c r="F36" i="11"/>
  <c r="F34" i="11"/>
  <c r="F32" i="11"/>
  <c r="F30" i="11"/>
  <c r="F28" i="11"/>
  <c r="F29" i="11"/>
  <c r="D35" i="10"/>
  <c r="D43" i="10"/>
  <c r="C27" i="8"/>
  <c r="E24" i="8"/>
  <c r="C39" i="8"/>
  <c r="E39" i="8"/>
  <c r="F27" i="8"/>
  <c r="F39" i="8"/>
  <c r="G27" i="8"/>
  <c r="G39" i="8"/>
  <c r="H39" i="8"/>
  <c r="I39" i="8"/>
  <c r="J27" i="8"/>
  <c r="J39" i="8"/>
  <c r="K27" i="8"/>
  <c r="K39" i="8"/>
  <c r="D39" i="8"/>
  <c r="K24" i="8"/>
  <c r="C24" i="8"/>
  <c r="C33" i="8"/>
  <c r="C24" i="10" s="1"/>
  <c r="H27" i="8"/>
  <c r="I27" i="8"/>
  <c r="D33" i="8"/>
  <c r="D24" i="10" s="1"/>
  <c r="E33" i="8"/>
  <c r="E24" i="10" s="1"/>
  <c r="F15" i="8"/>
  <c r="F33" i="8"/>
  <c r="F24" i="10" s="1"/>
  <c r="G33" i="8"/>
  <c r="G24" i="10" s="1"/>
  <c r="H33" i="8"/>
  <c r="H24" i="10" s="1"/>
  <c r="I33" i="8"/>
  <c r="I24" i="10" s="1"/>
  <c r="J33" i="8"/>
  <c r="J24" i="10" s="1"/>
  <c r="G15" i="8"/>
  <c r="I15" i="8"/>
  <c r="K33" i="8"/>
  <c r="K24" i="10" s="1"/>
  <c r="D24" i="8"/>
  <c r="H24" i="8"/>
  <c r="D15" i="8"/>
  <c r="J15" i="8"/>
  <c r="J24" i="8"/>
  <c r="F24" i="8"/>
  <c r="G24" i="8"/>
  <c r="I24" i="8"/>
  <c r="D21" i="8"/>
  <c r="D22" i="10" s="1"/>
  <c r="D27" i="8"/>
  <c r="C21" i="8"/>
  <c r="C22" i="10" s="1"/>
  <c r="E27" i="8"/>
  <c r="F21" i="8"/>
  <c r="F22" i="10" s="1"/>
  <c r="G21" i="8"/>
  <c r="G22" i="10" s="1"/>
  <c r="E21" i="8"/>
  <c r="E22" i="10" s="1"/>
  <c r="H21" i="8"/>
  <c r="H22" i="10" s="1"/>
  <c r="I21" i="8"/>
  <c r="I22" i="10" s="1"/>
  <c r="J21" i="8"/>
  <c r="J22" i="10" s="1"/>
  <c r="K21" i="8"/>
  <c r="K22" i="10" s="1"/>
  <c r="K12" i="8"/>
  <c r="K10" i="10" s="1"/>
  <c r="C17" i="8"/>
  <c r="C18" i="8" s="1"/>
  <c r="C16" i="10" s="1"/>
  <c r="H15" i="8"/>
  <c r="E15" i="8"/>
  <c r="C15" i="8"/>
  <c r="G12" i="8"/>
  <c r="G10" i="10" s="1"/>
  <c r="D12" i="8"/>
  <c r="D10" i="10" s="1"/>
  <c r="F12" i="8"/>
  <c r="F10" i="10" s="1"/>
  <c r="E12" i="8"/>
  <c r="E10" i="10" s="1"/>
  <c r="K17" i="8"/>
  <c r="K15" i="8"/>
  <c r="H12" i="8"/>
  <c r="H10" i="10" s="1"/>
  <c r="I12" i="8"/>
  <c r="I10" i="10" s="1"/>
  <c r="J12" i="8"/>
  <c r="J10" i="10" s="1"/>
  <c r="D17" i="8"/>
  <c r="E17" i="8"/>
  <c r="F17" i="8"/>
  <c r="G17" i="8"/>
  <c r="H17" i="8"/>
  <c r="I17" i="8"/>
  <c r="J17" i="8"/>
  <c r="K15" i="12" l="1"/>
  <c r="F60" i="25"/>
  <c r="F66" i="25" s="1"/>
  <c r="F78" i="25" s="1"/>
  <c r="F79" i="25" s="1"/>
  <c r="F55" i="25"/>
  <c r="C60" i="25"/>
  <c r="C66" i="25" s="1"/>
  <c r="C78" i="25" s="1"/>
  <c r="C79" i="25" s="1"/>
  <c r="C55" i="25"/>
  <c r="G82" i="25"/>
  <c r="G64" i="25"/>
  <c r="G76" i="25"/>
  <c r="G70" i="25"/>
  <c r="J15" i="12"/>
  <c r="D41" i="10"/>
  <c r="G15" i="12"/>
  <c r="H41" i="10"/>
  <c r="C82" i="25"/>
  <c r="C64" i="25"/>
  <c r="C76" i="25"/>
  <c r="C70" i="25"/>
  <c r="I15" i="12"/>
  <c r="M36" i="10"/>
  <c r="I60" i="25"/>
  <c r="I66" i="25" s="1"/>
  <c r="I78" i="25" s="1"/>
  <c r="I79" i="25" s="1"/>
  <c r="I55" i="25"/>
  <c r="E82" i="25"/>
  <c r="E64" i="25"/>
  <c r="E76" i="25"/>
  <c r="E70" i="25"/>
  <c r="D60" i="25"/>
  <c r="D66" i="25" s="1"/>
  <c r="D78" i="25" s="1"/>
  <c r="D79" i="25" s="1"/>
  <c r="D55" i="25"/>
  <c r="H15" i="12"/>
  <c r="F7" i="12"/>
  <c r="G7" i="12" s="1"/>
  <c r="H7" i="12" s="1"/>
  <c r="I7" i="12" s="1"/>
  <c r="J7" i="12" s="1"/>
  <c r="K7" i="12" s="1"/>
  <c r="M45" i="10"/>
  <c r="I82" i="25"/>
  <c r="I64" i="25"/>
  <c r="I70" i="25"/>
  <c r="I76" i="25"/>
  <c r="F82" i="25"/>
  <c r="F64" i="25"/>
  <c r="F70" i="25"/>
  <c r="F76" i="25"/>
  <c r="D82" i="25"/>
  <c r="D70" i="25"/>
  <c r="D64" i="25"/>
  <c r="D76" i="25"/>
  <c r="J44" i="10"/>
  <c r="H54" i="25"/>
  <c r="I44" i="10"/>
  <c r="G54" i="25"/>
  <c r="E60" i="25"/>
  <c r="E66" i="25" s="1"/>
  <c r="E78" i="25" s="1"/>
  <c r="E79" i="25" s="1"/>
  <c r="E55" i="25"/>
  <c r="H82" i="25"/>
  <c r="H70" i="25"/>
  <c r="H76" i="25"/>
  <c r="H64" i="25"/>
  <c r="F41" i="10"/>
  <c r="J41" i="10"/>
  <c r="G41" i="10"/>
  <c r="D84" i="23"/>
  <c r="D78" i="23"/>
  <c r="H78" i="23"/>
  <c r="H84" i="23"/>
  <c r="G84" i="23"/>
  <c r="G78" i="23"/>
  <c r="F84" i="23"/>
  <c r="F78" i="23"/>
  <c r="N45" i="10"/>
  <c r="E84" i="23"/>
  <c r="E78" i="23"/>
  <c r="C78" i="23"/>
  <c r="C84" i="23"/>
  <c r="I78" i="23"/>
  <c r="I84" i="23"/>
  <c r="F48" i="11"/>
  <c r="F44" i="11"/>
  <c r="F47" i="11"/>
  <c r="F42" i="11"/>
  <c r="F41" i="11"/>
  <c r="F45" i="11"/>
  <c r="F53" i="11"/>
  <c r="F51" i="11"/>
  <c r="F49" i="11"/>
  <c r="F43" i="11"/>
  <c r="F39" i="11"/>
  <c r="F38" i="11"/>
  <c r="F46" i="11"/>
  <c r="F40" i="11"/>
  <c r="F54" i="11"/>
  <c r="F52" i="11"/>
  <c r="F50" i="11"/>
  <c r="N35" i="10"/>
  <c r="M35" i="10"/>
  <c r="N43" i="10"/>
  <c r="M43" i="10"/>
  <c r="N32" i="10"/>
  <c r="C38" i="10"/>
  <c r="M32" i="10"/>
  <c r="D54" i="11"/>
  <c r="D52" i="11"/>
  <c r="D50" i="11"/>
  <c r="D48" i="11"/>
  <c r="D46" i="11"/>
  <c r="D44" i="11"/>
  <c r="D42" i="11"/>
  <c r="D40" i="11"/>
  <c r="D38" i="11"/>
  <c r="D53" i="11"/>
  <c r="D51" i="11"/>
  <c r="D49" i="11"/>
  <c r="D47" i="11"/>
  <c r="D45" i="11"/>
  <c r="D43" i="11"/>
  <c r="D41" i="11"/>
  <c r="D39" i="11"/>
  <c r="N34" i="10"/>
  <c r="M34" i="10"/>
  <c r="C40" i="10"/>
  <c r="D44" i="10"/>
  <c r="K51" i="11"/>
  <c r="K47" i="11"/>
  <c r="K43" i="11"/>
  <c r="K39" i="11"/>
  <c r="K53" i="11"/>
  <c r="K49" i="11"/>
  <c r="K45" i="11"/>
  <c r="K41" i="11"/>
  <c r="K42" i="11"/>
  <c r="K54" i="11"/>
  <c r="K38" i="11"/>
  <c r="K52" i="11"/>
  <c r="K50" i="11"/>
  <c r="K48" i="11"/>
  <c r="K46" i="11"/>
  <c r="K44" i="11"/>
  <c r="K40" i="11"/>
  <c r="K44" i="10"/>
  <c r="H42" i="11"/>
  <c r="H54" i="11"/>
  <c r="H40" i="11"/>
  <c r="H50" i="11"/>
  <c r="H52" i="11"/>
  <c r="H53" i="11"/>
  <c r="H51" i="11"/>
  <c r="H49" i="11"/>
  <c r="H47" i="11"/>
  <c r="H45" i="11"/>
  <c r="H43" i="11"/>
  <c r="H41" i="11"/>
  <c r="H39" i="11"/>
  <c r="H48" i="11"/>
  <c r="H38" i="11"/>
  <c r="H44" i="11"/>
  <c r="H46" i="11"/>
  <c r="I41" i="10"/>
  <c r="M22" i="10"/>
  <c r="N22" i="10"/>
  <c r="J53" i="11"/>
  <c r="J51" i="11"/>
  <c r="J49" i="11"/>
  <c r="J47" i="11"/>
  <c r="J45" i="11"/>
  <c r="J43" i="11"/>
  <c r="J41" i="11"/>
  <c r="J39" i="11"/>
  <c r="J54" i="11"/>
  <c r="J52" i="11"/>
  <c r="J50" i="11"/>
  <c r="J48" i="11"/>
  <c r="J46" i="11"/>
  <c r="J44" i="11"/>
  <c r="J42" i="11"/>
  <c r="J40" i="11"/>
  <c r="J38" i="11"/>
  <c r="N33" i="10"/>
  <c r="C39" i="10"/>
  <c r="M33" i="10"/>
  <c r="N10" i="10"/>
  <c r="M10" i="10"/>
  <c r="H44" i="10"/>
  <c r="E53" i="11"/>
  <c r="E51" i="11"/>
  <c r="E49" i="11"/>
  <c r="E47" i="11"/>
  <c r="E45" i="11"/>
  <c r="E43" i="11"/>
  <c r="E41" i="11"/>
  <c r="E39" i="11"/>
  <c r="E54" i="11"/>
  <c r="E52" i="11"/>
  <c r="E50" i="11"/>
  <c r="E48" i="11"/>
  <c r="E46" i="11"/>
  <c r="E44" i="11"/>
  <c r="E42" i="11"/>
  <c r="E40" i="11"/>
  <c r="E38" i="11"/>
  <c r="E44" i="10"/>
  <c r="I53" i="11"/>
  <c r="I51" i="11"/>
  <c r="I49" i="11"/>
  <c r="I47" i="11"/>
  <c r="I45" i="11"/>
  <c r="I43" i="11"/>
  <c r="I41" i="11"/>
  <c r="I39" i="11"/>
  <c r="I54" i="11"/>
  <c r="I52" i="11"/>
  <c r="I50" i="11"/>
  <c r="I48" i="11"/>
  <c r="I46" i="11"/>
  <c r="I44" i="11"/>
  <c r="I42" i="11"/>
  <c r="I40" i="11"/>
  <c r="I38" i="11"/>
  <c r="F44" i="10"/>
  <c r="C47" i="11"/>
  <c r="C46" i="11"/>
  <c r="C38" i="11"/>
  <c r="C45" i="11"/>
  <c r="C44" i="11"/>
  <c r="C41" i="11"/>
  <c r="C43" i="11"/>
  <c r="C54" i="11"/>
  <c r="C42" i="11"/>
  <c r="C40" i="11"/>
  <c r="C51" i="11"/>
  <c r="C39" i="11"/>
  <c r="C53" i="11"/>
  <c r="C52" i="11"/>
  <c r="C50" i="11"/>
  <c r="C49" i="11"/>
  <c r="C48" i="11"/>
  <c r="G53" i="11"/>
  <c r="G51" i="11"/>
  <c r="G49" i="11"/>
  <c r="G47" i="11"/>
  <c r="G45" i="11"/>
  <c r="G43" i="11"/>
  <c r="G41" i="11"/>
  <c r="G39" i="11"/>
  <c r="G54" i="11"/>
  <c r="G52" i="11"/>
  <c r="G50" i="11"/>
  <c r="G48" i="11"/>
  <c r="G46" i="11"/>
  <c r="G44" i="11"/>
  <c r="G42" i="11"/>
  <c r="G40" i="11"/>
  <c r="G38" i="11"/>
  <c r="G44" i="10"/>
  <c r="N24" i="10"/>
  <c r="M24" i="10"/>
  <c r="N36" i="10"/>
  <c r="C44" i="10"/>
  <c r="C29" i="8"/>
  <c r="C35" i="8" s="1"/>
  <c r="D29" i="8"/>
  <c r="D18" i="8"/>
  <c r="D16" i="10" s="1"/>
  <c r="K29" i="8"/>
  <c r="K18" i="8"/>
  <c r="K16" i="10" s="1"/>
  <c r="F29" i="8"/>
  <c r="F18" i="8"/>
  <c r="F16" i="10" s="1"/>
  <c r="J29" i="8"/>
  <c r="J18" i="8"/>
  <c r="J16" i="10" s="1"/>
  <c r="I29" i="8"/>
  <c r="I18" i="8"/>
  <c r="I16" i="10" s="1"/>
  <c r="H29" i="8"/>
  <c r="H18" i="8"/>
  <c r="H16" i="10" s="1"/>
  <c r="G29" i="8"/>
  <c r="G18" i="8"/>
  <c r="G16" i="10" s="1"/>
  <c r="E29" i="8"/>
  <c r="E18" i="8"/>
  <c r="E16" i="10" s="1"/>
  <c r="G60" i="25" l="1"/>
  <c r="G66" i="25" s="1"/>
  <c r="G78" i="25" s="1"/>
  <c r="G79" i="25" s="1"/>
  <c r="G55" i="25"/>
  <c r="H60" i="25"/>
  <c r="H66" i="25" s="1"/>
  <c r="H78" i="25" s="1"/>
  <c r="H79" i="25" s="1"/>
  <c r="H55" i="25"/>
  <c r="G11" i="10"/>
  <c r="N16" i="10"/>
  <c r="D11" i="10"/>
  <c r="M16" i="10"/>
  <c r="C41" i="10"/>
  <c r="M39" i="10"/>
  <c r="N39" i="10"/>
  <c r="N40" i="10"/>
  <c r="M40" i="10"/>
  <c r="H11" i="10"/>
  <c r="N38" i="10"/>
  <c r="M38" i="10"/>
  <c r="C41" i="8"/>
  <c r="C45" i="8" s="1"/>
  <c r="C18" i="10"/>
  <c r="C30" i="10"/>
  <c r="C26" i="10"/>
  <c r="J11" i="10"/>
  <c r="N44" i="10"/>
  <c r="M44" i="10"/>
  <c r="I11" i="10"/>
  <c r="F11" i="10"/>
  <c r="K11" i="10"/>
  <c r="E11" i="10"/>
  <c r="C30" i="8"/>
  <c r="C17" i="10" s="1"/>
  <c r="G35" i="8"/>
  <c r="E65" i="25" s="1"/>
  <c r="E67" i="25" s="1"/>
  <c r="G30" i="8"/>
  <c r="G17" i="10" s="1"/>
  <c r="F35" i="8"/>
  <c r="D65" i="25" s="1"/>
  <c r="D67" i="25" s="1"/>
  <c r="F30" i="8"/>
  <c r="F17" i="10" s="1"/>
  <c r="E35" i="8"/>
  <c r="C65" i="25" s="1"/>
  <c r="C67" i="25" s="1"/>
  <c r="E30" i="8"/>
  <c r="E17" i="10" s="1"/>
  <c r="H35" i="8"/>
  <c r="F65" i="25" s="1"/>
  <c r="F67" i="25" s="1"/>
  <c r="H30" i="8"/>
  <c r="H17" i="10" s="1"/>
  <c r="J35" i="8"/>
  <c r="H65" i="25" s="1"/>
  <c r="J30" i="8"/>
  <c r="J17" i="10" s="1"/>
  <c r="D35" i="8"/>
  <c r="D30" i="8"/>
  <c r="D17" i="10" s="1"/>
  <c r="I35" i="8"/>
  <c r="G65" i="25" s="1"/>
  <c r="I30" i="8"/>
  <c r="I17" i="10" s="1"/>
  <c r="K35" i="8"/>
  <c r="I65" i="25" s="1"/>
  <c r="I67" i="25" s="1"/>
  <c r="K30" i="8"/>
  <c r="K17" i="10" s="1"/>
  <c r="G67" i="25" l="1"/>
  <c r="H67" i="25"/>
  <c r="N11" i="10"/>
  <c r="M11" i="10"/>
  <c r="C42" i="8"/>
  <c r="C19" i="10" s="1"/>
  <c r="J39" i="14"/>
  <c r="J26" i="10"/>
  <c r="J30" i="10"/>
  <c r="J18" i="10"/>
  <c r="J23" i="10" s="1"/>
  <c r="G39" i="14"/>
  <c r="G26" i="10"/>
  <c r="G30" i="10"/>
  <c r="G18" i="10"/>
  <c r="G23" i="10" s="1"/>
  <c r="H39" i="14"/>
  <c r="H26" i="10"/>
  <c r="H30" i="10"/>
  <c r="H18" i="10"/>
  <c r="H23" i="10" s="1"/>
  <c r="E26" i="10"/>
  <c r="E30" i="10"/>
  <c r="E18" i="10"/>
  <c r="E23" i="10" s="1"/>
  <c r="C23" i="10"/>
  <c r="F9" i="12"/>
  <c r="K39" i="14"/>
  <c r="K18" i="10"/>
  <c r="K23" i="10" s="1"/>
  <c r="K30" i="10"/>
  <c r="K26" i="10"/>
  <c r="N17" i="10"/>
  <c r="M17" i="10"/>
  <c r="F26" i="10"/>
  <c r="F18" i="10"/>
  <c r="F23" i="10" s="1"/>
  <c r="F30" i="10"/>
  <c r="C47" i="8"/>
  <c r="C28" i="10" s="1"/>
  <c r="I39" i="14"/>
  <c r="I26" i="10"/>
  <c r="I30" i="10"/>
  <c r="I18" i="10"/>
  <c r="I23" i="10" s="1"/>
  <c r="D26" i="10"/>
  <c r="D30" i="10"/>
  <c r="D18" i="10"/>
  <c r="D23" i="10" s="1"/>
  <c r="N41" i="10"/>
  <c r="M41" i="10"/>
  <c r="I41" i="8"/>
  <c r="I45" i="8" s="1"/>
  <c r="I36" i="8"/>
  <c r="I12" i="10" s="1"/>
  <c r="H41" i="8"/>
  <c r="H45" i="8" s="1"/>
  <c r="H36" i="8"/>
  <c r="H12" i="10" s="1"/>
  <c r="D41" i="8"/>
  <c r="D45" i="8" s="1"/>
  <c r="D36" i="8"/>
  <c r="D12" i="10" s="1"/>
  <c r="J41" i="8"/>
  <c r="J45" i="8" s="1"/>
  <c r="J36" i="8"/>
  <c r="J12" i="10" s="1"/>
  <c r="E41" i="8"/>
  <c r="E45" i="8" s="1"/>
  <c r="E36" i="8"/>
  <c r="E12" i="10" s="1"/>
  <c r="F41" i="8"/>
  <c r="F45" i="8" s="1"/>
  <c r="F36" i="8"/>
  <c r="F12" i="10" s="1"/>
  <c r="K41" i="8"/>
  <c r="K45" i="8" s="1"/>
  <c r="K36" i="8"/>
  <c r="K12" i="10" s="1"/>
  <c r="G41" i="8"/>
  <c r="G45" i="8" s="1"/>
  <c r="G36" i="8"/>
  <c r="G12" i="10" s="1"/>
  <c r="N30" i="10" l="1"/>
  <c r="C52" i="8"/>
  <c r="C58" i="8" s="1"/>
  <c r="C56" i="8" s="1"/>
  <c r="C48" i="8"/>
  <c r="C20" i="10" s="1"/>
  <c r="N26" i="10"/>
  <c r="J47" i="14"/>
  <c r="J49" i="14" s="1"/>
  <c r="J52" i="14" s="1"/>
  <c r="J59" i="14" s="1"/>
  <c r="J40" i="14"/>
  <c r="J60" i="14" s="1"/>
  <c r="M30" i="10"/>
  <c r="H47" i="14"/>
  <c r="H49" i="14" s="1"/>
  <c r="H52" i="14" s="1"/>
  <c r="H40" i="14"/>
  <c r="H60" i="14" s="1"/>
  <c r="N23" i="10"/>
  <c r="M23" i="10"/>
  <c r="G47" i="14"/>
  <c r="G49" i="14" s="1"/>
  <c r="G40" i="14"/>
  <c r="K47" i="14"/>
  <c r="K49" i="14" s="1"/>
  <c r="K52" i="14" s="1"/>
  <c r="K59" i="14" s="1"/>
  <c r="K40" i="14"/>
  <c r="K60" i="14" s="1"/>
  <c r="M26" i="10"/>
  <c r="N12" i="10"/>
  <c r="M12" i="10"/>
  <c r="F11" i="12"/>
  <c r="I47" i="14"/>
  <c r="I49" i="14" s="1"/>
  <c r="I52" i="14" s="1"/>
  <c r="I59" i="14" s="1"/>
  <c r="I40" i="14"/>
  <c r="I60" i="14" s="1"/>
  <c r="M18" i="10"/>
  <c r="N18" i="10"/>
  <c r="G47" i="8"/>
  <c r="G42" i="8"/>
  <c r="G19" i="10" s="1"/>
  <c r="K47" i="8"/>
  <c r="K42" i="8"/>
  <c r="K19" i="10" s="1"/>
  <c r="F47" i="8"/>
  <c r="F42" i="8"/>
  <c r="F19" i="10" s="1"/>
  <c r="E47" i="8"/>
  <c r="E42" i="8"/>
  <c r="E19" i="10" s="1"/>
  <c r="J47" i="8"/>
  <c r="J42" i="8"/>
  <c r="J19" i="10" s="1"/>
  <c r="D47" i="8"/>
  <c r="D42" i="8"/>
  <c r="D19" i="10" s="1"/>
  <c r="H47" i="8"/>
  <c r="H42" i="8"/>
  <c r="H19" i="10" s="1"/>
  <c r="I47" i="8"/>
  <c r="I42" i="8"/>
  <c r="I19" i="10" s="1"/>
  <c r="C27" i="10" l="1"/>
  <c r="C29" i="10" s="1"/>
  <c r="K62" i="14"/>
  <c r="J62" i="14"/>
  <c r="F28" i="10"/>
  <c r="F13" i="10"/>
  <c r="I28" i="10"/>
  <c r="I13" i="10"/>
  <c r="H28" i="10"/>
  <c r="H13" i="10"/>
  <c r="N19" i="10"/>
  <c r="M19" i="10"/>
  <c r="D28" i="10"/>
  <c r="D13" i="10"/>
  <c r="J28" i="10"/>
  <c r="J13" i="10"/>
  <c r="I62" i="14"/>
  <c r="K48" i="8"/>
  <c r="K20" i="10" s="1"/>
  <c r="K28" i="10"/>
  <c r="K13" i="10"/>
  <c r="G28" i="10"/>
  <c r="G13" i="10"/>
  <c r="H59" i="14"/>
  <c r="H62" i="14" s="1"/>
  <c r="K55" i="14"/>
  <c r="K54" i="14"/>
  <c r="E28" i="10"/>
  <c r="E13" i="10"/>
  <c r="I52" i="8"/>
  <c r="I48" i="8"/>
  <c r="I20" i="10" s="1"/>
  <c r="H52" i="8"/>
  <c r="H48" i="8"/>
  <c r="H20" i="10" s="1"/>
  <c r="D52" i="8"/>
  <c r="D48" i="8"/>
  <c r="D20" i="10" s="1"/>
  <c r="J52" i="8"/>
  <c r="J48" i="8"/>
  <c r="J20" i="10" s="1"/>
  <c r="E52" i="8"/>
  <c r="E48" i="8"/>
  <c r="E20" i="10" s="1"/>
  <c r="F52" i="8"/>
  <c r="F48" i="8"/>
  <c r="F20" i="10" s="1"/>
  <c r="K52" i="8"/>
  <c r="G52" i="8"/>
  <c r="G48" i="8"/>
  <c r="G20" i="10" s="1"/>
  <c r="N20" i="10" l="1"/>
  <c r="M20" i="10"/>
  <c r="N13" i="10"/>
  <c r="M13" i="10"/>
  <c r="M28" i="10"/>
  <c r="N28" i="10"/>
  <c r="J12" i="12"/>
  <c r="I12" i="12"/>
  <c r="H12" i="12"/>
  <c r="G12" i="12"/>
  <c r="F12" i="12"/>
  <c r="F13" i="12" s="1"/>
  <c r="K12" i="12"/>
  <c r="K65" i="14"/>
  <c r="C19" i="12" s="1"/>
  <c r="G9" i="12" s="1"/>
  <c r="K64" i="14"/>
  <c r="F58" i="8"/>
  <c r="D59" i="25" s="1"/>
  <c r="D61" i="25" s="1"/>
  <c r="D83" i="25" s="1"/>
  <c r="D85" i="25" s="1"/>
  <c r="F53" i="8"/>
  <c r="D58" i="8"/>
  <c r="D53" i="8"/>
  <c r="E58" i="8"/>
  <c r="C59" i="25" s="1"/>
  <c r="C61" i="25" s="1"/>
  <c r="C83" i="25" s="1"/>
  <c r="C85" i="25" s="1"/>
  <c r="E53" i="8"/>
  <c r="J58" i="8"/>
  <c r="H59" i="25" s="1"/>
  <c r="H61" i="25" s="1"/>
  <c r="H83" i="25" s="1"/>
  <c r="H85" i="25" s="1"/>
  <c r="J53" i="8"/>
  <c r="H58" i="8"/>
  <c r="F59" i="25" s="1"/>
  <c r="F61" i="25" s="1"/>
  <c r="F83" i="25" s="1"/>
  <c r="F85" i="25" s="1"/>
  <c r="H53" i="8"/>
  <c r="G58" i="8"/>
  <c r="E59" i="25" s="1"/>
  <c r="E61" i="25" s="1"/>
  <c r="E83" i="25" s="1"/>
  <c r="E85" i="25" s="1"/>
  <c r="G53" i="8"/>
  <c r="K58" i="8"/>
  <c r="I59" i="25" s="1"/>
  <c r="I61" i="25" s="1"/>
  <c r="I83" i="25" s="1"/>
  <c r="I85" i="25" s="1"/>
  <c r="K53" i="8"/>
  <c r="I58" i="8"/>
  <c r="G59" i="25" s="1"/>
  <c r="G61" i="25" s="1"/>
  <c r="G83" i="25" s="1"/>
  <c r="G85" i="25" s="1"/>
  <c r="I53" i="8"/>
  <c r="I56" i="8" l="1"/>
  <c r="I27" i="10"/>
  <c r="I29" i="10" s="1"/>
  <c r="G11" i="12"/>
  <c r="G13" i="12" s="1"/>
  <c r="G17" i="12" s="1"/>
  <c r="H9" i="12"/>
  <c r="F56" i="8"/>
  <c r="F27" i="10"/>
  <c r="F29" i="10" s="1"/>
  <c r="K56" i="8"/>
  <c r="K27" i="10"/>
  <c r="K29" i="10" s="1"/>
  <c r="G56" i="8"/>
  <c r="G27" i="10"/>
  <c r="G29" i="10" s="1"/>
  <c r="H56" i="8"/>
  <c r="H27" i="10"/>
  <c r="H29" i="10" s="1"/>
  <c r="J56" i="8"/>
  <c r="J27" i="10"/>
  <c r="J29" i="10" s="1"/>
  <c r="E56" i="8"/>
  <c r="E27" i="10"/>
  <c r="E29" i="10" s="1"/>
  <c r="D56" i="8"/>
  <c r="D27" i="10"/>
  <c r="C6" i="3"/>
  <c r="D6" i="3"/>
  <c r="E6" i="3"/>
  <c r="F6" i="3"/>
  <c r="G6" i="3"/>
  <c r="H6" i="3"/>
  <c r="I6" i="3"/>
  <c r="J6" i="3"/>
  <c r="K6" i="3"/>
  <c r="B6" i="3"/>
  <c r="C5" i="1"/>
  <c r="D5" i="1"/>
  <c r="E5" i="1"/>
  <c r="F5" i="1"/>
  <c r="G5" i="1"/>
  <c r="H5" i="1"/>
  <c r="I5" i="1"/>
  <c r="J5" i="1"/>
  <c r="K5" i="1"/>
  <c r="B5" i="1"/>
  <c r="B6" i="6"/>
  <c r="D39" i="12" s="1"/>
  <c r="C17" i="2"/>
  <c r="D17" i="2"/>
  <c r="E17" i="2"/>
  <c r="F17" i="2"/>
  <c r="G17" i="2"/>
  <c r="H17" i="2"/>
  <c r="I17" i="2"/>
  <c r="J17" i="2"/>
  <c r="K17" i="2"/>
  <c r="C18" i="2"/>
  <c r="D18" i="2"/>
  <c r="E18" i="2"/>
  <c r="F18" i="2"/>
  <c r="G18" i="2"/>
  <c r="H18" i="2"/>
  <c r="I18" i="2"/>
  <c r="J18" i="2"/>
  <c r="K18" i="2"/>
  <c r="B17" i="2"/>
  <c r="C4" i="2"/>
  <c r="D4" i="2"/>
  <c r="E4" i="2"/>
  <c r="E5" i="2"/>
  <c r="F4" i="2"/>
  <c r="G4" i="2"/>
  <c r="H4" i="2"/>
  <c r="I4" i="2"/>
  <c r="I5" i="2"/>
  <c r="J4" i="2"/>
  <c r="J5" i="2"/>
  <c r="K4" i="2"/>
  <c r="C5" i="2"/>
  <c r="D5" i="2"/>
  <c r="F5" i="2"/>
  <c r="G5" i="2"/>
  <c r="H5" i="2"/>
  <c r="K5" i="2"/>
  <c r="C6" i="2"/>
  <c r="D6" i="2"/>
  <c r="E6" i="2"/>
  <c r="F6" i="2"/>
  <c r="G6" i="2"/>
  <c r="H6" i="2"/>
  <c r="I6" i="2"/>
  <c r="J6" i="2"/>
  <c r="K6" i="2"/>
  <c r="C7" i="2"/>
  <c r="D7" i="2"/>
  <c r="E7" i="2"/>
  <c r="F7" i="2"/>
  <c r="G7" i="2"/>
  <c r="H7" i="2"/>
  <c r="H16" i="2" s="1"/>
  <c r="I7" i="2"/>
  <c r="J7" i="2"/>
  <c r="K7" i="2"/>
  <c r="C8" i="2"/>
  <c r="D8" i="2"/>
  <c r="E8" i="2"/>
  <c r="F8" i="2"/>
  <c r="G8" i="2"/>
  <c r="H8" i="2"/>
  <c r="I8" i="2"/>
  <c r="J8" i="2"/>
  <c r="K8" i="2"/>
  <c r="C10" i="2"/>
  <c r="D10" i="2"/>
  <c r="E10" i="2"/>
  <c r="F10" i="2"/>
  <c r="G10" i="2"/>
  <c r="H10" i="2"/>
  <c r="I10" i="2"/>
  <c r="J10" i="2"/>
  <c r="K10" i="2"/>
  <c r="C11" i="2"/>
  <c r="D11" i="2"/>
  <c r="E11" i="2"/>
  <c r="F11" i="2"/>
  <c r="G11" i="2"/>
  <c r="H11" i="2"/>
  <c r="I11" i="2"/>
  <c r="J11" i="2"/>
  <c r="K11" i="2"/>
  <c r="C12" i="2"/>
  <c r="D12" i="2"/>
  <c r="E12" i="2"/>
  <c r="F12" i="2"/>
  <c r="G12" i="2"/>
  <c r="H12" i="2"/>
  <c r="I12" i="2"/>
  <c r="J12" i="2"/>
  <c r="K12" i="2"/>
  <c r="C13" i="2"/>
  <c r="D13" i="2"/>
  <c r="E13" i="2"/>
  <c r="F13" i="2"/>
  <c r="G13" i="2"/>
  <c r="H13" i="2"/>
  <c r="I13" i="2"/>
  <c r="J13" i="2"/>
  <c r="K13" i="2"/>
  <c r="C14" i="2"/>
  <c r="D14" i="2"/>
  <c r="E14" i="2"/>
  <c r="F14" i="2"/>
  <c r="G14" i="2"/>
  <c r="H14" i="2"/>
  <c r="I14" i="2"/>
  <c r="J14" i="2"/>
  <c r="K14" i="2"/>
  <c r="B14" i="2"/>
  <c r="B5" i="2"/>
  <c r="B4" i="2"/>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4" i="3"/>
  <c r="D4" i="3"/>
  <c r="D14" i="3" s="1"/>
  <c r="E4" i="3"/>
  <c r="E14" i="3" s="1"/>
  <c r="F4" i="3"/>
  <c r="F14" i="3" s="1"/>
  <c r="G4" i="3"/>
  <c r="H4" i="3"/>
  <c r="I4" i="3"/>
  <c r="J4" i="3"/>
  <c r="K4" i="3"/>
  <c r="C5" i="3"/>
  <c r="D5" i="3"/>
  <c r="E5" i="3"/>
  <c r="F5" i="3"/>
  <c r="G5" i="3"/>
  <c r="H5" i="3"/>
  <c r="I5" i="3"/>
  <c r="J5" i="3"/>
  <c r="K5" i="3"/>
  <c r="C7" i="3"/>
  <c r="D7" i="3"/>
  <c r="E7" i="3"/>
  <c r="F7" i="3"/>
  <c r="G7" i="3"/>
  <c r="H7" i="3"/>
  <c r="I7" i="3"/>
  <c r="J7" i="3"/>
  <c r="K7" i="3"/>
  <c r="C8" i="3"/>
  <c r="D8" i="3"/>
  <c r="E8" i="3"/>
  <c r="F8" i="3"/>
  <c r="G8" i="3"/>
  <c r="H8" i="3"/>
  <c r="I8" i="3"/>
  <c r="J8" i="3"/>
  <c r="K8" i="3"/>
  <c r="C9" i="3"/>
  <c r="D9" i="3"/>
  <c r="E9" i="3"/>
  <c r="F9" i="3"/>
  <c r="G9" i="3"/>
  <c r="H9" i="3"/>
  <c r="I9" i="3"/>
  <c r="J9" i="3"/>
  <c r="K9" i="3"/>
  <c r="C10" i="3"/>
  <c r="D10" i="3"/>
  <c r="E10" i="3"/>
  <c r="F10" i="3"/>
  <c r="G10" i="3"/>
  <c r="H10" i="3"/>
  <c r="I10" i="3"/>
  <c r="J10" i="3"/>
  <c r="K10" i="3"/>
  <c r="C11" i="3"/>
  <c r="D11" i="3"/>
  <c r="E11" i="3"/>
  <c r="F11" i="3"/>
  <c r="G11" i="3"/>
  <c r="H11" i="3"/>
  <c r="I11" i="3"/>
  <c r="J11" i="3"/>
  <c r="K11" i="3"/>
  <c r="C12" i="3"/>
  <c r="D12" i="3"/>
  <c r="E12" i="3"/>
  <c r="F12" i="3"/>
  <c r="G12" i="3"/>
  <c r="H12" i="3"/>
  <c r="I12" i="3"/>
  <c r="J12" i="3"/>
  <c r="K12" i="3"/>
  <c r="B5" i="3"/>
  <c r="C18" i="1"/>
  <c r="D18" i="1"/>
  <c r="E18" i="1"/>
  <c r="F18" i="1"/>
  <c r="G18" i="1"/>
  <c r="H18" i="1"/>
  <c r="I18" i="1"/>
  <c r="J18" i="1"/>
  <c r="K18" i="1"/>
  <c r="B18" i="1"/>
  <c r="C4" i="1"/>
  <c r="C21" i="2" s="1"/>
  <c r="D4" i="1"/>
  <c r="E4" i="1"/>
  <c r="F4" i="1"/>
  <c r="F21" i="2" s="1"/>
  <c r="G4" i="1"/>
  <c r="G21" i="2" s="1"/>
  <c r="H4" i="1"/>
  <c r="I4" i="1"/>
  <c r="J4" i="1"/>
  <c r="K4" i="1"/>
  <c r="K6" i="1" s="1"/>
  <c r="K19" i="1" s="1"/>
  <c r="C7" i="1"/>
  <c r="D7" i="1"/>
  <c r="E7" i="1"/>
  <c r="F7" i="1"/>
  <c r="G7" i="1"/>
  <c r="H7" i="1"/>
  <c r="I7" i="1"/>
  <c r="J7" i="1"/>
  <c r="K7" i="1"/>
  <c r="C8" i="1"/>
  <c r="D8" i="1"/>
  <c r="E8" i="1"/>
  <c r="F8" i="1"/>
  <c r="G8" i="1"/>
  <c r="H8" i="1"/>
  <c r="I8" i="1"/>
  <c r="J8" i="1"/>
  <c r="K8" i="1"/>
  <c r="C9" i="1"/>
  <c r="D9" i="1"/>
  <c r="E9" i="1"/>
  <c r="F9" i="1"/>
  <c r="G9" i="1"/>
  <c r="H9" i="1"/>
  <c r="I9" i="1"/>
  <c r="J9" i="1"/>
  <c r="K9" i="1"/>
  <c r="C10" i="1"/>
  <c r="D10" i="1"/>
  <c r="E10" i="1"/>
  <c r="F10" i="1"/>
  <c r="G10" i="1"/>
  <c r="H10" i="1"/>
  <c r="I10" i="1"/>
  <c r="J10" i="1"/>
  <c r="K10" i="1"/>
  <c r="C11" i="1"/>
  <c r="D11" i="1"/>
  <c r="E11" i="1"/>
  <c r="F11" i="1"/>
  <c r="G11" i="1"/>
  <c r="H11" i="1"/>
  <c r="I11" i="1"/>
  <c r="J11" i="1"/>
  <c r="K11" i="1"/>
  <c r="C12" i="1"/>
  <c r="C13" i="1" s="1"/>
  <c r="D12" i="1"/>
  <c r="E12" i="1"/>
  <c r="F12" i="1"/>
  <c r="F13" i="1" s="1"/>
  <c r="G12" i="1"/>
  <c r="H12" i="1"/>
  <c r="H13" i="1" s="1"/>
  <c r="I12" i="1"/>
  <c r="I13" i="1" s="1"/>
  <c r="J12" i="1"/>
  <c r="J13" i="1" s="1"/>
  <c r="K12" i="1"/>
  <c r="K13" i="1" s="1"/>
  <c r="C15" i="1"/>
  <c r="D15" i="1"/>
  <c r="E15" i="1"/>
  <c r="F15" i="1"/>
  <c r="G15" i="1"/>
  <c r="H15" i="1"/>
  <c r="I15" i="1"/>
  <c r="J15" i="1"/>
  <c r="K15" i="1"/>
  <c r="B15" i="1"/>
  <c r="B7" i="1"/>
  <c r="B4" i="1"/>
  <c r="A1" i="1"/>
  <c r="A1" i="2" s="1"/>
  <c r="A1" i="4" s="1"/>
  <c r="E1" i="6"/>
  <c r="H1" i="1" s="1"/>
  <c r="C3" i="4"/>
  <c r="D3" i="4"/>
  <c r="E3" i="4"/>
  <c r="F3" i="4"/>
  <c r="G3" i="4"/>
  <c r="H3" i="4"/>
  <c r="I3" i="4"/>
  <c r="J3" i="4"/>
  <c r="K3" i="4"/>
  <c r="C3" i="2"/>
  <c r="D3" i="2"/>
  <c r="E3" i="2"/>
  <c r="F3" i="2"/>
  <c r="G3" i="2"/>
  <c r="H3" i="2"/>
  <c r="I3" i="2"/>
  <c r="J3" i="2"/>
  <c r="K3" i="2"/>
  <c r="C3" i="3"/>
  <c r="D3" i="3"/>
  <c r="E3" i="3"/>
  <c r="F3" i="3"/>
  <c r="G3" i="3"/>
  <c r="H3" i="3"/>
  <c r="I3" i="3"/>
  <c r="J3" i="3"/>
  <c r="K3" i="3"/>
  <c r="C3" i="1"/>
  <c r="D3" i="1"/>
  <c r="E3" i="1"/>
  <c r="F3" i="1"/>
  <c r="G3" i="1"/>
  <c r="H3" i="1"/>
  <c r="I3" i="1"/>
  <c r="J3" i="1"/>
  <c r="K3" i="1"/>
  <c r="B7" i="4"/>
  <c r="B6" i="4"/>
  <c r="B5" i="4"/>
  <c r="B4" i="4"/>
  <c r="B3" i="4"/>
  <c r="B18" i="2"/>
  <c r="B13" i="2"/>
  <c r="B12" i="2"/>
  <c r="B11" i="2"/>
  <c r="B10" i="2"/>
  <c r="B8" i="2"/>
  <c r="B7" i="2"/>
  <c r="B6" i="2"/>
  <c r="B3" i="2"/>
  <c r="B12" i="3"/>
  <c r="B11" i="3"/>
  <c r="B10" i="3"/>
  <c r="B9" i="3"/>
  <c r="B8" i="3"/>
  <c r="B7" i="3"/>
  <c r="B4" i="3"/>
  <c r="B3" i="3"/>
  <c r="L15" i="1"/>
  <c r="B12" i="1"/>
  <c r="B13" i="1" s="1"/>
  <c r="B11" i="1"/>
  <c r="B10" i="1"/>
  <c r="B9" i="1"/>
  <c r="B8" i="1"/>
  <c r="B3" i="1"/>
  <c r="G6" i="1" l="1"/>
  <c r="G19" i="1" s="1"/>
  <c r="B20" i="2"/>
  <c r="K23" i="2"/>
  <c r="B14" i="3"/>
  <c r="H14" i="3"/>
  <c r="G20" i="2"/>
  <c r="C14" i="3"/>
  <c r="J14" i="3"/>
  <c r="L6" i="1"/>
  <c r="I6" i="1"/>
  <c r="I19" i="1" s="1"/>
  <c r="H21" i="2"/>
  <c r="I14" i="3"/>
  <c r="E21" i="2"/>
  <c r="K16" i="2"/>
  <c r="A1" i="3"/>
  <c r="D23" i="2"/>
  <c r="K14" i="3"/>
  <c r="F20" i="2"/>
  <c r="E1" i="3"/>
  <c r="F23" i="2"/>
  <c r="E16" i="2"/>
  <c r="L10" i="1"/>
  <c r="L8" i="1"/>
  <c r="N8" i="1" s="1"/>
  <c r="I14" i="1"/>
  <c r="I23" i="2"/>
  <c r="L4" i="1"/>
  <c r="L23" i="1" s="1"/>
  <c r="F14" i="1"/>
  <c r="E20" i="2"/>
  <c r="B21" i="2"/>
  <c r="D21" i="2"/>
  <c r="L12" i="1"/>
  <c r="L13" i="1" s="1"/>
  <c r="L14" i="1" s="1"/>
  <c r="L25" i="1" s="1"/>
  <c r="G14" i="3"/>
  <c r="C6" i="1"/>
  <c r="C19" i="1" s="1"/>
  <c r="K21" i="2"/>
  <c r="L5" i="1"/>
  <c r="C14" i="1"/>
  <c r="D6" i="1"/>
  <c r="D19" i="1" s="1"/>
  <c r="J14" i="1"/>
  <c r="J16" i="2"/>
  <c r="G23" i="2"/>
  <c r="D20" i="2"/>
  <c r="J21" i="2"/>
  <c r="C20" i="2"/>
  <c r="E23" i="2"/>
  <c r="C24" i="2"/>
  <c r="D16" i="2"/>
  <c r="C23" i="2"/>
  <c r="I21" i="2"/>
  <c r="L11" i="1"/>
  <c r="J6" i="1"/>
  <c r="J19" i="1" s="1"/>
  <c r="F16" i="2"/>
  <c r="C16" i="2"/>
  <c r="J23" i="2"/>
  <c r="I9" i="12"/>
  <c r="H11" i="12"/>
  <c r="H13" i="12" s="1"/>
  <c r="H17" i="12" s="1"/>
  <c r="B6" i="1"/>
  <c r="B19" i="1" s="1"/>
  <c r="D29" i="10"/>
  <c r="N27" i="10"/>
  <c r="M27" i="10"/>
  <c r="E6" i="1"/>
  <c r="E19" i="1" s="1"/>
  <c r="K14" i="1"/>
  <c r="L9" i="1"/>
  <c r="N9" i="1" s="1"/>
  <c r="G16" i="2"/>
  <c r="E24" i="2"/>
  <c r="I23" i="1"/>
  <c r="D24" i="2"/>
  <c r="J20" i="2"/>
  <c r="K24" i="2"/>
  <c r="K20" i="2"/>
  <c r="E1" i="2"/>
  <c r="G13" i="1"/>
  <c r="G14" i="1" s="1"/>
  <c r="H23" i="2"/>
  <c r="J24" i="2"/>
  <c r="B16" i="2"/>
  <c r="I24" i="2"/>
  <c r="H24" i="2"/>
  <c r="H14" i="1"/>
  <c r="B23" i="2"/>
  <c r="G24" i="2"/>
  <c r="D13" i="1"/>
  <c r="E13" i="1" s="1"/>
  <c r="E14" i="1" s="1"/>
  <c r="H23" i="1"/>
  <c r="B14" i="1"/>
  <c r="I16" i="2"/>
  <c r="J23" i="1"/>
  <c r="L7" i="1"/>
  <c r="F24" i="2"/>
  <c r="J25" i="1"/>
  <c r="I20" i="2"/>
  <c r="H20" i="2"/>
  <c r="K23" i="1"/>
  <c r="H6" i="1"/>
  <c r="H19" i="1" s="1"/>
  <c r="F6" i="1"/>
  <c r="F19" i="1" s="1"/>
  <c r="E1" i="4"/>
  <c r="K24" i="1" l="1"/>
  <c r="L19" i="1"/>
  <c r="L24" i="1" s="1"/>
  <c r="M11" i="1"/>
  <c r="M23" i="1"/>
  <c r="M4" i="1" s="1"/>
  <c r="M8" i="1"/>
  <c r="K25" i="1"/>
  <c r="M25" i="1" s="1"/>
  <c r="M14" i="1" s="1"/>
  <c r="J24" i="1"/>
  <c r="M9" i="1"/>
  <c r="M29" i="10"/>
  <c r="N29" i="10"/>
  <c r="N11" i="1"/>
  <c r="J9" i="12"/>
  <c r="I11" i="12"/>
  <c r="I13" i="12" s="1"/>
  <c r="I17" i="12" s="1"/>
  <c r="I24" i="1"/>
  <c r="N23" i="1"/>
  <c r="N4" i="1" s="1"/>
  <c r="I25" i="1"/>
  <c r="H24" i="1"/>
  <c r="D14" i="1"/>
  <c r="H25" i="1" s="1"/>
  <c r="M24" i="1" l="1"/>
  <c r="M6" i="1" s="1"/>
  <c r="M5" i="1" s="1"/>
  <c r="N25" i="1"/>
  <c r="N14" i="1" s="1"/>
  <c r="N24" i="1"/>
  <c r="N6" i="1" s="1"/>
  <c r="N10" i="1" s="1"/>
  <c r="N12" i="1" s="1"/>
  <c r="N13" i="1" s="1"/>
  <c r="K9" i="12"/>
  <c r="K11" i="12" s="1"/>
  <c r="K13" i="12" s="1"/>
  <c r="J11" i="12"/>
  <c r="J13" i="12" s="1"/>
  <c r="J17" i="12" s="1"/>
  <c r="N15" i="1" l="1"/>
  <c r="M10" i="1"/>
  <c r="M12" i="1" s="1"/>
  <c r="M13" i="1" s="1"/>
  <c r="M15" i="1" s="1"/>
  <c r="N5" i="1"/>
  <c r="D25" i="12"/>
  <c r="D29" i="12" s="1"/>
  <c r="D34" i="12" s="1"/>
  <c r="K17" i="12"/>
  <c r="D33" i="12" s="1"/>
  <c r="D35" i="12" l="1"/>
  <c r="D38" i="12" s="1"/>
  <c r="D41" i="12" s="1"/>
  <c r="F34" i="12" l="1"/>
  <c r="D44" i="12"/>
  <c r="D45" i="12"/>
</calcChain>
</file>

<file path=xl/sharedStrings.xml><?xml version="1.0" encoding="utf-8"?>
<sst xmlns="http://schemas.openxmlformats.org/spreadsheetml/2006/main" count="619" uniqueCount="450">
  <si>
    <t>COMPANY NAME</t>
  </si>
  <si>
    <t>SCREENER.IN</t>
  </si>
  <si>
    <t>Narration</t>
  </si>
  <si>
    <t>Trailing</t>
  </si>
  <si>
    <t>Best Case</t>
  </si>
  <si>
    <t>Worst Case</t>
  </si>
  <si>
    <t>Sales</t>
  </si>
  <si>
    <t>Expenses</t>
  </si>
  <si>
    <t>Operating Profit</t>
  </si>
  <si>
    <t>Other Income</t>
  </si>
  <si>
    <t>Depreciation</t>
  </si>
  <si>
    <t>Interest</t>
  </si>
  <si>
    <t>Profit before tax</t>
  </si>
  <si>
    <t>Tax</t>
  </si>
  <si>
    <t>Net profit</t>
  </si>
  <si>
    <t>RATIOS:</t>
  </si>
  <si>
    <t>Price to earning</t>
  </si>
  <si>
    <t>Dividend Payout</t>
  </si>
  <si>
    <t>OPM</t>
  </si>
  <si>
    <t>TRENDS:</t>
  </si>
  <si>
    <t>BEST</t>
  </si>
  <si>
    <t>WORST</t>
  </si>
  <si>
    <t>Sales Growth</t>
  </si>
  <si>
    <t>Price to Earning</t>
  </si>
  <si>
    <t>Equity Share Capital</t>
  </si>
  <si>
    <t>Reserves</t>
  </si>
  <si>
    <t>Total</t>
  </si>
  <si>
    <t>Net Block</t>
  </si>
  <si>
    <t>Capital Work in Progress</t>
  </si>
  <si>
    <t>Investments</t>
  </si>
  <si>
    <t>Working Capital</t>
  </si>
  <si>
    <t>Face Value</t>
  </si>
  <si>
    <t>Cash from Operating Activity</t>
  </si>
  <si>
    <t>Cash from Investing Activity</t>
  </si>
  <si>
    <t>Cash from Financing Activity</t>
  </si>
  <si>
    <t>Net Cash Flow</t>
  </si>
  <si>
    <t>PLEASE DO NOT MAKE ANY CHANGES TO THIS SHEET</t>
  </si>
  <si>
    <t>PROFIT &amp; LOSS</t>
  </si>
  <si>
    <t>Report Date</t>
  </si>
  <si>
    <t>Quarters</t>
  </si>
  <si>
    <t>BALANCE SHEET</t>
  </si>
  <si>
    <t>CASH FLOW:</t>
  </si>
  <si>
    <t>Number of shares</t>
  </si>
  <si>
    <t>Current Price</t>
  </si>
  <si>
    <t>Debtors</t>
  </si>
  <si>
    <t>Inventory</t>
  </si>
  <si>
    <t>Debtor Days</t>
  </si>
  <si>
    <t>Inventory Turnover</t>
  </si>
  <si>
    <t>You can customize this workbook as you want.</t>
  </si>
  <si>
    <t>Please don't edit the "Data Sheet" only.</t>
  </si>
  <si>
    <t>After customization, you can upload this back on Screener.</t>
  </si>
  <si>
    <t>Upload on:</t>
  </si>
  <si>
    <t>Download your customized workbooks now onwards.</t>
  </si>
  <si>
    <t>Now whenever you will "Export to excel" from Screener, it will export your customized file.</t>
  </si>
  <si>
    <t>TESTING:</t>
  </si>
  <si>
    <t>This is a testing feature currently.</t>
  </si>
  <si>
    <t>How to use it?</t>
  </si>
  <si>
    <t>EPS</t>
  </si>
  <si>
    <t>Price</t>
  </si>
  <si>
    <t>Return on Equity</t>
  </si>
  <si>
    <t>Return on Capital Emp</t>
  </si>
  <si>
    <t>LATEST VERSION</t>
  </si>
  <si>
    <t>CURRENT VERSION</t>
  </si>
  <si>
    <t>DABUR INDIA LTD</t>
  </si>
  <si>
    <t>META</t>
  </si>
  <si>
    <t>10 YEARS</t>
  </si>
  <si>
    <t>7 YEARS</t>
  </si>
  <si>
    <t>5 YEARS</t>
  </si>
  <si>
    <t>3 YEARS</t>
  </si>
  <si>
    <t>RECENT</t>
  </si>
  <si>
    <t>Dividend Amount</t>
  </si>
  <si>
    <t>Borrowings</t>
  </si>
  <si>
    <t>Other Liabilities</t>
  </si>
  <si>
    <t>Other Assets</t>
  </si>
  <si>
    <t>No. of Equity Shares</t>
  </si>
  <si>
    <t>New Bonus Shares</t>
  </si>
  <si>
    <t>DERIVED:</t>
  </si>
  <si>
    <t>PRICE:</t>
  </si>
  <si>
    <t>Receivables</t>
  </si>
  <si>
    <t>Market Capitalization</t>
  </si>
  <si>
    <t>Raw Material Cost</t>
  </si>
  <si>
    <t>Change in Inventory</t>
  </si>
  <si>
    <t>Power and Fuel</t>
  </si>
  <si>
    <t>Other Mfr. Exp</t>
  </si>
  <si>
    <t>Employee Cost</t>
  </si>
  <si>
    <t>Selling and admin</t>
  </si>
  <si>
    <t>Other Expenses</t>
  </si>
  <si>
    <t>Cash &amp; Bank</t>
  </si>
  <si>
    <t>Face value</t>
  </si>
  <si>
    <t>Adjusted Equity Shares in Cr</t>
  </si>
  <si>
    <t>You can add custom formating, add conditional formating, add your own formulas… do ANYTHING.</t>
  </si>
  <si>
    <t xml:space="preserve"> https://www.screener.in/excel/</t>
  </si>
  <si>
    <r>
      <t xml:space="preserve">You can report any formula errors on the worksheet at: </t>
    </r>
    <r>
      <rPr>
        <b/>
        <sz val="11"/>
        <color theme="1"/>
        <rFont val="Calibri"/>
        <family val="2"/>
        <scheme val="minor"/>
      </rPr>
      <t>support@screener.in</t>
    </r>
  </si>
  <si>
    <t xml:space="preserve">Years </t>
  </si>
  <si>
    <t xml:space="preserve">Sales </t>
  </si>
  <si>
    <t xml:space="preserve">COGS </t>
  </si>
  <si>
    <t>Gross Profit</t>
  </si>
  <si>
    <t xml:space="preserve">Selling &amp; Adm Expenses </t>
  </si>
  <si>
    <t xml:space="preserve">Other Expenses </t>
  </si>
  <si>
    <t>EBITDA</t>
  </si>
  <si>
    <t xml:space="preserve">Depreciation </t>
  </si>
  <si>
    <t>EBIT</t>
  </si>
  <si>
    <t xml:space="preserve">Earning Before Tax </t>
  </si>
  <si>
    <t xml:space="preserve">Tax </t>
  </si>
  <si>
    <t xml:space="preserve">Net Profit </t>
  </si>
  <si>
    <t xml:space="preserve">No. of Shares </t>
  </si>
  <si>
    <t xml:space="preserve">Earning per Share </t>
  </si>
  <si>
    <t xml:space="preserve">Divident per Share </t>
  </si>
  <si>
    <t xml:space="preserve">Retained Earnings </t>
  </si>
  <si>
    <t xml:space="preserve">COGS % Sales </t>
  </si>
  <si>
    <t xml:space="preserve">Gross Margins </t>
  </si>
  <si>
    <t xml:space="preserve">Selling &amp; Adm Exp % Sales </t>
  </si>
  <si>
    <t>Other Expenses % Sales</t>
  </si>
  <si>
    <t xml:space="preserve">Other Income % Sales </t>
  </si>
  <si>
    <t xml:space="preserve">EBITDA Margins </t>
  </si>
  <si>
    <t xml:space="preserve">Depreciation % Sales </t>
  </si>
  <si>
    <t>EBIT Growth</t>
  </si>
  <si>
    <t xml:space="preserve">Interest % Sales </t>
  </si>
  <si>
    <t xml:space="preserve">EBT % Sales </t>
  </si>
  <si>
    <t xml:space="preserve">Effective Tax Rate </t>
  </si>
  <si>
    <t xml:space="preserve">Net Profit % Sales </t>
  </si>
  <si>
    <t>EPS Growth</t>
  </si>
  <si>
    <t>Divident Payout Ratio</t>
  </si>
  <si>
    <t>#</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</si>
  <si>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</si>
  <si>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</si>
  <si>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</si>
  <si>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</si>
  <si>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</si>
  <si>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</si>
  <si>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</si>
  <si>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</si>
  <si>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</si>
  <si>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</si>
  <si>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</si>
  <si>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Total Liabilities</t>
  </si>
  <si>
    <t>Fixed Assets -</t>
  </si>
  <si>
    <t>Land</t>
  </si>
  <si>
    <t>Building</t>
  </si>
  <si>
    <t>Plant Machinery</t>
  </si>
  <si>
    <t>Equipments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</si>
  <si>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</si>
  <si>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</si>
  <si>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</si>
  <si>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</si>
  <si>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</si>
  <si>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</si>
  <si>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</si>
  <si>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</si>
  <si>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</si>
  <si>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</si>
  <si>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</si>
  <si>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</si>
  <si>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</si>
  <si>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Total Assets</t>
  </si>
  <si>
    <t xml:space="preserve">Net Block </t>
  </si>
  <si>
    <t>Profit from operations</t>
  </si>
  <si>
    <t>Payables</t>
  </si>
  <si>
    <t>Other WC items</t>
  </si>
  <si>
    <t>Working capital changes</t>
  </si>
  <si>
    <t>Direct taxes</t>
  </si>
  <si>
    <t>Fixed assets purchased</t>
  </si>
  <si>
    <t>Fixed assets sold</t>
  </si>
  <si>
    <t>Investments purchased</t>
  </si>
  <si>
    <t>Investments sold</t>
  </si>
  <si>
    <t>Interest received</t>
  </si>
  <si>
    <t>Acquisition of companies</t>
  </si>
  <si>
    <t>Other investing items</t>
  </si>
  <si>
    <t>Proceeds from shares</t>
  </si>
  <si>
    <t>Proceeds from borrowings</t>
  </si>
  <si>
    <t>Repayment of borrowings</t>
  </si>
  <si>
    <t>Interest paid fin</t>
  </si>
  <si>
    <t>Dividends paid</t>
  </si>
  <si>
    <t>Financial liabilities</t>
  </si>
  <si>
    <t>Other financing items</t>
  </si>
  <si>
    <t xml:space="preserve">Cash Flow From Operating Activities </t>
  </si>
  <si>
    <t>Operating Activities -</t>
  </si>
  <si>
    <t>Investing Activities -</t>
  </si>
  <si>
    <t xml:space="preserve">Cash Flow From Investing Activities </t>
  </si>
  <si>
    <t>Financing Activities -</t>
  </si>
  <si>
    <t xml:space="preserve">Cash Flow From Financing Activities </t>
  </si>
  <si>
    <t>EBITDA Growth</t>
  </si>
  <si>
    <t>Net Profit Growth</t>
  </si>
  <si>
    <t>Divident Growth</t>
  </si>
  <si>
    <t>Gross Margin</t>
  </si>
  <si>
    <t xml:space="preserve">EBITDA Margin </t>
  </si>
  <si>
    <t xml:space="preserve">EBIT Margin </t>
  </si>
  <si>
    <t xml:space="preserve">EBT Margin </t>
  </si>
  <si>
    <t xml:space="preserve">Net Profit Margin </t>
  </si>
  <si>
    <t xml:space="preserve">Operating Income % Sales </t>
  </si>
  <si>
    <t>Selling and Adm Exp % Sales</t>
  </si>
  <si>
    <t>Return on Capital Employed</t>
  </si>
  <si>
    <t>Retained Earnings %</t>
  </si>
  <si>
    <t>Return on Equity %</t>
  </si>
  <si>
    <t xml:space="preserve">Self Sustained Growth Rate </t>
  </si>
  <si>
    <t>Interest Coverage Ratio</t>
  </si>
  <si>
    <t xml:space="preserve">Debtor Turnover Ratio </t>
  </si>
  <si>
    <t xml:space="preserve">Creditor Turnover Ratio </t>
  </si>
  <si>
    <t xml:space="preserve">Inventory Turnover Ratio </t>
  </si>
  <si>
    <t xml:space="preserve">Fixed Assets Turnover Ratio </t>
  </si>
  <si>
    <t xml:space="preserve">Capital Employed Turnover Ratio </t>
  </si>
  <si>
    <t xml:space="preserve">Debtor Days </t>
  </si>
  <si>
    <t xml:space="preserve">Creditor Days </t>
  </si>
  <si>
    <t xml:space="preserve">Inventory Days </t>
  </si>
  <si>
    <t xml:space="preserve">Cash Conversion Cycle </t>
  </si>
  <si>
    <t>CFO/Sales %</t>
  </si>
  <si>
    <t>CFO/Total Assets %</t>
  </si>
  <si>
    <t>CFO/Total Debt %</t>
  </si>
  <si>
    <t>Trend</t>
  </si>
  <si>
    <t>Mean</t>
  </si>
  <si>
    <t>Median</t>
  </si>
  <si>
    <t xml:space="preserve">Total Liabilities </t>
  </si>
  <si>
    <t xml:space="preserve">Total Assets </t>
  </si>
  <si>
    <t xml:space="preserve">Weighted Average Cost of Capital </t>
  </si>
  <si>
    <t xml:space="preserve">All Figures are in INR unless stated otherwise </t>
  </si>
  <si>
    <t>Peer Comps</t>
  </si>
  <si>
    <t xml:space="preserve">Name of the Comps </t>
  </si>
  <si>
    <t xml:space="preserve">Country </t>
  </si>
  <si>
    <t>Total Debt</t>
  </si>
  <si>
    <t xml:space="preserve">Total Equity </t>
  </si>
  <si>
    <t xml:space="preserve">Tax Rate </t>
  </si>
  <si>
    <r>
      <t xml:space="preserve">Tax Rate </t>
    </r>
    <r>
      <rPr>
        <vertAlign val="superscript"/>
        <sz val="11"/>
        <color theme="1"/>
        <rFont val="Calibri"/>
        <family val="2"/>
        <scheme val="minor"/>
      </rPr>
      <t>1</t>
    </r>
  </si>
  <si>
    <t>Debt/</t>
  </si>
  <si>
    <t xml:space="preserve">Equity </t>
  </si>
  <si>
    <t>Total Capital</t>
  </si>
  <si>
    <t>Levered</t>
  </si>
  <si>
    <t xml:space="preserve">Unlevered </t>
  </si>
  <si>
    <r>
      <t xml:space="preserve">Beta </t>
    </r>
    <r>
      <rPr>
        <vertAlign val="superscript"/>
        <sz val="11"/>
        <color theme="1"/>
        <rFont val="Calibri"/>
        <family val="2"/>
        <scheme val="minor"/>
      </rPr>
      <t>3</t>
    </r>
  </si>
  <si>
    <t>Godrej Consumer</t>
  </si>
  <si>
    <t>Britannia Inds.</t>
  </si>
  <si>
    <t>Dabur India</t>
  </si>
  <si>
    <t>Colgate-Palmoliv</t>
  </si>
  <si>
    <t>P &amp; G Hygiene</t>
  </si>
  <si>
    <t>Dep</t>
  </si>
  <si>
    <t>NP</t>
  </si>
  <si>
    <t>Mar Cap</t>
  </si>
  <si>
    <t>EV</t>
  </si>
  <si>
    <t>Cash End</t>
  </si>
  <si>
    <t>Debt</t>
  </si>
  <si>
    <t>No. Eq. Shares</t>
  </si>
  <si>
    <t>CMP</t>
  </si>
  <si>
    <t xml:space="preserve">Comps Data </t>
  </si>
  <si>
    <t>India</t>
  </si>
  <si>
    <t>Colgate-Palmolive</t>
  </si>
  <si>
    <t xml:space="preserve">Average </t>
  </si>
  <si>
    <t xml:space="preserve">Cost of Debt </t>
  </si>
  <si>
    <t xml:space="preserve">Cost of Equity </t>
  </si>
  <si>
    <t xml:space="preserve">Pre Tax Cost of Debt </t>
  </si>
  <si>
    <t xml:space="preserve">Post Tax Cost of Debt </t>
  </si>
  <si>
    <t xml:space="preserve">Risk Free Rate </t>
  </si>
  <si>
    <t>Equity Risk Premium</t>
  </si>
  <si>
    <r>
      <t xml:space="preserve">Beta </t>
    </r>
    <r>
      <rPr>
        <vertAlign val="superscript"/>
        <sz val="11"/>
        <color theme="1"/>
        <rFont val="Calibri"/>
        <family val="2"/>
        <scheme val="minor"/>
      </rPr>
      <t>1</t>
    </r>
  </si>
  <si>
    <r>
      <t xml:space="preserve">Levered Beta </t>
    </r>
    <r>
      <rPr>
        <vertAlign val="superscript"/>
        <sz val="11"/>
        <color theme="1"/>
        <rFont val="Calibri"/>
        <family val="2"/>
        <scheme val="minor"/>
      </rPr>
      <t>3</t>
    </r>
  </si>
  <si>
    <t xml:space="preserve">Capital Structure </t>
  </si>
  <si>
    <t xml:space="preserve">Total Debt </t>
  </si>
  <si>
    <t xml:space="preserve">Market Capitalization </t>
  </si>
  <si>
    <t xml:space="preserve">Total Capital </t>
  </si>
  <si>
    <t xml:space="preserve">Current </t>
  </si>
  <si>
    <t xml:space="preserve">Target </t>
  </si>
  <si>
    <t>Levered Beta</t>
  </si>
  <si>
    <t xml:space="preserve">Comps Median Unlevered Beta </t>
  </si>
  <si>
    <t xml:space="preserve">Taget Debt / Equity </t>
  </si>
  <si>
    <t>Debt / Equity</t>
  </si>
  <si>
    <t xml:space="preserve">Debt </t>
  </si>
  <si>
    <t xml:space="preserve">Total Weight </t>
  </si>
  <si>
    <t xml:space="preserve">Total Cost </t>
  </si>
  <si>
    <t>Notes:</t>
  </si>
  <si>
    <t xml:space="preserve">1. Tax Rate considered as Marginal Tax Rate for the country </t>
  </si>
  <si>
    <t>3. Unlevered Beta = Levered Beta/(1 + ( 1-Tax Rate )*Debt/Equity)</t>
  </si>
  <si>
    <t>4. Levered Beta = Unlevered Beta*(1 + ( 1-Tax Rate )*Debt/Equity)</t>
  </si>
  <si>
    <t>2. Levered Beta is based on 2 years Weekly data</t>
  </si>
  <si>
    <t>WACC</t>
  </si>
  <si>
    <r>
      <t xml:space="preserve">Levered Beta </t>
    </r>
    <r>
      <rPr>
        <b/>
        <vertAlign val="superscript"/>
        <sz val="11"/>
        <color theme="1"/>
        <rFont val="Calibri"/>
        <family val="2"/>
        <scheme val="minor"/>
      </rPr>
      <t>2</t>
    </r>
  </si>
  <si>
    <t xml:space="preserve">Calculation of ROIC </t>
  </si>
  <si>
    <t>Current Assets</t>
  </si>
  <si>
    <t xml:space="preserve">Current Liabilities </t>
  </si>
  <si>
    <t xml:space="preserve">Total Current Assets </t>
  </si>
  <si>
    <t xml:space="preserve">Total Current Liabilities  </t>
  </si>
  <si>
    <t xml:space="preserve">Net Working Capital </t>
  </si>
  <si>
    <t>Non-Current Assets</t>
  </si>
  <si>
    <t xml:space="preserve">Gross Block </t>
  </si>
  <si>
    <t xml:space="preserve">Accumulated Depreciation </t>
  </si>
  <si>
    <t>Net Non-Current Assets</t>
  </si>
  <si>
    <t>Invested Capital</t>
  </si>
  <si>
    <t>ROIC</t>
  </si>
  <si>
    <t xml:space="preserve">Calculation of Reinvestment Rate </t>
  </si>
  <si>
    <t xml:space="preserve">Net Capex </t>
  </si>
  <si>
    <t xml:space="preserve">Change in Working Capital </t>
  </si>
  <si>
    <t>Tax Rate</t>
  </si>
  <si>
    <t>Marginal Tax Rate</t>
  </si>
  <si>
    <t>Reinvestment</t>
  </si>
  <si>
    <t>EBIT(1-Tax Rate)</t>
  </si>
  <si>
    <t xml:space="preserve">Reinvestment Rate </t>
  </si>
  <si>
    <t xml:space="preserve">4 Year Average </t>
  </si>
  <si>
    <t xml:space="preserve">4 Year Median </t>
  </si>
  <si>
    <t>Reinvestment Rate</t>
  </si>
  <si>
    <t>Intrinsic Growth</t>
  </si>
  <si>
    <t>Calculation of PV of FCFF</t>
  </si>
  <si>
    <t>Less: Reinvestment Rate</t>
  </si>
  <si>
    <t>Free Cash Flow to Firm (FCFF)</t>
  </si>
  <si>
    <t>Mid Year Convention</t>
  </si>
  <si>
    <t>Discounting Factor</t>
  </si>
  <si>
    <t>PV of FCFF</t>
  </si>
  <si>
    <t>Expected Growth</t>
  </si>
  <si>
    <t>Terminal Growth</t>
  </si>
  <si>
    <t>Calculation of PV of Terminal Value</t>
  </si>
  <si>
    <t>FCFF (n+1)</t>
  </si>
  <si>
    <t>Terminal Growth Rate</t>
  </si>
  <si>
    <t>Terminal Value</t>
  </si>
  <si>
    <t xml:space="preserve">PV of Terminal Value </t>
  </si>
  <si>
    <t>Enterprise Value</t>
  </si>
  <si>
    <t xml:space="preserve">Add: Cash </t>
  </si>
  <si>
    <t xml:space="preserve">Less: Debt </t>
  </si>
  <si>
    <t xml:space="preserve">Equity Value </t>
  </si>
  <si>
    <t xml:space="preserve">Calculation of PV of Equity Value per Share </t>
  </si>
  <si>
    <t>Equity Value per Share</t>
  </si>
  <si>
    <t xml:space="preserve">Current Share Price </t>
  </si>
  <si>
    <t>Discount/Premium</t>
  </si>
  <si>
    <t xml:space="preserve">Times </t>
  </si>
  <si>
    <t>S.No.</t>
  </si>
  <si>
    <t>Name</t>
  </si>
  <si>
    <t>CMP Rs.</t>
  </si>
  <si>
    <t>No. Eq. Shares Cr.</t>
  </si>
  <si>
    <t>Debt Rs.Cr.</t>
  </si>
  <si>
    <t>Cash End Rs.Cr.</t>
  </si>
  <si>
    <t>EV Rs.Cr.</t>
  </si>
  <si>
    <t>Sales Rs.Cr.</t>
  </si>
  <si>
    <t>EBIT 12M Rs.Cr.</t>
  </si>
  <si>
    <t>Dep 12M Rs.Cr.</t>
  </si>
  <si>
    <t>NP 12M Rs.Cr.</t>
  </si>
  <si>
    <t xml:space="preserve">Mar Cap Rs.Cr. </t>
  </si>
  <si>
    <t>Hind. Unilever</t>
  </si>
  <si>
    <t>Nestle India</t>
  </si>
  <si>
    <t>Varun Beverages</t>
  </si>
  <si>
    <t>Emami</t>
  </si>
  <si>
    <t>Gillette India</t>
  </si>
  <si>
    <t>Hatsun Agro</t>
  </si>
  <si>
    <t>Jyothy Labs</t>
  </si>
  <si>
    <t>Bikaji Foods</t>
  </si>
  <si>
    <t>Zydus Wellness</t>
  </si>
  <si>
    <t>Mrs Bectors</t>
  </si>
  <si>
    <t>L T Foods</t>
  </si>
  <si>
    <t>Avanti Feeds</t>
  </si>
  <si>
    <t>KRBL</t>
  </si>
  <si>
    <t>Hindustan Foods</t>
  </si>
  <si>
    <t>Dodla Dairy</t>
  </si>
  <si>
    <t>Heritage Foods</t>
  </si>
  <si>
    <t>Gopal Snacks</t>
  </si>
  <si>
    <t>Manorama Indust.</t>
  </si>
  <si>
    <t>Bajaj Consumer</t>
  </si>
  <si>
    <t>Vadilal Inds.</t>
  </si>
  <si>
    <t>Tasty Bite Eat.</t>
  </si>
  <si>
    <t>HMA Agro Inds.</t>
  </si>
  <si>
    <t>ADF Foods</t>
  </si>
  <si>
    <t>Prataap Snacks</t>
  </si>
  <si>
    <t>Parag Milk Foods</t>
  </si>
  <si>
    <t>Comparable Company Valuation</t>
  </si>
  <si>
    <t xml:space="preserve">Company </t>
  </si>
  <si>
    <t>Ticker</t>
  </si>
  <si>
    <t xml:space="preserve">Share Price </t>
  </si>
  <si>
    <t>Share Outstanding</t>
  </si>
  <si>
    <t xml:space="preserve">Net Debt </t>
  </si>
  <si>
    <t xml:space="preserve">Enterprise Value </t>
  </si>
  <si>
    <t>Market Data</t>
  </si>
  <si>
    <t xml:space="preserve">Financials </t>
  </si>
  <si>
    <t>Revenue</t>
  </si>
  <si>
    <t>Net Icome</t>
  </si>
  <si>
    <t>Valuation</t>
  </si>
  <si>
    <t>EV/Revenue</t>
  </si>
  <si>
    <t>EV/EBITDA</t>
  </si>
  <si>
    <t>P/E</t>
  </si>
  <si>
    <t xml:space="preserve">High </t>
  </si>
  <si>
    <t xml:space="preserve">75th Percentile </t>
  </si>
  <si>
    <t xml:space="preserve">Median </t>
  </si>
  <si>
    <t>25th Percentile</t>
  </si>
  <si>
    <t>Low</t>
  </si>
  <si>
    <t>Dabur India Comparable Valuation</t>
  </si>
  <si>
    <t xml:space="preserve">Implied Enterprise Value </t>
  </si>
  <si>
    <t xml:space="preserve">Implied Market Value </t>
  </si>
  <si>
    <t xml:space="preserve">Implied Value per Share </t>
  </si>
  <si>
    <t>Source: The Valuation School, Screener</t>
  </si>
  <si>
    <t xml:space="preserve">Amount in Crores </t>
  </si>
  <si>
    <t>Historical Statements of -DABUR INDIA LTD</t>
  </si>
  <si>
    <t>Common Size Statement of -DABUR INDIA LTD</t>
  </si>
  <si>
    <t>Sensitiviy Analysis - Enterprise Value</t>
  </si>
  <si>
    <t>Football Field Analysis - Dabur India</t>
  </si>
  <si>
    <t>Comps</t>
  </si>
  <si>
    <t>DCF Bear</t>
  </si>
  <si>
    <t xml:space="preserve">DCF Base </t>
  </si>
  <si>
    <t>DCF Bull</t>
  </si>
  <si>
    <t>52 Week H/L</t>
  </si>
  <si>
    <t xml:space="preserve">Open Low </t>
  </si>
  <si>
    <t xml:space="preserve">Low </t>
  </si>
  <si>
    <t xml:space="preserve">Open High </t>
  </si>
  <si>
    <t>High</t>
  </si>
  <si>
    <t>Date</t>
  </si>
  <si>
    <t>Adj Close</t>
  </si>
  <si>
    <t>Return</t>
  </si>
  <si>
    <t>Sorted Returns</t>
  </si>
  <si>
    <t>Calculation of Value at Risk - Dabur India(Historical)</t>
  </si>
  <si>
    <t>Std Deviation</t>
  </si>
  <si>
    <t xml:space="preserve">Min </t>
  </si>
  <si>
    <t xml:space="preserve">Max </t>
  </si>
  <si>
    <t>Percentile</t>
  </si>
  <si>
    <t xml:space="preserve">Current Market Price </t>
  </si>
  <si>
    <t>VAR%</t>
  </si>
  <si>
    <t xml:space="preserve">Stock Price </t>
  </si>
  <si>
    <t>VAR (INR)</t>
  </si>
  <si>
    <t xml:space="preserve">Confidence </t>
  </si>
  <si>
    <t>Replication</t>
  </si>
  <si>
    <t xml:space="preserve">Simulated Returns </t>
  </si>
  <si>
    <t xml:space="preserve">Historical Approach </t>
  </si>
  <si>
    <t>Calculation of Value at Risk - Dabur India(Monte Carlo)</t>
  </si>
  <si>
    <t xml:space="preserve">Monte Carlo Approach </t>
  </si>
  <si>
    <t xml:space="preserve">Hitorical Approach </t>
  </si>
  <si>
    <t>(DABUR | BSE Code: 500096 | INE016A01026)</t>
  </si>
  <si>
    <t>INR 600.0</t>
  </si>
  <si>
    <t>52 Week (High - INR 597.1 &amp; Low - 489.2)</t>
  </si>
  <si>
    <t xml:space="preserve">About the Company </t>
  </si>
  <si>
    <t>Dabur India is one of the leading fast moving consumer goods (FMCG) players dealing in consumer care and food products.Leading FMCG Company Dabur India Limited is the fourth largest FMCG Company in India and the world’s largest Ayurvedic and Natural Health Care Company with a portfolio of over 250 Herbal/Ayurvedic products.The company offers over 400 products across 21 categories and over 1,000 SKUs.</t>
  </si>
  <si>
    <t xml:space="preserve">Financial Summary </t>
  </si>
  <si>
    <t>Return on Equity (ROE)</t>
  </si>
  <si>
    <t xml:space="preserve">Average Shareholder Equity </t>
  </si>
  <si>
    <t xml:space="preserve">Return on Equity </t>
  </si>
  <si>
    <t>ROE - Dupont Equation</t>
  </si>
  <si>
    <t xml:space="preserve">Revenue </t>
  </si>
  <si>
    <t>Net Profit Margin (A)</t>
  </si>
  <si>
    <t>Asset Turnover Ratio (B)</t>
  </si>
  <si>
    <t xml:space="preserve">Average Total Assets </t>
  </si>
  <si>
    <t>Equity Multiplier (C)</t>
  </si>
  <si>
    <t>Return on Equity (A*B*C)</t>
  </si>
  <si>
    <t xml:space="preserve">Return on Assets </t>
  </si>
  <si>
    <t>Average Total Assets</t>
  </si>
  <si>
    <t>ROA - Dupont Equation</t>
  </si>
  <si>
    <t>Net Margin (A)</t>
  </si>
  <si>
    <t>Return on Assets (A*B)</t>
  </si>
  <si>
    <t>Altman's Z Score</t>
  </si>
  <si>
    <t>Working Capital/Total Assets</t>
  </si>
  <si>
    <t xml:space="preserve">Working Capital  </t>
  </si>
  <si>
    <t>Retained Earning/Total Assets</t>
  </si>
  <si>
    <t xml:space="preserve">Retained Earning </t>
  </si>
  <si>
    <t xml:space="preserve">EBIT/Total Assets </t>
  </si>
  <si>
    <t xml:space="preserve">EBIT </t>
  </si>
  <si>
    <t xml:space="preserve">Market Cap </t>
  </si>
  <si>
    <t>Long Term Borrowing</t>
  </si>
  <si>
    <t xml:space="preserve">Market Cap/Long Term Liabilities </t>
  </si>
  <si>
    <t xml:space="preserve">Sales/Total Assets </t>
  </si>
  <si>
    <t>Final Score</t>
  </si>
  <si>
    <t>Financial Stability</t>
  </si>
  <si>
    <t xml:space="preserve">net Debt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</si>
</sst>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_(* \(#,##0.00\);_(* &quot;-&quot;??_);_(@_)"/>
    <numFmt numFmtId="165" formatCode="_ * #,##0.00_ ;_ * \-#,##0.00_ ;_ * &quot;-&quot;??_ ;_ @_ "/>
    <numFmt numFmtId="166" formatCode="[$-409]mmm\-yy;@"/>
    <numFmt numFmtId="167" formatCode="#,##0.0"/>
    <numFmt numFmtId="168" formatCode="[$₹-439]#,##0.0"/>
    <numFmt numFmtId="169" formatCode="0\x"/>
    <numFmt numFmtId="170" formatCode="mmm\-yy&quot;A&quot;"/>
    <numFmt numFmtId="171" formatCode="mmm\-yy&quot;F&quot;"/>
    <numFmt numFmtId="172" formatCode="0.000"/>
    <numFmt numFmtId="173" formatCode="0.0\x"/>
    <numFmt numFmtId="174" formatCode="dd/mm/yyyy;@"/>
    <numFmt numFmtId="175" formatCode="0.0"/>
  </numFmts>
  <fonts count="24"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u/>
      <sz val="11"/>
      <color theme="10"/>
      <name val="Calibri"/>
      <family val="2"/>
    </font>
    <font>
      <sz val="11"/>
      <color theme="0"/>
      <name val="Calibri"/>
      <family val="2"/>
      <scheme val="minor"/>
    </font>
    <font>
      <b/>
      <u/>
      <sz val="11"/>
      <color theme="10"/>
      <name val="Calibri"/>
      <family val="2"/>
    </font>
    <font>
      <b/>
      <sz val="16"/>
      <color theme="1"/>
      <name val="Calibri"/>
      <family val="2"/>
      <scheme val="minor"/>
    </font>
    <font>
      <b/>
      <sz val="11"/>
      <color rgb="FFFF0000"/>
      <name val="Calibri"/>
      <family val="2"/>
      <scheme val="minor"/>
    </font>
    <font>
      <sz val="11"/>
      <name val="Calibri"/>
      <family val="2"/>
      <scheme val="minor"/>
    </font>
    <font>
      <i/>
      <sz val="10"/>
      <color theme="0" tint="-0.34998626667073579"/>
      <name val="Calibri"/>
      <family val="2"/>
      <scheme val="minor"/>
    </font>
    <font>
      <b/>
      <sz val="14"/>
      <color theme="1"/>
      <name val="Calibri"/>
      <family val="2"/>
      <scheme val="minor"/>
    </font>
    <font>
      <i/>
      <sz val="10"/>
      <color theme="1"/>
      <name val="Calibri"/>
      <family val="2"/>
      <scheme val="minor"/>
    </font>
    <font>
      <vertAlign val="superscript"/>
      <sz val="11"/>
      <color theme="1"/>
      <name val="Calibri"/>
      <family val="2"/>
      <scheme val="minor"/>
    </font>
    <font>
      <sz val="11"/>
      <color rgb="FF0000FF"/>
      <name val="Calibri"/>
      <family val="2"/>
      <scheme val="minor"/>
    </font>
    <font>
      <b/>
      <vertAlign val="superscript"/>
      <sz val="11"/>
      <color theme="1"/>
      <name val="Calibri"/>
      <family val="2"/>
      <scheme val="minor"/>
    </font>
    <font>
      <b/>
      <i/>
      <sz val="11"/>
      <color theme="1"/>
      <name val="Calibri"/>
      <family val="2"/>
      <scheme val="minor"/>
    </font>
    <font>
      <b/>
      <i/>
      <sz val="12"/>
      <color theme="1"/>
      <name val="Calibri"/>
      <family val="2"/>
      <scheme val="minor"/>
    </font>
    <font>
      <b/>
      <sz val="11"/>
      <name val="Calibri"/>
      <family val="2"/>
      <scheme val="minor"/>
    </font>
    <font>
      <b/>
      <sz val="22"/>
      <color rgb="FF1B5C29"/>
      <name val="Calibri"/>
      <family val="2"/>
      <scheme val="minor"/>
    </font>
    <font>
      <b/>
      <sz val="14"/>
      <color rgb="FF1B5C29"/>
      <name val="Calibri"/>
      <family val="2"/>
      <scheme val="minor"/>
    </font>
    <font>
      <b/>
      <sz val="14"/>
      <color theme="0"/>
      <name val="Calibri"/>
      <family val="2"/>
      <scheme val="minor"/>
    </font>
    <font>
      <b/>
      <i/>
      <sz val="10"/>
      <color theme="1"/>
      <name val="Calibri"/>
      <family val="2"/>
      <scheme val="minor"/>
    </font>
    <font>
      <b/>
      <u/>
      <sz val="18"/>
      <color rgb="FF1B5C29"/>
      <name val="Calibri"/>
      <family val="2"/>
      <scheme val="minor"/>
    </font>
  </fonts>
  <fills count="12">
    <fill>
      <patternFill patternType="none"/>
    </fill>
    <fill>
      <patternFill patternType="gray125"/>
    </fill>
    <fill>
      <patternFill patternType="solid">
        <fgColor theme="4" tint="0.39997558519241921"/>
        <bgColor indexed="65"/>
      </patternFill>
    </fill>
    <fill>
      <patternFill patternType="solid">
        <fgColor theme="6" tint="0.39997558519241921"/>
        <bgColor indexed="65"/>
      </patternFill>
    </fill>
    <fill>
      <patternFill patternType="solid">
        <fgColor theme="9"/>
      </patternFill>
    </fill>
    <fill>
      <patternFill patternType="solid">
        <fgColor rgb="FF0275D8"/>
        <bgColor indexed="64"/>
      </patternFill>
    </fill>
    <fill>
      <patternFill patternType="solid">
        <fgColor rgb="FFF4711F"/>
        <bgColor indexed="64"/>
      </patternFill>
    </fill>
    <fill>
      <patternFill patternType="solid">
        <fgColor rgb="FF1B5C29"/>
        <bgColor indexed="64"/>
      </patternFill>
    </fill>
    <fill>
      <patternFill patternType="solid">
        <fgColor rgb="FF9EE2AD"/>
        <bgColor indexed="64"/>
      </patternFill>
    </fill>
    <fill>
      <patternFill patternType="solid">
        <fgColor rgb="FFFAC2A0"/>
        <bgColor indexed="64"/>
      </patternFill>
    </fill>
    <fill>
      <patternFill patternType="solid">
        <fgColor theme="0" tint="-0.14999847407452621"/>
        <bgColor indexed="64"/>
      </patternFill>
    </fill>
    <fill>
      <patternFill patternType="solid">
        <fgColor rgb="FF9BE1AA"/>
        <bgColor indexed="64"/>
      </patternFill>
    </fill>
  </fills>
  <borders count="17">
    <border>
      <left/>
      <right/>
      <top/>
      <bottom/>
      <diagonal/>
    </border>
    <border>
      <left/>
      <right/>
      <top style="hair">
        <color rgb="FF1B5C29"/>
      </top>
      <bottom style="hair">
        <color rgb="FF1B5C29"/>
      </bottom>
      <diagonal/>
    </border>
    <border>
      <left/>
      <right/>
      <top style="hair">
        <color rgb="FF1B5C29"/>
      </top>
      <bottom/>
      <diagonal/>
    </border>
    <border>
      <left/>
      <right/>
      <top/>
      <bottom style="hair">
        <color rgb="FF1B5C29"/>
      </bottom>
      <diagonal/>
    </border>
    <border>
      <left/>
      <right/>
      <top style="thin">
        <color rgb="FF1B5C29"/>
      </top>
      <bottom/>
      <diagonal/>
    </border>
    <border>
      <left/>
      <right/>
      <top style="thin">
        <color rgb="FF1B5C29"/>
      </top>
      <bottom style="medium">
        <color rgb="FF1B5C29"/>
      </bottom>
      <diagonal/>
    </border>
    <border>
      <left/>
      <right/>
      <top/>
      <bottom style="thin">
        <color rgb="FF1B5C29"/>
      </bottom>
      <diagonal/>
    </border>
    <border>
      <left/>
      <right/>
      <top style="hair">
        <color rgb="FFF4711F"/>
      </top>
      <bottom style="hair">
        <color rgb="FFF4711F"/>
      </bottom>
      <diagonal/>
    </border>
    <border>
      <left/>
      <right/>
      <top style="medium">
        <color rgb="FF1B5C29"/>
      </top>
      <bottom/>
      <diagonal/>
    </border>
    <border>
      <left/>
      <right/>
      <top/>
      <bottom style="medium">
        <color rgb="FF1B5C29"/>
      </bottom>
      <diagonal/>
    </border>
    <border>
      <left/>
      <right/>
      <top style="thin">
        <color rgb="FF1B5C29"/>
      </top>
      <bottom style="thin">
        <color rgb="FF1B5C29"/>
      </bottom>
      <diagonal/>
    </border>
    <border>
      <left/>
      <right/>
      <top style="thin">
        <color rgb="FF1B5C29"/>
      </top>
      <bottom style="hair">
        <color rgb="FF1B5C29"/>
      </bottom>
      <diagonal/>
    </border>
    <border>
      <left/>
      <right/>
      <top style="hair">
        <color rgb="FF1B5C29"/>
      </top>
      <bottom style="thin">
        <color rgb="FF1B5C29"/>
      </bottom>
      <diagonal/>
    </border>
    <border>
      <left/>
      <right/>
      <top style="thin">
        <color rgb="FFF4711F"/>
      </top>
      <bottom style="thin">
        <color rgb="FFF4711F"/>
      </bottom>
      <diagonal/>
    </border>
    <border>
      <left/>
      <right/>
      <top/>
      <bottom style="hair">
        <color rgb="FFF4711F"/>
      </bottom>
      <diagonal/>
    </border>
    <border>
      <left/>
      <right/>
      <top style="thin">
        <color rgb="FFF4711F"/>
      </top>
      <bottom/>
      <diagonal/>
    </border>
    <border>
      <left/>
      <right/>
      <top/>
      <bottom style="thin">
        <color rgb="FFF4711F"/>
      </bottom>
      <diagonal/>
    </border>
  </borders>
  <cellStyleXfs count="7">
    <xf numFmtId="0" fontId="0" fillId="0" borderId="0"/>
    <xf numFmtId="165" fontId="3" fillId="0" borderId="0" applyFont="0" applyFill="0" applyBorder="0" applyAlignment="0" applyProtection="0"/>
    <xf numFmtId="0" fontId="4" fillId="0" borderId="0" applyNumberFormat="0" applyFill="0" applyBorder="0" applyAlignment="0" applyProtection="0">
      <alignment vertical="top"/>
      <protection locked="0"/>
    </xf>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9" fontId="3" fillId="0" borderId="0" applyFont="0" applyFill="0" applyBorder="0" applyAlignment="0" applyProtection="0"/>
  </cellStyleXfs>
  <cellXfs count="250">
    <xf numFmtId="0" fontId="0" fillId="0" borderId="0" xfId="0"/>
    <xf numFmtId="165" fontId="1" fillId="0" borderId="0" xfId="1" applyFont="1" applyBorder="1"/>
    <xf numFmtId="0" fontId="1" fillId="0" borderId="0" xfId="0" applyFont="1" applyFill="1" applyBorder="1"/>
    <xf numFmtId="0" fontId="8" fillId="0" borderId="0" xfId="0" applyFont="1" applyFill="1" applyBorder="1" applyAlignment="1"/>
    <xf numFmtId="0" fontId="1" fillId="0" borderId="0" xfId="0" applyFont="1" applyFill="1" applyBorder="1" applyAlignment="1"/>
    <xf numFmtId="165" fontId="0" fillId="0" borderId="0" xfId="1" applyFont="1" applyBorder="1"/>
    <xf numFmtId="0" fontId="0" fillId="0" borderId="0" xfId="0" applyFont="1" applyBorder="1"/>
    <xf numFmtId="10" fontId="0" fillId="0" borderId="0" xfId="0" applyNumberFormat="1" applyFont="1" applyBorder="1"/>
    <xf numFmtId="0" fontId="1" fillId="0" borderId="0" xfId="0" applyFont="1" applyBorder="1"/>
    <xf numFmtId="165" fontId="3" fillId="0" borderId="0" xfId="1" applyFont="1" applyBorder="1"/>
    <xf numFmtId="9" fontId="3" fillId="0" borderId="0" xfId="1" applyNumberFormat="1" applyFont="1" applyBorder="1"/>
    <xf numFmtId="0" fontId="0" fillId="0" borderId="0" xfId="0" applyBorder="1"/>
    <xf numFmtId="165" fontId="2" fillId="2" borderId="0" xfId="3" applyNumberFormat="1" applyFont="1" applyBorder="1"/>
    <xf numFmtId="165" fontId="2" fillId="3" borderId="0" xfId="4" applyNumberFormat="1" applyFont="1" applyBorder="1"/>
    <xf numFmtId="9" fontId="1" fillId="0" borderId="0" xfId="6" applyFont="1" applyBorder="1"/>
    <xf numFmtId="0" fontId="2" fillId="5" borderId="0" xfId="0" applyFont="1" applyFill="1" applyBorder="1"/>
    <xf numFmtId="166" fontId="2" fillId="5" borderId="0" xfId="0" applyNumberFormat="1" applyFont="1" applyFill="1" applyBorder="1" applyAlignment="1">
      <alignment horizontal="center"/>
    </xf>
    <xf numFmtId="0" fontId="2" fillId="5" borderId="0" xfId="0" applyFont="1" applyFill="1" applyBorder="1" applyAlignment="1">
      <alignment horizontal="center"/>
    </xf>
    <xf numFmtId="0" fontId="0" fillId="0" borderId="0" xfId="0" applyFill="1" applyBorder="1"/>
    <xf numFmtId="165" fontId="0" fillId="0" borderId="0" xfId="1" applyNumberFormat="1" applyFont="1" applyBorder="1" applyAlignment="1">
      <alignment horizontal="center"/>
    </xf>
    <xf numFmtId="165" fontId="1" fillId="0" borderId="0" xfId="1" applyNumberFormat="1" applyFont="1" applyBorder="1" applyAlignment="1">
      <alignment horizontal="center"/>
    </xf>
    <xf numFmtId="165" fontId="0" fillId="0" borderId="0" xfId="1" applyNumberFormat="1" applyFont="1" applyBorder="1"/>
    <xf numFmtId="10" fontId="1" fillId="0" borderId="0" xfId="0" applyNumberFormat="1" applyFont="1" applyBorder="1"/>
    <xf numFmtId="166" fontId="2" fillId="5" borderId="0" xfId="1" applyNumberFormat="1" applyFont="1" applyFill="1" applyBorder="1"/>
    <xf numFmtId="166" fontId="9" fillId="0" borderId="0" xfId="1" applyNumberFormat="1" applyFont="1" applyFill="1" applyBorder="1"/>
    <xf numFmtId="0" fontId="7" fillId="0" borderId="0" xfId="0" applyFont="1" applyBorder="1"/>
    <xf numFmtId="0" fontId="0" fillId="0" borderId="0" xfId="0" applyBorder="1" applyAlignment="1">
      <alignment horizontal="left"/>
    </xf>
    <xf numFmtId="0" fontId="6" fillId="0" borderId="0" xfId="2" applyFont="1" applyBorder="1" applyAlignment="1" applyProtection="1">
      <alignment horizontal="left"/>
    </xf>
    <xf numFmtId="0" fontId="6" fillId="0" borderId="0" xfId="2" applyFont="1" applyBorder="1" applyAlignment="1" applyProtection="1"/>
    <xf numFmtId="0" fontId="0" fillId="0" borderId="0" xfId="0" applyFont="1" applyFill="1" applyBorder="1"/>
    <xf numFmtId="0" fontId="9" fillId="0" borderId="0" xfId="0" applyFont="1" applyFill="1" applyBorder="1"/>
    <xf numFmtId="164" fontId="0" fillId="0" borderId="0" xfId="1" applyNumberFormat="1" applyFont="1" applyBorder="1"/>
    <xf numFmtId="0" fontId="0" fillId="6" borderId="0" xfId="0" applyFill="1"/>
    <xf numFmtId="0" fontId="0" fillId="7" borderId="0" xfId="0" applyFill="1"/>
    <xf numFmtId="0" fontId="2" fillId="7" borderId="0" xfId="0" applyFont="1" applyFill="1"/>
    <xf numFmtId="17" fontId="2" fillId="7" borderId="0" xfId="0" applyNumberFormat="1" applyFont="1" applyFill="1"/>
    <xf numFmtId="168" fontId="0" fillId="0" borderId="0" xfId="0" applyNumberFormat="1"/>
    <xf numFmtId="0" fontId="10" fillId="0" borderId="0" xfId="0" applyFont="1"/>
    <xf numFmtId="168" fontId="10" fillId="0" borderId="0" xfId="0" applyNumberFormat="1" applyFont="1"/>
    <xf numFmtId="10" fontId="10" fillId="0" borderId="0" xfId="6" applyNumberFormat="1" applyFont="1"/>
    <xf numFmtId="0" fontId="1" fillId="0" borderId="0" xfId="0" applyFont="1"/>
    <xf numFmtId="168" fontId="1" fillId="0" borderId="0" xfId="0" applyNumberFormat="1" applyFont="1"/>
    <xf numFmtId="0" fontId="10" fillId="0" borderId="3" xfId="0" applyFont="1" applyBorder="1"/>
    <xf numFmtId="168" fontId="10" fillId="0" borderId="3" xfId="0" applyNumberFormat="1" applyFont="1" applyBorder="1"/>
    <xf numFmtId="10" fontId="10" fillId="0" borderId="3" xfId="6" applyNumberFormat="1" applyFont="1" applyBorder="1"/>
    <xf numFmtId="0" fontId="0" fillId="0" borderId="2" xfId="0" applyBorder="1"/>
    <xf numFmtId="168" fontId="0" fillId="0" borderId="2" xfId="0" applyNumberFormat="1" applyBorder="1"/>
    <xf numFmtId="0" fontId="1" fillId="0" borderId="4" xfId="0" applyFont="1" applyBorder="1"/>
    <xf numFmtId="168" fontId="1" fillId="0" borderId="4" xfId="0" applyNumberFormat="1" applyFont="1" applyBorder="1"/>
    <xf numFmtId="0" fontId="0" fillId="0" borderId="1" xfId="0" applyBorder="1"/>
    <xf numFmtId="168" fontId="0" fillId="0" borderId="1" xfId="0" applyNumberFormat="1" applyBorder="1"/>
    <xf numFmtId="167" fontId="0" fillId="0" borderId="1" xfId="0" applyNumberFormat="1" applyBorder="1"/>
    <xf numFmtId="10" fontId="0" fillId="0" borderId="1" xfId="6" applyNumberFormat="1" applyFont="1" applyBorder="1"/>
    <xf numFmtId="0" fontId="0" fillId="0" borderId="3" xfId="0" applyBorder="1"/>
    <xf numFmtId="168" fontId="0" fillId="0" borderId="3" xfId="0" applyNumberFormat="1" applyBorder="1"/>
    <xf numFmtId="0" fontId="1" fillId="0" borderId="1" xfId="0" applyFont="1" applyBorder="1"/>
    <xf numFmtId="0" fontId="1" fillId="0" borderId="5" xfId="0" applyFont="1" applyBorder="1"/>
    <xf numFmtId="168" fontId="1" fillId="0" borderId="5" xfId="0" applyNumberFormat="1" applyFont="1" applyBorder="1"/>
    <xf numFmtId="17" fontId="2" fillId="7" borderId="0" xfId="0" applyNumberFormat="1" applyFont="1" applyFill="1" applyAlignment="1">
      <alignment horizontal="center"/>
    </xf>
    <xf numFmtId="0" fontId="2" fillId="7" borderId="0" xfId="0" applyFont="1" applyFill="1" applyAlignment="1">
      <alignment horizontal="left"/>
    </xf>
    <xf numFmtId="17" fontId="2" fillId="7" borderId="0" xfId="0" applyNumberFormat="1" applyFont="1" applyFill="1" applyAlignment="1">
      <alignment horizontal="right"/>
    </xf>
    <xf numFmtId="0" fontId="0" fillId="0" borderId="0" xfId="0" applyAlignment="1">
      <alignment horizontal="left"/>
    </xf>
    <xf numFmtId="0" fontId="0" fillId="0" borderId="0" xfId="0" applyAlignment="1">
      <alignment horizontal="right"/>
    </xf>
    <xf numFmtId="10" fontId="0" fillId="0" borderId="0" xfId="6" applyNumberFormat="1" applyFont="1" applyAlignment="1">
      <alignment horizontal="right"/>
    </xf>
    <xf numFmtId="10" fontId="0" fillId="0" borderId="0" xfId="0" applyNumberFormat="1" applyAlignment="1">
      <alignment horizontal="right"/>
    </xf>
    <xf numFmtId="0" fontId="0" fillId="0" borderId="0" xfId="0" applyBorder="1" applyAlignment="1">
      <alignment horizontal="right"/>
    </xf>
    <xf numFmtId="0" fontId="0" fillId="0" borderId="6" xfId="0" applyBorder="1" applyAlignment="1">
      <alignment horizontal="right"/>
    </xf>
    <xf numFmtId="10" fontId="0" fillId="0" borderId="1" xfId="6" applyNumberFormat="1" applyFont="1" applyBorder="1" applyAlignment="1">
      <alignment horizontal="right"/>
    </xf>
    <xf numFmtId="0" fontId="0" fillId="0" borderId="1" xfId="0" applyBorder="1" applyAlignment="1">
      <alignment horizontal="right"/>
    </xf>
    <xf numFmtId="10" fontId="0" fillId="0" borderId="0" xfId="6" applyNumberFormat="1" applyFont="1"/>
    <xf numFmtId="0" fontId="1" fillId="0" borderId="7" xfId="0" applyFont="1" applyBorder="1"/>
    <xf numFmtId="10" fontId="1" fillId="0" borderId="7" xfId="6" applyNumberFormat="1" applyFont="1" applyBorder="1"/>
    <xf numFmtId="0" fontId="0" fillId="0" borderId="7" xfId="0" applyBorder="1"/>
    <xf numFmtId="10" fontId="0" fillId="0" borderId="7" xfId="6" applyNumberFormat="1" applyFont="1" applyBorder="1"/>
    <xf numFmtId="0" fontId="12" fillId="0" borderId="0" xfId="0" applyFont="1"/>
    <xf numFmtId="0" fontId="0" fillId="0" borderId="6" xfId="0" applyBorder="1"/>
    <xf numFmtId="0" fontId="1" fillId="0" borderId="0" xfId="0" applyFont="1" applyAlignment="1">
      <alignment horizontal="right"/>
    </xf>
    <xf numFmtId="2" fontId="0" fillId="0" borderId="0" xfId="0" applyNumberFormat="1"/>
    <xf numFmtId="167" fontId="0" fillId="0" borderId="0" xfId="0" applyNumberFormat="1"/>
    <xf numFmtId="167" fontId="0" fillId="0" borderId="0" xfId="0" applyNumberFormat="1" applyAlignment="1">
      <alignment horizontal="right"/>
    </xf>
    <xf numFmtId="2" fontId="14" fillId="0" borderId="0" xfId="0" applyNumberFormat="1" applyFont="1" applyAlignment="1">
      <alignment horizontal="right"/>
    </xf>
    <xf numFmtId="2" fontId="0" fillId="0" borderId="0" xfId="0" applyNumberFormat="1" applyAlignment="1">
      <alignment horizontal="right"/>
    </xf>
    <xf numFmtId="0" fontId="1" fillId="0" borderId="6" xfId="0" applyFont="1" applyBorder="1" applyAlignment="1">
      <alignment horizontal="right"/>
    </xf>
    <xf numFmtId="10" fontId="0" fillId="0" borderId="0" xfId="0" applyNumberFormat="1"/>
    <xf numFmtId="10" fontId="14" fillId="0" borderId="0" xfId="0" applyNumberFormat="1" applyFont="1" applyAlignment="1">
      <alignment horizontal="right"/>
    </xf>
    <xf numFmtId="10" fontId="14" fillId="0" borderId="0" xfId="0" applyNumberFormat="1" applyFont="1"/>
    <xf numFmtId="0" fontId="1" fillId="0" borderId="6" xfId="0" applyFont="1" applyBorder="1"/>
    <xf numFmtId="0" fontId="1" fillId="0" borderId="8" xfId="0" applyFont="1" applyBorder="1"/>
    <xf numFmtId="0" fontId="0" fillId="0" borderId="8" xfId="0" applyBorder="1"/>
    <xf numFmtId="167" fontId="1" fillId="0" borderId="8" xfId="0" applyNumberFormat="1" applyFont="1" applyBorder="1"/>
    <xf numFmtId="0" fontId="0" fillId="0" borderId="5" xfId="0" applyBorder="1"/>
    <xf numFmtId="167" fontId="1" fillId="0" borderId="5" xfId="0" applyNumberFormat="1" applyFont="1" applyBorder="1"/>
    <xf numFmtId="0" fontId="1" fillId="0" borderId="5" xfId="0" applyFont="1" applyFill="1" applyBorder="1"/>
    <xf numFmtId="10" fontId="0" fillId="0" borderId="5" xfId="6" applyNumberFormat="1" applyFont="1" applyBorder="1"/>
    <xf numFmtId="167" fontId="1" fillId="0" borderId="0" xfId="0" applyNumberFormat="1" applyFont="1" applyBorder="1"/>
    <xf numFmtId="10" fontId="1" fillId="0" borderId="5" xfId="0" applyNumberFormat="1" applyFont="1" applyBorder="1"/>
    <xf numFmtId="167" fontId="0" fillId="0" borderId="1" xfId="0" applyNumberFormat="1" applyBorder="1" applyAlignment="1">
      <alignment horizontal="right"/>
    </xf>
    <xf numFmtId="9" fontId="14" fillId="0" borderId="1" xfId="0" applyNumberFormat="1" applyFont="1" applyBorder="1" applyAlignment="1">
      <alignment horizontal="right"/>
    </xf>
    <xf numFmtId="10" fontId="0" fillId="0" borderId="1" xfId="0" applyNumberFormat="1" applyBorder="1"/>
    <xf numFmtId="0" fontId="0" fillId="10" borderId="0" xfId="0" applyFill="1"/>
    <xf numFmtId="0" fontId="14" fillId="0" borderId="1" xfId="0" applyFont="1" applyBorder="1"/>
    <xf numFmtId="172" fontId="0" fillId="0" borderId="1" xfId="0" applyNumberFormat="1" applyBorder="1"/>
    <xf numFmtId="167" fontId="0" fillId="0" borderId="0" xfId="0" applyNumberFormat="1" applyFont="1" applyBorder="1"/>
    <xf numFmtId="0" fontId="0" fillId="0" borderId="1" xfId="0" applyFont="1" applyBorder="1"/>
    <xf numFmtId="167" fontId="0" fillId="0" borderId="1" xfId="0" applyNumberFormat="1" applyFont="1" applyBorder="1"/>
    <xf numFmtId="0" fontId="0" fillId="0" borderId="1" xfId="0" applyFont="1" applyFill="1" applyBorder="1"/>
    <xf numFmtId="167" fontId="1" fillId="0" borderId="1" xfId="0" applyNumberFormat="1" applyFont="1" applyBorder="1"/>
    <xf numFmtId="167" fontId="0" fillId="10" borderId="1" xfId="0" applyNumberFormat="1" applyFill="1" applyBorder="1"/>
    <xf numFmtId="10" fontId="14" fillId="10" borderId="1" xfId="0" applyNumberFormat="1" applyFont="1" applyFill="1" applyBorder="1"/>
    <xf numFmtId="10" fontId="0" fillId="10" borderId="1" xfId="0" applyNumberFormat="1" applyFill="1" applyBorder="1"/>
    <xf numFmtId="0" fontId="0" fillId="10" borderId="1" xfId="0" applyFill="1" applyBorder="1"/>
    <xf numFmtId="0" fontId="1" fillId="10" borderId="5" xfId="0" applyFont="1" applyFill="1" applyBorder="1"/>
    <xf numFmtId="0" fontId="1" fillId="0" borderId="4" xfId="0" applyFont="1" applyBorder="1" applyAlignment="1">
      <alignment horizontal="left"/>
    </xf>
    <xf numFmtId="0" fontId="1" fillId="0" borderId="6" xfId="0" applyFont="1" applyBorder="1" applyAlignment="1">
      <alignment horizontal="left"/>
    </xf>
    <xf numFmtId="10" fontId="0" fillId="0" borderId="4" xfId="6" applyNumberFormat="1" applyFont="1" applyBorder="1" applyAlignment="1"/>
    <xf numFmtId="2" fontId="0" fillId="0" borderId="4" xfId="6" applyNumberFormat="1" applyFont="1" applyBorder="1" applyAlignment="1"/>
    <xf numFmtId="10" fontId="0" fillId="0" borderId="6" xfId="6" applyNumberFormat="1" applyFont="1" applyBorder="1" applyAlignment="1"/>
    <xf numFmtId="2" fontId="0" fillId="0" borderId="6" xfId="6" applyNumberFormat="1" applyFont="1" applyBorder="1" applyAlignment="1"/>
    <xf numFmtId="0" fontId="16" fillId="0" borderId="6" xfId="0" applyFont="1" applyBorder="1"/>
    <xf numFmtId="0" fontId="0" fillId="0" borderId="9" xfId="0" applyBorder="1"/>
    <xf numFmtId="173" fontId="0" fillId="0" borderId="1" xfId="0" applyNumberFormat="1" applyFill="1" applyBorder="1" applyAlignment="1">
      <alignment horizontal="right"/>
    </xf>
    <xf numFmtId="0" fontId="1" fillId="10" borderId="10" xfId="0" applyFont="1" applyFill="1" applyBorder="1"/>
    <xf numFmtId="167" fontId="1" fillId="10" borderId="10" xfId="0" applyNumberFormat="1" applyFont="1" applyFill="1" applyBorder="1"/>
    <xf numFmtId="173" fontId="0" fillId="10" borderId="1" xfId="0" applyNumberFormat="1" applyFill="1" applyBorder="1"/>
    <xf numFmtId="0" fontId="1" fillId="10" borderId="1" xfId="0" applyFont="1" applyFill="1" applyBorder="1"/>
    <xf numFmtId="173" fontId="1" fillId="10" borderId="1" xfId="0" applyNumberFormat="1" applyFont="1" applyFill="1" applyBorder="1"/>
    <xf numFmtId="0" fontId="1" fillId="0" borderId="0" xfId="0" applyFont="1" applyAlignment="1">
      <alignment horizontal="left"/>
    </xf>
    <xf numFmtId="10" fontId="0" fillId="0" borderId="3" xfId="0" applyNumberFormat="1" applyBorder="1"/>
    <xf numFmtId="167" fontId="0" fillId="0" borderId="3" xfId="0" applyNumberFormat="1" applyBorder="1" applyAlignment="1">
      <alignment horizontal="right"/>
    </xf>
    <xf numFmtId="167" fontId="0" fillId="0" borderId="3" xfId="0" applyNumberFormat="1" applyBorder="1"/>
    <xf numFmtId="167" fontId="0" fillId="10" borderId="3" xfId="0" applyNumberFormat="1" applyFill="1" applyBorder="1"/>
    <xf numFmtId="0" fontId="0" fillId="10" borderId="10" xfId="0" applyFill="1" applyBorder="1"/>
    <xf numFmtId="10" fontId="1" fillId="10" borderId="10" xfId="0" applyNumberFormat="1" applyFont="1" applyFill="1" applyBorder="1"/>
    <xf numFmtId="10" fontId="1" fillId="10" borderId="10" xfId="6" applyNumberFormat="1" applyFont="1" applyFill="1" applyBorder="1" applyAlignment="1">
      <alignment horizontal="right"/>
    </xf>
    <xf numFmtId="2" fontId="1" fillId="10" borderId="10" xfId="0" applyNumberFormat="1" applyFont="1" applyFill="1" applyBorder="1"/>
    <xf numFmtId="10" fontId="1" fillId="10" borderId="10" xfId="6" applyNumberFormat="1" applyFont="1" applyFill="1" applyBorder="1"/>
    <xf numFmtId="0" fontId="0" fillId="10" borderId="4" xfId="0" applyFill="1" applyBorder="1"/>
    <xf numFmtId="10" fontId="0" fillId="10" borderId="4" xfId="0" applyNumberFormat="1" applyFill="1" applyBorder="1"/>
    <xf numFmtId="0" fontId="0" fillId="10" borderId="0" xfId="0" applyFill="1" applyBorder="1"/>
    <xf numFmtId="10" fontId="0" fillId="10" borderId="0" xfId="0" applyNumberFormat="1" applyFill="1" applyBorder="1"/>
    <xf numFmtId="0" fontId="0" fillId="10" borderId="6" xfId="0" applyFill="1" applyBorder="1"/>
    <xf numFmtId="10" fontId="0" fillId="10" borderId="6" xfId="0" applyNumberFormat="1" applyFill="1" applyBorder="1"/>
    <xf numFmtId="2" fontId="0" fillId="10" borderId="4" xfId="0" applyNumberFormat="1" applyFill="1" applyBorder="1"/>
    <xf numFmtId="10" fontId="0" fillId="10" borderId="0" xfId="6" applyNumberFormat="1" applyFont="1" applyFill="1" applyBorder="1"/>
    <xf numFmtId="173" fontId="0" fillId="10" borderId="6" xfId="0" applyNumberFormat="1" applyFill="1" applyBorder="1"/>
    <xf numFmtId="0" fontId="1" fillId="9" borderId="10" xfId="0" applyFont="1" applyFill="1" applyBorder="1"/>
    <xf numFmtId="0" fontId="0" fillId="9" borderId="10" xfId="0" applyFill="1" applyBorder="1"/>
    <xf numFmtId="17" fontId="1" fillId="9" borderId="10" xfId="0" applyNumberFormat="1" applyFont="1" applyFill="1" applyBorder="1"/>
    <xf numFmtId="17" fontId="1" fillId="9" borderId="10" xfId="0" applyNumberFormat="1" applyFont="1" applyFill="1" applyBorder="1" applyAlignment="1"/>
    <xf numFmtId="17" fontId="1" fillId="9" borderId="10" xfId="0" applyNumberFormat="1" applyFont="1" applyFill="1" applyBorder="1" applyAlignment="1">
      <alignment horizontal="right"/>
    </xf>
    <xf numFmtId="0" fontId="1" fillId="10" borderId="4" xfId="0" applyFont="1" applyFill="1" applyBorder="1"/>
    <xf numFmtId="10" fontId="1" fillId="10" borderId="4" xfId="0" applyNumberFormat="1" applyFont="1" applyFill="1" applyBorder="1"/>
    <xf numFmtId="0" fontId="1" fillId="10" borderId="6" xfId="0" applyFont="1" applyFill="1" applyBorder="1"/>
    <xf numFmtId="10" fontId="1" fillId="10" borderId="6" xfId="0" applyNumberFormat="1" applyFont="1" applyFill="1" applyBorder="1"/>
    <xf numFmtId="0" fontId="1" fillId="9" borderId="4" xfId="0" applyFont="1" applyFill="1" applyBorder="1"/>
    <xf numFmtId="0" fontId="0" fillId="9" borderId="4" xfId="0" applyFill="1" applyBorder="1"/>
    <xf numFmtId="17" fontId="1" fillId="9" borderId="4" xfId="0" applyNumberFormat="1" applyFont="1" applyFill="1" applyBorder="1"/>
    <xf numFmtId="0" fontId="1" fillId="9" borderId="6" xfId="0" applyFont="1" applyFill="1" applyBorder="1"/>
    <xf numFmtId="0" fontId="1" fillId="9" borderId="6" xfId="0" applyFont="1" applyFill="1" applyBorder="1" applyAlignment="1">
      <alignment horizontal="right"/>
    </xf>
    <xf numFmtId="0" fontId="1" fillId="9" borderId="6" xfId="0" applyFont="1" applyFill="1" applyBorder="1" applyAlignment="1">
      <alignment horizontal="right" wrapText="1"/>
    </xf>
    <xf numFmtId="17" fontId="1" fillId="9" borderId="6" xfId="0" applyNumberFormat="1" applyFont="1" applyFill="1" applyBorder="1" applyAlignment="1">
      <alignment horizontal="right" wrapText="1"/>
    </xf>
    <xf numFmtId="17" fontId="1" fillId="9" borderId="6" xfId="0" applyNumberFormat="1" applyFont="1" applyFill="1" applyBorder="1" applyAlignment="1">
      <alignment horizontal="right"/>
    </xf>
    <xf numFmtId="0" fontId="0" fillId="10" borderId="11" xfId="0" applyFill="1" applyBorder="1"/>
    <xf numFmtId="173" fontId="0" fillId="10" borderId="11" xfId="0" applyNumberFormat="1" applyFill="1" applyBorder="1"/>
    <xf numFmtId="0" fontId="0" fillId="10" borderId="12" xfId="0" applyFill="1" applyBorder="1"/>
    <xf numFmtId="173" fontId="0" fillId="10" borderId="12" xfId="0" applyNumberFormat="1" applyFill="1" applyBorder="1"/>
    <xf numFmtId="173" fontId="0" fillId="0" borderId="3" xfId="0" applyNumberFormat="1" applyFill="1" applyBorder="1" applyAlignment="1">
      <alignment horizontal="right"/>
    </xf>
    <xf numFmtId="167" fontId="0" fillId="10" borderId="10" xfId="0" applyNumberFormat="1" applyFill="1" applyBorder="1" applyAlignment="1">
      <alignment horizontal="right"/>
    </xf>
    <xf numFmtId="173" fontId="0" fillId="10" borderId="10" xfId="0" applyNumberFormat="1" applyFill="1" applyBorder="1" applyAlignment="1">
      <alignment horizontal="right"/>
    </xf>
    <xf numFmtId="0" fontId="11" fillId="9" borderId="10" xfId="0" applyFont="1" applyFill="1" applyBorder="1"/>
    <xf numFmtId="170" fontId="1" fillId="9" borderId="10" xfId="0" applyNumberFormat="1" applyFont="1" applyFill="1" applyBorder="1"/>
    <xf numFmtId="171" fontId="1" fillId="9" borderId="10" xfId="0" applyNumberFormat="1" applyFont="1" applyFill="1" applyBorder="1"/>
    <xf numFmtId="0" fontId="1" fillId="0" borderId="14" xfId="0" applyFont="1" applyBorder="1"/>
    <xf numFmtId="10" fontId="1" fillId="0" borderId="14" xfId="6" applyNumberFormat="1" applyFont="1" applyBorder="1"/>
    <xf numFmtId="0" fontId="1" fillId="8" borderId="13" xfId="0" applyFont="1" applyFill="1" applyBorder="1"/>
    <xf numFmtId="0" fontId="0" fillId="0" borderId="15" xfId="0" applyBorder="1" applyAlignment="1">
      <alignment horizontal="left"/>
    </xf>
    <xf numFmtId="0" fontId="0" fillId="0" borderId="15" xfId="0" applyBorder="1" applyAlignment="1">
      <alignment horizontal="right"/>
    </xf>
    <xf numFmtId="10" fontId="0" fillId="0" borderId="15" xfId="6" applyNumberFormat="1" applyFont="1" applyBorder="1" applyAlignment="1">
      <alignment horizontal="right"/>
    </xf>
    <xf numFmtId="10" fontId="0" fillId="0" borderId="15" xfId="0" applyNumberFormat="1" applyBorder="1" applyAlignment="1">
      <alignment horizontal="right"/>
    </xf>
    <xf numFmtId="0" fontId="0" fillId="0" borderId="16" xfId="0" applyBorder="1" applyAlignment="1">
      <alignment horizontal="left"/>
    </xf>
    <xf numFmtId="0" fontId="0" fillId="0" borderId="16" xfId="0" applyBorder="1" applyAlignment="1">
      <alignment horizontal="right"/>
    </xf>
    <xf numFmtId="10" fontId="0" fillId="0" borderId="16" xfId="6" applyNumberFormat="1" applyFont="1" applyBorder="1" applyAlignment="1">
      <alignment horizontal="right"/>
    </xf>
    <xf numFmtId="10" fontId="0" fillId="0" borderId="16" xfId="0" applyNumberFormat="1" applyBorder="1" applyAlignment="1">
      <alignment horizontal="right"/>
    </xf>
    <xf numFmtId="169" fontId="0" fillId="0" borderId="16" xfId="0" applyNumberFormat="1" applyBorder="1" applyAlignment="1">
      <alignment horizontal="right"/>
    </xf>
    <xf numFmtId="169" fontId="0" fillId="0" borderId="15" xfId="0" applyNumberFormat="1" applyBorder="1" applyAlignment="1">
      <alignment horizontal="right"/>
    </xf>
    <xf numFmtId="1" fontId="0" fillId="0" borderId="15" xfId="0" applyNumberFormat="1" applyBorder="1" applyAlignment="1">
      <alignment horizontal="right"/>
    </xf>
    <xf numFmtId="1" fontId="0" fillId="0" borderId="16" xfId="0" applyNumberFormat="1" applyBorder="1" applyAlignment="1">
      <alignment horizontal="right"/>
    </xf>
    <xf numFmtId="168" fontId="1" fillId="0" borderId="0" xfId="0" applyNumberFormat="1" applyFont="1" applyBorder="1"/>
    <xf numFmtId="0" fontId="0" fillId="8" borderId="13" xfId="0" applyFill="1" applyBorder="1"/>
    <xf numFmtId="10" fontId="0" fillId="0" borderId="7" xfId="6" applyNumberFormat="1" applyFont="1" applyBorder="1" applyAlignment="1">
      <alignment horizontal="right"/>
    </xf>
    <xf numFmtId="0" fontId="0" fillId="0" borderId="7" xfId="0" applyBorder="1" applyAlignment="1">
      <alignment horizontal="right"/>
    </xf>
    <xf numFmtId="10" fontId="0" fillId="0" borderId="7" xfId="0" applyNumberFormat="1" applyBorder="1" applyAlignment="1">
      <alignment horizontal="right"/>
    </xf>
    <xf numFmtId="169" fontId="0" fillId="0" borderId="7" xfId="0" applyNumberFormat="1" applyBorder="1" applyAlignment="1">
      <alignment horizontal="right"/>
    </xf>
    <xf numFmtId="1" fontId="0" fillId="0" borderId="7" xfId="0" applyNumberFormat="1" applyBorder="1" applyAlignment="1">
      <alignment horizontal="right"/>
    </xf>
    <xf numFmtId="0" fontId="17" fillId="0" borderId="9" xfId="0" applyFont="1" applyBorder="1"/>
    <xf numFmtId="0" fontId="18" fillId="0" borderId="1" xfId="0" applyFont="1" applyBorder="1" applyAlignment="1">
      <alignment horizontal="right"/>
    </xf>
    <xf numFmtId="167" fontId="14" fillId="0" borderId="1" xfId="0" applyNumberFormat="1" applyFont="1" applyBorder="1" applyAlignment="1">
      <alignment horizontal="right"/>
    </xf>
    <xf numFmtId="0" fontId="14" fillId="0" borderId="1" xfId="0" applyFont="1" applyBorder="1" applyAlignment="1">
      <alignment horizontal="right"/>
    </xf>
    <xf numFmtId="167" fontId="14" fillId="0" borderId="0" xfId="0" applyNumberFormat="1" applyFont="1"/>
    <xf numFmtId="0" fontId="1" fillId="0" borderId="1" xfId="0" applyFont="1" applyBorder="1" applyAlignment="1">
      <alignment horizontal="right"/>
    </xf>
    <xf numFmtId="167" fontId="14" fillId="0" borderId="1" xfId="0" applyNumberFormat="1" applyFont="1" applyBorder="1"/>
    <xf numFmtId="167" fontId="5" fillId="0" borderId="0" xfId="0" applyNumberFormat="1" applyFont="1" applyAlignment="1">
      <alignment horizontal="left"/>
    </xf>
    <xf numFmtId="10" fontId="1" fillId="0" borderId="0" xfId="0" applyNumberFormat="1" applyFont="1" applyAlignment="1">
      <alignment horizontal="left"/>
    </xf>
    <xf numFmtId="10" fontId="1" fillId="0" borderId="0" xfId="0" applyNumberFormat="1" applyFont="1" applyAlignment="1">
      <alignment horizontal="right"/>
    </xf>
    <xf numFmtId="167" fontId="1" fillId="10" borderId="1" xfId="0" applyNumberFormat="1" applyFont="1" applyFill="1" applyBorder="1" applyAlignment="1">
      <alignment horizontal="right"/>
    </xf>
    <xf numFmtId="174" fontId="0" fillId="0" borderId="0" xfId="0" applyNumberFormat="1" applyAlignment="1">
      <alignment horizontal="left"/>
    </xf>
    <xf numFmtId="0" fontId="1" fillId="6" borderId="0" xfId="0" applyFont="1" applyFill="1" applyAlignment="1">
      <alignment horizontal="left"/>
    </xf>
    <xf numFmtId="0" fontId="1" fillId="6" borderId="0" xfId="0" applyFont="1" applyFill="1" applyAlignment="1">
      <alignment horizontal="right"/>
    </xf>
    <xf numFmtId="0" fontId="1" fillId="6" borderId="0" xfId="0" applyFont="1" applyFill="1"/>
    <xf numFmtId="10" fontId="0" fillId="0" borderId="1" xfId="0" applyNumberFormat="1" applyBorder="1" applyAlignment="1">
      <alignment horizontal="left"/>
    </xf>
    <xf numFmtId="175" fontId="0" fillId="0" borderId="1" xfId="6" applyNumberFormat="1" applyFont="1" applyBorder="1" applyAlignment="1">
      <alignment horizontal="right"/>
    </xf>
    <xf numFmtId="175" fontId="0" fillId="0" borderId="1" xfId="0" applyNumberFormat="1" applyBorder="1" applyAlignment="1">
      <alignment horizontal="right"/>
    </xf>
    <xf numFmtId="10" fontId="0" fillId="0" borderId="12" xfId="0" applyNumberFormat="1" applyBorder="1" applyAlignment="1">
      <alignment horizontal="left"/>
    </xf>
    <xf numFmtId="10" fontId="0" fillId="0" borderId="12" xfId="0" applyNumberFormat="1" applyBorder="1"/>
    <xf numFmtId="10" fontId="0" fillId="0" borderId="12" xfId="6" applyNumberFormat="1" applyFont="1" applyBorder="1" applyAlignment="1">
      <alignment horizontal="right"/>
    </xf>
    <xf numFmtId="175" fontId="0" fillId="0" borderId="12" xfId="6" applyNumberFormat="1" applyFont="1" applyBorder="1" applyAlignment="1">
      <alignment horizontal="right"/>
    </xf>
    <xf numFmtId="175" fontId="0" fillId="0" borderId="12" xfId="0" applyNumberFormat="1" applyBorder="1" applyAlignment="1">
      <alignment horizontal="right"/>
    </xf>
    <xf numFmtId="0" fontId="0" fillId="0" borderId="11" xfId="0" applyBorder="1"/>
    <xf numFmtId="10" fontId="0" fillId="0" borderId="11" xfId="6" applyNumberFormat="1" applyFont="1" applyBorder="1"/>
    <xf numFmtId="0" fontId="0" fillId="0" borderId="12" xfId="0" applyBorder="1"/>
    <xf numFmtId="175" fontId="0" fillId="0" borderId="12" xfId="6" applyNumberFormat="1" applyFont="1" applyBorder="1"/>
    <xf numFmtId="175" fontId="0" fillId="0" borderId="0" xfId="6" applyNumberFormat="1" applyFont="1" applyBorder="1"/>
    <xf numFmtId="10" fontId="0" fillId="0" borderId="3" xfId="0" applyNumberFormat="1" applyBorder="1" applyAlignment="1">
      <alignment horizontal="left"/>
    </xf>
    <xf numFmtId="10" fontId="0" fillId="0" borderId="3" xfId="6" applyNumberFormat="1" applyFont="1" applyBorder="1" applyAlignment="1">
      <alignment horizontal="right"/>
    </xf>
    <xf numFmtId="175" fontId="0" fillId="0" borderId="3" xfId="6" applyNumberFormat="1" applyFont="1" applyBorder="1" applyAlignment="1">
      <alignment horizontal="right"/>
    </xf>
    <xf numFmtId="175" fontId="0" fillId="0" borderId="3" xfId="0" applyNumberFormat="1" applyBorder="1" applyAlignment="1">
      <alignment horizontal="right"/>
    </xf>
    <xf numFmtId="0" fontId="1" fillId="9" borderId="10" xfId="0" applyFont="1" applyFill="1" applyBorder="1" applyAlignment="1">
      <alignment horizontal="left"/>
    </xf>
    <xf numFmtId="0" fontId="1" fillId="9" borderId="10" xfId="0" applyFont="1" applyFill="1" applyBorder="1" applyAlignment="1"/>
    <xf numFmtId="0" fontId="1" fillId="9" borderId="10" xfId="0" applyFont="1" applyFill="1" applyBorder="1" applyAlignment="1">
      <alignment horizontal="right"/>
    </xf>
    <xf numFmtId="0" fontId="20" fillId="0" borderId="0" xfId="0" applyFont="1"/>
    <xf numFmtId="0" fontId="19" fillId="0" borderId="0" xfId="0" applyFont="1" applyAlignment="1">
      <alignment horizontal="left"/>
    </xf>
    <xf numFmtId="0" fontId="20" fillId="0" borderId="0" xfId="0" applyFont="1" applyAlignment="1">
      <alignment horizontal="left"/>
    </xf>
    <xf numFmtId="0" fontId="1" fillId="11" borderId="0" xfId="0" applyFont="1" applyFill="1"/>
    <xf numFmtId="17" fontId="1" fillId="0" borderId="0" xfId="0" applyNumberFormat="1" applyFont="1"/>
    <xf numFmtId="10" fontId="1" fillId="11" borderId="0" xfId="6" applyNumberFormat="1" applyFont="1" applyFill="1"/>
    <xf numFmtId="173" fontId="1" fillId="11" borderId="0" xfId="6" applyNumberFormat="1" applyFont="1" applyFill="1"/>
    <xf numFmtId="167" fontId="1" fillId="11" borderId="0" xfId="0" applyNumberFormat="1" applyFont="1" applyFill="1"/>
    <xf numFmtId="0" fontId="22" fillId="10" borderId="0" xfId="0" applyFont="1" applyFill="1"/>
    <xf numFmtId="167" fontId="9" fillId="0" borderId="0" xfId="0" applyNumberFormat="1" applyFont="1"/>
    <xf numFmtId="10" fontId="0" fillId="0" borderId="1" xfId="0" applyNumberFormat="1" applyBorder="1" applyAlignment="1">
      <alignment horizontal="right"/>
    </xf>
    <xf numFmtId="10" fontId="0" fillId="0" borderId="12" xfId="0" applyNumberFormat="1" applyBorder="1" applyAlignment="1">
      <alignment horizontal="right"/>
    </xf>
    <xf numFmtId="165" fontId="4" fillId="0" borderId="0" xfId="2" applyNumberFormat="1" applyBorder="1" applyAlignment="1" applyProtection="1">
      <alignment horizontal="center"/>
    </xf>
    <xf numFmtId="165" fontId="2" fillId="4" borderId="0" xfId="5" applyNumberFormat="1" applyFont="1" applyBorder="1" applyAlignment="1">
      <alignment horizontal="center"/>
    </xf>
    <xf numFmtId="0" fontId="2" fillId="7" borderId="0" xfId="0" applyFont="1" applyFill="1" applyAlignment="1">
      <alignment horizontal="center"/>
    </xf>
    <xf numFmtId="0" fontId="1" fillId="9" borderId="10" xfId="0" applyFont="1" applyFill="1" applyBorder="1" applyAlignment="1">
      <alignment horizontal="center"/>
    </xf>
    <xf numFmtId="0" fontId="1" fillId="9" borderId="5" xfId="0" applyFont="1" applyFill="1" applyBorder="1" applyAlignment="1">
      <alignment horizontal="center"/>
    </xf>
    <xf numFmtId="0" fontId="18" fillId="6" borderId="0" xfId="0" applyFont="1" applyFill="1" applyAlignment="1">
      <alignment horizontal="center"/>
    </xf>
    <xf numFmtId="0" fontId="0" fillId="0" borderId="0" xfId="0" applyAlignment="1">
      <alignment horizontal="left" vertical="top" wrapText="1"/>
    </xf>
    <xf numFmtId="0" fontId="23" fillId="0" borderId="0" xfId="0" applyFont="1" applyAlignment="1">
      <alignment horizontal="center"/>
    </xf>
    <xf numFmtId="0" fontId="21" fillId="7" borderId="0" xfId="0" applyFont="1" applyFill="1" applyAlignment="1">
      <alignment horizontal="center"/>
    </xf>
  </cellXfs>
  <cellStyles count="7">
    <cellStyle name="60% - Accent1" xfId="3" builtinId="32"/>
    <cellStyle name="60% - Accent3" xfId="4" builtinId="40"/>
    <cellStyle name="Accent6" xfId="5" builtinId="49"/>
    <cellStyle name="Comma" xfId="1" builtinId="3"/>
    <cellStyle name="Hyperlink" xfId="2" builtinId="8"/>
    <cellStyle name="Normal" xfId="0" builtinId="0"/>
    <cellStyle name="Percent" xfId="6" builtinId="5"/>
  </cellStyles>
  <dxfs count="31">
    <dxf>
      <font>
        <b/>
        <i val="0"/>
        <color theme="0"/>
      </font>
      <fill>
        <patternFill>
          <bgColor theme="5"/>
        </patternFill>
      </fill>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style="thin">
          <color theme="4"/>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style="thin">
          <color theme="4"/>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i val="0"/>
        <strike val="0"/>
        <condense val="0"/>
        <extend val="0"/>
        <outline val="0"/>
        <shadow val="0"/>
        <u val="none"/>
        <vertAlign val="baseline"/>
        <sz val="11"/>
        <color theme="0"/>
        <name val="Calibri"/>
        <scheme val="minor"/>
      </font>
      <numFmt numFmtId="166" formatCode="[$-409]mmm\-yy;@"/>
      <fill>
        <patternFill patternType="solid">
          <fgColor theme="4"/>
          <bgColor rgb="FF0275D8"/>
        </patternFill>
      </fill>
      <alignment horizontal="center" vertical="bottom"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fill>
        <patternFill patternType="solid">
          <fgColor theme="4"/>
          <bgColor rgb="FF0275D8"/>
        </patternFill>
      </fill>
      <border diagonalUp="0" diagonalDown="0" outline="0">
        <left/>
        <right/>
        <top/>
        <bottom/>
      </border>
    </dxf>
    <dxf>
      <font>
        <b/>
        <i val="0"/>
        <strike val="0"/>
        <condense val="0"/>
        <extend val="0"/>
        <outline val="0"/>
        <shadow val="0"/>
        <u val="none"/>
        <vertAlign val="baseline"/>
        <sz val="11"/>
        <color theme="0"/>
        <name val="Calibri"/>
        <scheme val="minor"/>
      </font>
      <fill>
        <patternFill patternType="solid">
          <fgColor theme="4"/>
          <bgColor rgb="FF0275D8"/>
        </patternFill>
      </fill>
      <alignment horizontal="center" vertical="bottom" textRotation="0" wrapText="0" relativeIndent="0" justifyLastLine="0" shrinkToFit="0" readingOrder="0"/>
    </dxf>
  </dxfs>
  <tableStyles count="0" defaultTableStyle="TableStyleMedium9" defaultPivotStyle="PivotStyleLight16"/>
  <colors>
    <mruColors>
      <color rgb="FF9BE1AA"/>
      <color rgb="FF1B5C29"/>
      <color rgb="FF3AC458"/>
      <color rgb="FF2C9442"/>
      <color rgb="FFF4711F"/>
      <color rgb="FFFAC2A0"/>
      <color rgb="FF0000FF"/>
      <color rgb="FF9EE2AD"/>
      <color rgb="FFFFFFFF"/>
      <color rgb="FF027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rgbClr val="F4711F"/>
                </a:solidFill>
              </a:rPr>
              <a:t>Football</a:t>
            </a:r>
            <a:r>
              <a:rPr lang="en-IN" b="1" baseline="0">
                <a:solidFill>
                  <a:srgbClr val="F4711F"/>
                </a:solidFill>
              </a:rPr>
              <a:t> Field Analysis - Valuation Summary(RS)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tockChart>
        <c:ser>
          <c:idx val="0"/>
          <c:order val="0"/>
          <c:spPr>
            <a:ln w="38100" cap="rnd">
              <a:noFill/>
              <a:round/>
            </a:ln>
            <a:effectLst/>
          </c:spPr>
          <c:marker>
            <c:symbol val="none"/>
          </c:marker>
          <c:cat>
            <c:strRef>
              <c:f>'Football Field Analysis'!$J$9:$J$13</c:f>
              <c:strCache>
                <c:ptCount val="5"/>
                <c:pt idx="0">
                  <c:v>Comps</c:v>
                </c:pt>
                <c:pt idx="1">
                  <c:v>DCF Bear</c:v>
                </c:pt>
                <c:pt idx="2">
                  <c:v>DCF Base </c:v>
                </c:pt>
                <c:pt idx="3">
                  <c:v>DCF Bull</c:v>
                </c:pt>
                <c:pt idx="4">
                  <c:v>52 Week H/L</c:v>
                </c:pt>
              </c:strCache>
            </c:strRef>
          </c:cat>
          <c:val>
            <c:numRef>
              <c:f>'Football Field Analysis'!$L$9:$L$13</c:f>
              <c:numCache>
                <c:formatCode>#,##0.0</c:formatCode>
                <c:ptCount val="5"/>
                <c:pt idx="0">
                  <c:v>600.64159033195142</c:v>
                </c:pt>
                <c:pt idx="1">
                  <c:v>180.46289545131697</c:v>
                </c:pt>
                <c:pt idx="2">
                  <c:v>229.91117625289965</c:v>
                </c:pt>
                <c:pt idx="3">
                  <c:v>270.28350678077413</c:v>
                </c:pt>
                <c:pt idx="4">
                  <c:v>489.2</c:v>
                </c:pt>
              </c:numCache>
            </c:numRef>
          </c:val>
          <c:smooth val="0"/>
          <c:extLst>
            <c:ext xmlns:c16="http://schemas.microsoft.com/office/drawing/2014/chart" uri="{C3380CC4-5D6E-409C-BE32-E72D297353CC}">
              <c16:uniqueId val="{00000000-C6C7-41B7-B88A-724E61E3135F}"/>
            </c:ext>
          </c:extLst>
        </c:ser>
        <c:ser>
          <c:idx val="1"/>
          <c:order val="1"/>
          <c:spPr>
            <a:ln w="38100" cap="rnd">
              <a:noFill/>
              <a:round/>
            </a:ln>
            <a:effectLst/>
          </c:spPr>
          <c:marker>
            <c:symbol val="none"/>
          </c:marker>
          <c:dLbls>
            <c:numFmt formatCode="[$₹-4009]\ #,##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Analysis'!$J$9:$J$13</c:f>
              <c:strCache>
                <c:ptCount val="5"/>
                <c:pt idx="0">
                  <c:v>Comps</c:v>
                </c:pt>
                <c:pt idx="1">
                  <c:v>DCF Bear</c:v>
                </c:pt>
                <c:pt idx="2">
                  <c:v>DCF Base </c:v>
                </c:pt>
                <c:pt idx="3">
                  <c:v>DCF Bull</c:v>
                </c:pt>
                <c:pt idx="4">
                  <c:v>52 Week H/L</c:v>
                </c:pt>
              </c:strCache>
            </c:strRef>
          </c:cat>
          <c:val>
            <c:numRef>
              <c:f>'Football Field Analysis'!$M$9:$M$13</c:f>
              <c:numCache>
                <c:formatCode>#,##0.0</c:formatCode>
                <c:ptCount val="5"/>
                <c:pt idx="0">
                  <c:v>600.64159033195142</c:v>
                </c:pt>
                <c:pt idx="1">
                  <c:v>180.46289545131697</c:v>
                </c:pt>
                <c:pt idx="2">
                  <c:v>229.91117625289965</c:v>
                </c:pt>
                <c:pt idx="3">
                  <c:v>270.28350678077413</c:v>
                </c:pt>
                <c:pt idx="4">
                  <c:v>489.2</c:v>
                </c:pt>
              </c:numCache>
            </c:numRef>
          </c:val>
          <c:smooth val="0"/>
          <c:extLst>
            <c:ext xmlns:c16="http://schemas.microsoft.com/office/drawing/2014/chart" uri="{C3380CC4-5D6E-409C-BE32-E72D297353CC}">
              <c16:uniqueId val="{00000001-C6C7-41B7-B88A-724E61E3135F}"/>
            </c:ext>
          </c:extLst>
        </c:ser>
        <c:ser>
          <c:idx val="2"/>
          <c:order val="2"/>
          <c:spPr>
            <a:ln w="38100" cap="rnd">
              <a:noFill/>
              <a:round/>
            </a:ln>
            <a:effectLst/>
          </c:spPr>
          <c:marker>
            <c:symbol val="none"/>
          </c:marker>
          <c:cat>
            <c:strRef>
              <c:f>'Football Field Analysis'!$J$9:$J$13</c:f>
              <c:strCache>
                <c:ptCount val="5"/>
                <c:pt idx="0">
                  <c:v>Comps</c:v>
                </c:pt>
                <c:pt idx="1">
                  <c:v>DCF Bear</c:v>
                </c:pt>
                <c:pt idx="2">
                  <c:v>DCF Base </c:v>
                </c:pt>
                <c:pt idx="3">
                  <c:v>DCF Bull</c:v>
                </c:pt>
                <c:pt idx="4">
                  <c:v>52 Week H/L</c:v>
                </c:pt>
              </c:strCache>
            </c:strRef>
          </c:cat>
          <c:val>
            <c:numRef>
              <c:f>'Football Field Analysis'!$N$9:$N$13</c:f>
              <c:numCache>
                <c:formatCode>#,##0.0</c:formatCode>
                <c:ptCount val="5"/>
                <c:pt idx="0">
                  <c:v>673.78455208260209</c:v>
                </c:pt>
                <c:pt idx="1">
                  <c:v>332.245318874357</c:v>
                </c:pt>
                <c:pt idx="2">
                  <c:v>669.83036407387692</c:v>
                </c:pt>
                <c:pt idx="3">
                  <c:v>1522.9168972132034</c:v>
                </c:pt>
                <c:pt idx="4">
                  <c:v>597.1</c:v>
                </c:pt>
              </c:numCache>
            </c:numRef>
          </c:val>
          <c:smooth val="0"/>
          <c:extLst>
            <c:ext xmlns:c16="http://schemas.microsoft.com/office/drawing/2014/chart" uri="{C3380CC4-5D6E-409C-BE32-E72D297353CC}">
              <c16:uniqueId val="{00000002-C6C7-41B7-B88A-724E61E3135F}"/>
            </c:ext>
          </c:extLst>
        </c:ser>
        <c:ser>
          <c:idx val="3"/>
          <c:order val="3"/>
          <c:spPr>
            <a:ln w="38100" cap="rnd">
              <a:noFill/>
              <a:round/>
            </a:ln>
            <a:effectLst/>
          </c:spPr>
          <c:marker>
            <c:symbol val="none"/>
          </c:marker>
          <c:dLbls>
            <c:numFmt formatCode="[$₹-4009]\ #,##0.0" sourceLinked="0"/>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Analysis'!$J$9:$J$13</c:f>
              <c:strCache>
                <c:ptCount val="5"/>
                <c:pt idx="0">
                  <c:v>Comps</c:v>
                </c:pt>
                <c:pt idx="1">
                  <c:v>DCF Bear</c:v>
                </c:pt>
                <c:pt idx="2">
                  <c:v>DCF Base </c:v>
                </c:pt>
                <c:pt idx="3">
                  <c:v>DCF Bull</c:v>
                </c:pt>
                <c:pt idx="4">
                  <c:v>52 Week H/L</c:v>
                </c:pt>
              </c:strCache>
            </c:strRef>
          </c:cat>
          <c:val>
            <c:numRef>
              <c:f>'Football Field Analysis'!$O$9:$O$13</c:f>
              <c:numCache>
                <c:formatCode>#,##0.0</c:formatCode>
                <c:ptCount val="5"/>
                <c:pt idx="0">
                  <c:v>673.78455208260209</c:v>
                </c:pt>
                <c:pt idx="1">
                  <c:v>332.245318874357</c:v>
                </c:pt>
                <c:pt idx="2">
                  <c:v>669.83036407387692</c:v>
                </c:pt>
                <c:pt idx="3">
                  <c:v>1522.9168972132034</c:v>
                </c:pt>
                <c:pt idx="4">
                  <c:v>597.1</c:v>
                </c:pt>
              </c:numCache>
            </c:numRef>
          </c:val>
          <c:smooth val="0"/>
          <c:extLst>
            <c:ext xmlns:c16="http://schemas.microsoft.com/office/drawing/2014/chart" uri="{C3380CC4-5D6E-409C-BE32-E72D297353CC}">
              <c16:uniqueId val="{00000003-C6C7-41B7-B88A-724E61E3135F}"/>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F4711F"/>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915941136"/>
        <c:axId val="777005408"/>
      </c:stockChart>
      <c:catAx>
        <c:axId val="915941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005408"/>
        <c:crosses val="autoZero"/>
        <c:auto val="1"/>
        <c:lblAlgn val="ctr"/>
        <c:lblOffset val="100"/>
        <c:noMultiLvlLbl val="0"/>
      </c:catAx>
      <c:valAx>
        <c:axId val="77700540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941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9BE1AA"/>
              </a:solidFill>
              <a:ln>
                <a:noFill/>
              </a:ln>
              <a:effectLst/>
            </c:spPr>
            <c:extLst>
              <c:ext xmlns:c16="http://schemas.microsoft.com/office/drawing/2014/chart" uri="{C3380CC4-5D6E-409C-BE32-E72D297353CC}">
                <c16:uniqueId val="{00000005-2521-47B9-9C21-AA8708F481C4}"/>
              </c:ext>
            </c:extLst>
          </c:dPt>
          <c:dPt>
            <c:idx val="1"/>
            <c:invertIfNegative val="0"/>
            <c:bubble3D val="0"/>
            <c:spPr>
              <a:solidFill>
                <a:srgbClr val="3AC458"/>
              </a:solidFill>
              <a:ln>
                <a:noFill/>
              </a:ln>
              <a:effectLst/>
            </c:spPr>
            <c:extLst>
              <c:ext xmlns:c16="http://schemas.microsoft.com/office/drawing/2014/chart" uri="{C3380CC4-5D6E-409C-BE32-E72D297353CC}">
                <c16:uniqueId val="{00000004-2521-47B9-9C21-AA8708F481C4}"/>
              </c:ext>
            </c:extLst>
          </c:dPt>
          <c:dPt>
            <c:idx val="2"/>
            <c:invertIfNegative val="0"/>
            <c:bubble3D val="0"/>
            <c:spPr>
              <a:solidFill>
                <a:srgbClr val="1B5C29"/>
              </a:solidFill>
              <a:ln>
                <a:noFill/>
              </a:ln>
              <a:effectLst/>
            </c:spPr>
            <c:extLst>
              <c:ext xmlns:c16="http://schemas.microsoft.com/office/drawing/2014/chart" uri="{C3380CC4-5D6E-409C-BE32-E72D297353CC}">
                <c16:uniqueId val="{00000002-2521-47B9-9C21-AA8708F481C4}"/>
              </c:ext>
            </c:extLst>
          </c:dPt>
          <c:dPt>
            <c:idx val="3"/>
            <c:invertIfNegative val="0"/>
            <c:bubble3D val="0"/>
            <c:spPr>
              <a:solidFill>
                <a:srgbClr val="2C9442"/>
              </a:solidFill>
              <a:ln>
                <a:noFill/>
              </a:ln>
              <a:effectLst/>
            </c:spPr>
            <c:extLst>
              <c:ext xmlns:c16="http://schemas.microsoft.com/office/drawing/2014/chart" uri="{C3380CC4-5D6E-409C-BE32-E72D297353CC}">
                <c16:uniqueId val="{00000003-2521-47B9-9C21-AA8708F481C4}"/>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'Dupont Analysis'!$E$56:$I$56</c15:sqref>
                  </c15:fullRef>
                </c:ext>
              </c:extLst>
              <c:f>'Dupont Analysis'!$F$56:$I$56</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'Dupont Analysis'!$E$57:$I$57</c15:sqref>
                  </c15:fullRef>
                </c:ext>
              </c:extLst>
              <c:f>'Dupont Analysis'!$F$57:$I$57</c:f>
              <c:numCache>
                <c:formatCode>#,##0.0</c:formatCode>
                <c:ptCount val="4"/>
                <c:pt idx="0">
                  <c:v>1444.96</c:v>
                </c:pt>
                <c:pt idx="1">
                  <c:v>1693.3</c:v>
                </c:pt>
                <c:pt idx="2">
                  <c:v>1739.22</c:v>
                </c:pt>
                <c:pt idx="3">
                  <c:v>1707.15</c:v>
                </c:pt>
              </c:numCache>
            </c:numRef>
          </c:val>
          <c:extLst>
            <c:ext xmlns:c16="http://schemas.microsoft.com/office/drawing/2014/chart" uri="{C3380CC4-5D6E-409C-BE32-E72D297353CC}">
              <c16:uniqueId val="{00000000-2521-47B9-9C21-AA8708F481C4}"/>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9BE1AA"/>
              </a:solidFill>
              <a:ln>
                <a:noFill/>
              </a:ln>
              <a:effectLst/>
            </c:spPr>
            <c:extLst>
              <c:ext xmlns:c16="http://schemas.microsoft.com/office/drawing/2014/chart" uri="{C3380CC4-5D6E-409C-BE32-E72D297353CC}">
                <c16:uniqueId val="{00000001-D4C9-465B-90C1-10EEEAC9EBBC}"/>
              </c:ext>
            </c:extLst>
          </c:dPt>
          <c:dPt>
            <c:idx val="1"/>
            <c:invertIfNegative val="0"/>
            <c:bubble3D val="0"/>
            <c:spPr>
              <a:solidFill>
                <a:srgbClr val="3AC458"/>
              </a:solidFill>
              <a:ln>
                <a:noFill/>
              </a:ln>
              <a:effectLst/>
            </c:spPr>
            <c:extLst>
              <c:ext xmlns:c16="http://schemas.microsoft.com/office/drawing/2014/chart" uri="{C3380CC4-5D6E-409C-BE32-E72D297353CC}">
                <c16:uniqueId val="{00000003-D4C9-465B-90C1-10EEEAC9EBBC}"/>
              </c:ext>
            </c:extLst>
          </c:dPt>
          <c:dPt>
            <c:idx val="2"/>
            <c:invertIfNegative val="0"/>
            <c:bubble3D val="0"/>
            <c:spPr>
              <a:solidFill>
                <a:srgbClr val="2C9442"/>
              </a:solidFill>
              <a:ln>
                <a:noFill/>
              </a:ln>
              <a:effectLst/>
            </c:spPr>
            <c:extLst>
              <c:ext xmlns:c16="http://schemas.microsoft.com/office/drawing/2014/chart" uri="{C3380CC4-5D6E-409C-BE32-E72D297353CC}">
                <c16:uniqueId val="{00000005-D4C9-465B-90C1-10EEEAC9EBBC}"/>
              </c:ext>
            </c:extLst>
          </c:dPt>
          <c:dPt>
            <c:idx val="3"/>
            <c:invertIfNegative val="0"/>
            <c:bubble3D val="0"/>
            <c:spPr>
              <a:solidFill>
                <a:srgbClr val="1B5C29"/>
              </a:solidFill>
              <a:ln>
                <a:noFill/>
              </a:ln>
              <a:effectLst/>
            </c:spPr>
            <c:extLst>
              <c:ext xmlns:c16="http://schemas.microsoft.com/office/drawing/2014/chart" uri="{C3380CC4-5D6E-409C-BE32-E72D297353CC}">
                <c16:uniqueId val="{00000007-D4C9-465B-90C1-10EEEAC9EBBC}"/>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'Dupont Analysis'!$E$56:$I$56</c15:sqref>
                  </c15:fullRef>
                </c:ext>
              </c:extLst>
              <c:f>'Dupont Analysis'!$F$56:$I$56</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'Dupont Analysis'!$E$64:$I$64</c15:sqref>
                  </c15:fullRef>
                </c:ext>
              </c:extLst>
              <c:f>'Dupont Analysis'!$F$64:$I$64</c:f>
              <c:numCache>
                <c:formatCode>#,##0.0</c:formatCode>
                <c:ptCount val="4"/>
                <c:pt idx="0">
                  <c:v>8684.64</c:v>
                </c:pt>
                <c:pt idx="1">
                  <c:v>9561.65</c:v>
                </c:pt>
                <c:pt idx="2">
                  <c:v>10888.68</c:v>
                </c:pt>
                <c:pt idx="3">
                  <c:v>11529.89</c:v>
                </c:pt>
              </c:numCache>
            </c:numRef>
          </c:val>
          <c:extLst>
            <c:ext xmlns:c16="http://schemas.microsoft.com/office/drawing/2014/chart" uri="{C3380CC4-5D6E-409C-BE32-E72D297353CC}">
              <c16:uniqueId val="{00000008-D4C9-465B-90C1-10EEEAC9EBBC}"/>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9BE1AA"/>
              </a:solidFill>
              <a:ln>
                <a:noFill/>
              </a:ln>
              <a:effectLst/>
            </c:spPr>
            <c:extLst>
              <c:ext xmlns:c16="http://schemas.microsoft.com/office/drawing/2014/chart" uri="{C3380CC4-5D6E-409C-BE32-E72D297353CC}">
                <c16:uniqueId val="{00000001-00A2-4105-B11D-E0DB472B0516}"/>
              </c:ext>
            </c:extLst>
          </c:dPt>
          <c:dPt>
            <c:idx val="1"/>
            <c:invertIfNegative val="0"/>
            <c:bubble3D val="0"/>
            <c:spPr>
              <a:solidFill>
                <a:srgbClr val="3AC458"/>
              </a:solidFill>
              <a:ln>
                <a:noFill/>
              </a:ln>
              <a:effectLst/>
            </c:spPr>
            <c:extLst>
              <c:ext xmlns:c16="http://schemas.microsoft.com/office/drawing/2014/chart" uri="{C3380CC4-5D6E-409C-BE32-E72D297353CC}">
                <c16:uniqueId val="{00000003-00A2-4105-B11D-E0DB472B0516}"/>
              </c:ext>
            </c:extLst>
          </c:dPt>
          <c:dPt>
            <c:idx val="2"/>
            <c:invertIfNegative val="0"/>
            <c:bubble3D val="0"/>
            <c:spPr>
              <a:solidFill>
                <a:srgbClr val="2C9442"/>
              </a:solidFill>
              <a:ln>
                <a:noFill/>
              </a:ln>
              <a:effectLst/>
            </c:spPr>
            <c:extLst>
              <c:ext xmlns:c16="http://schemas.microsoft.com/office/drawing/2014/chart" uri="{C3380CC4-5D6E-409C-BE32-E72D297353CC}">
                <c16:uniqueId val="{00000005-00A2-4105-B11D-E0DB472B0516}"/>
              </c:ext>
            </c:extLst>
          </c:dPt>
          <c:dPt>
            <c:idx val="3"/>
            <c:invertIfNegative val="0"/>
            <c:bubble3D val="0"/>
            <c:spPr>
              <a:solidFill>
                <a:srgbClr val="1B5C29"/>
              </a:solidFill>
              <a:ln>
                <a:noFill/>
              </a:ln>
              <a:effectLst/>
            </c:spPr>
            <c:extLst>
              <c:ext xmlns:c16="http://schemas.microsoft.com/office/drawing/2014/chart" uri="{C3380CC4-5D6E-409C-BE32-E72D297353CC}">
                <c16:uniqueId val="{00000007-00A2-4105-B11D-E0DB472B051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'Dupont Analysis'!$E$56:$I$56</c15:sqref>
                  </c15:fullRef>
                </c:ext>
              </c:extLst>
              <c:f>'Dupont Analysis'!$F$56:$I$56</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'Dupont Analysis'!$E$68:$I$68</c15:sqref>
                  </c15:fullRef>
                </c:ext>
              </c:extLst>
              <c:f>'Dupont Analysis'!$F$68:$I$68</c:f>
              <c:numCache>
                <c:formatCode>#,##0.0</c:formatCode>
                <c:ptCount val="4"/>
                <c:pt idx="0">
                  <c:v>8886.61</c:v>
                </c:pt>
                <c:pt idx="1">
                  <c:v>10084.9</c:v>
                </c:pt>
                <c:pt idx="2">
                  <c:v>11558.54</c:v>
                </c:pt>
                <c:pt idx="3">
                  <c:v>12968.07</c:v>
                </c:pt>
              </c:numCache>
            </c:numRef>
          </c:val>
          <c:extLst>
            <c:ext xmlns:c16="http://schemas.microsoft.com/office/drawing/2014/chart" uri="{C3380CC4-5D6E-409C-BE32-E72D297353CC}">
              <c16:uniqueId val="{00000008-00A2-4105-B11D-E0DB472B0516}"/>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2C9442"/>
              </a:solidFill>
              <a:ln>
                <a:noFill/>
              </a:ln>
              <a:effectLst/>
            </c:spPr>
            <c:extLst>
              <c:ext xmlns:c16="http://schemas.microsoft.com/office/drawing/2014/chart" uri="{C3380CC4-5D6E-409C-BE32-E72D297353CC}">
                <c16:uniqueId val="{00000001-19ED-4761-9ACD-840064BF80F5}"/>
              </c:ext>
            </c:extLst>
          </c:dPt>
          <c:dPt>
            <c:idx val="1"/>
            <c:invertIfNegative val="0"/>
            <c:bubble3D val="0"/>
            <c:spPr>
              <a:solidFill>
                <a:srgbClr val="1B5C29"/>
              </a:solidFill>
              <a:ln>
                <a:noFill/>
              </a:ln>
              <a:effectLst/>
            </c:spPr>
            <c:extLst>
              <c:ext xmlns:c16="http://schemas.microsoft.com/office/drawing/2014/chart" uri="{C3380CC4-5D6E-409C-BE32-E72D297353CC}">
                <c16:uniqueId val="{00000003-19ED-4761-9ACD-840064BF80F5}"/>
              </c:ext>
            </c:extLst>
          </c:dPt>
          <c:dPt>
            <c:idx val="2"/>
            <c:invertIfNegative val="0"/>
            <c:bubble3D val="0"/>
            <c:spPr>
              <a:solidFill>
                <a:srgbClr val="3AC458"/>
              </a:solidFill>
              <a:ln>
                <a:noFill/>
              </a:ln>
              <a:effectLst/>
            </c:spPr>
            <c:extLst>
              <c:ext xmlns:c16="http://schemas.microsoft.com/office/drawing/2014/chart" uri="{C3380CC4-5D6E-409C-BE32-E72D297353CC}">
                <c16:uniqueId val="{00000005-19ED-4761-9ACD-840064BF80F5}"/>
              </c:ext>
            </c:extLst>
          </c:dPt>
          <c:dPt>
            <c:idx val="3"/>
            <c:invertIfNegative val="0"/>
            <c:bubble3D val="0"/>
            <c:spPr>
              <a:solidFill>
                <a:srgbClr val="9BE1AA"/>
              </a:solidFill>
              <a:ln>
                <a:noFill/>
              </a:ln>
              <a:effectLst/>
            </c:spPr>
            <c:extLst>
              <c:ext xmlns:c16="http://schemas.microsoft.com/office/drawing/2014/chart" uri="{C3380CC4-5D6E-409C-BE32-E72D297353CC}">
                <c16:uniqueId val="{00000007-19ED-4761-9ACD-840064BF80F5}"/>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'Dupont Analysis'!$E$56:$I$56</c15:sqref>
                  </c15:fullRef>
                </c:ext>
              </c:extLst>
              <c:f>'Dupont Analysis'!$F$56:$I$56</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'Dupont Analysis'!$E$75:$I$75</c15:sqref>
                  </c15:fullRef>
                </c:ext>
              </c:extLst>
              <c:f>'Dupont Analysis'!$F$75:$I$75</c:f>
              <c:numCache>
                <c:formatCode>0.00%</c:formatCode>
                <c:ptCount val="4"/>
                <c:pt idx="0">
                  <c:v>0.23615415981950461</c:v>
                </c:pt>
                <c:pt idx="1">
                  <c:v>0.23733503021876368</c:v>
                </c:pt>
                <c:pt idx="2">
                  <c:v>0.21679506732075066</c:v>
                </c:pt>
                <c:pt idx="3">
                  <c:v>0.19673791787288183</c:v>
                </c:pt>
              </c:numCache>
            </c:numRef>
          </c:val>
          <c:extLst>
            <c:ext xmlns:c16="http://schemas.microsoft.com/office/drawing/2014/chart" uri="{C3380CC4-5D6E-409C-BE32-E72D297353CC}">
              <c16:uniqueId val="{00000008-19ED-4761-9ACD-840064BF80F5}"/>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2C9442"/>
              </a:solidFill>
              <a:ln>
                <a:noFill/>
              </a:ln>
              <a:effectLst/>
            </c:spPr>
            <c:extLst>
              <c:ext xmlns:c16="http://schemas.microsoft.com/office/drawing/2014/chart" uri="{C3380CC4-5D6E-409C-BE32-E72D297353CC}">
                <c16:uniqueId val="{00000001-01BC-495E-9BB5-AB8FEB6725D5}"/>
              </c:ext>
            </c:extLst>
          </c:dPt>
          <c:dPt>
            <c:idx val="1"/>
            <c:invertIfNegative val="0"/>
            <c:bubble3D val="0"/>
            <c:spPr>
              <a:solidFill>
                <a:srgbClr val="1B5C29"/>
              </a:solidFill>
              <a:ln>
                <a:noFill/>
              </a:ln>
              <a:effectLst/>
            </c:spPr>
            <c:extLst>
              <c:ext xmlns:c16="http://schemas.microsoft.com/office/drawing/2014/chart" uri="{C3380CC4-5D6E-409C-BE32-E72D297353CC}">
                <c16:uniqueId val="{00000003-01BC-495E-9BB5-AB8FEB6725D5}"/>
              </c:ext>
            </c:extLst>
          </c:dPt>
          <c:dPt>
            <c:idx val="2"/>
            <c:invertIfNegative val="0"/>
            <c:bubble3D val="0"/>
            <c:spPr>
              <a:solidFill>
                <a:srgbClr val="3AC458"/>
              </a:solidFill>
              <a:ln>
                <a:noFill/>
              </a:ln>
              <a:effectLst/>
            </c:spPr>
            <c:extLst>
              <c:ext xmlns:c16="http://schemas.microsoft.com/office/drawing/2014/chart" uri="{C3380CC4-5D6E-409C-BE32-E72D297353CC}">
                <c16:uniqueId val="{00000005-01BC-495E-9BB5-AB8FEB6725D5}"/>
              </c:ext>
            </c:extLst>
          </c:dPt>
          <c:dPt>
            <c:idx val="3"/>
            <c:invertIfNegative val="0"/>
            <c:bubble3D val="0"/>
            <c:spPr>
              <a:solidFill>
                <a:srgbClr val="9BE1AA"/>
              </a:solidFill>
              <a:ln>
                <a:noFill/>
              </a:ln>
              <a:effectLst/>
            </c:spPr>
            <c:extLst>
              <c:ext xmlns:c16="http://schemas.microsoft.com/office/drawing/2014/chart" uri="{C3380CC4-5D6E-409C-BE32-E72D297353CC}">
                <c16:uniqueId val="{00000007-01BC-495E-9BB5-AB8FEB6725D5}"/>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'Dupont Analysis'!$E$56:$I$56</c15:sqref>
                  </c15:fullRef>
                </c:ext>
              </c:extLst>
              <c:f>'Dupont Analysis'!$F$56:$I$56</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'Dupont Analysis'!$E$81:$I$81</c15:sqref>
                  </c15:fullRef>
                </c:ext>
              </c:extLst>
              <c:f>'Dupont Analysis'!$F$81:$I$81</c:f>
              <c:numCache>
                <c:formatCode>0.00%</c:formatCode>
                <c:ptCount val="4"/>
                <c:pt idx="0">
                  <c:v>0.16259968649462506</c:v>
                </c:pt>
                <c:pt idx="1">
                  <c:v>0.16790449087249254</c:v>
                </c:pt>
                <c:pt idx="2">
                  <c:v>0.15047056116083865</c:v>
                </c:pt>
                <c:pt idx="3">
                  <c:v>0.13164256516197093</c:v>
                </c:pt>
              </c:numCache>
            </c:numRef>
          </c:val>
          <c:extLst>
            <c:ext xmlns:c16="http://schemas.microsoft.com/office/drawing/2014/chart" uri="{C3380CC4-5D6E-409C-BE32-E72D297353CC}">
              <c16:uniqueId val="{00000008-01BC-495E-9BB5-AB8FEB6725D5}"/>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2C9442"/>
              </a:solidFill>
              <a:ln>
                <a:noFill/>
              </a:ln>
              <a:effectLst/>
            </c:spPr>
            <c:extLst>
              <c:ext xmlns:c16="http://schemas.microsoft.com/office/drawing/2014/chart" uri="{C3380CC4-5D6E-409C-BE32-E72D297353CC}">
                <c16:uniqueId val="{00000001-3D29-41E9-9BAB-2E75FE49EEA0}"/>
              </c:ext>
            </c:extLst>
          </c:dPt>
          <c:dPt>
            <c:idx val="1"/>
            <c:invertIfNegative val="0"/>
            <c:bubble3D val="0"/>
            <c:spPr>
              <a:solidFill>
                <a:srgbClr val="9BE1AA"/>
              </a:solidFill>
              <a:ln>
                <a:noFill/>
              </a:ln>
              <a:effectLst/>
            </c:spPr>
            <c:extLst>
              <c:ext xmlns:c16="http://schemas.microsoft.com/office/drawing/2014/chart" uri="{C3380CC4-5D6E-409C-BE32-E72D297353CC}">
                <c16:uniqueId val="{00000003-3D29-41E9-9BAB-2E75FE49EEA0}"/>
              </c:ext>
            </c:extLst>
          </c:dPt>
          <c:dPt>
            <c:idx val="2"/>
            <c:invertIfNegative val="0"/>
            <c:bubble3D val="0"/>
            <c:spPr>
              <a:solidFill>
                <a:srgbClr val="3AC458"/>
              </a:solidFill>
              <a:ln>
                <a:noFill/>
              </a:ln>
              <a:effectLst/>
            </c:spPr>
            <c:extLst>
              <c:ext xmlns:c16="http://schemas.microsoft.com/office/drawing/2014/chart" uri="{C3380CC4-5D6E-409C-BE32-E72D297353CC}">
                <c16:uniqueId val="{00000005-3D29-41E9-9BAB-2E75FE49EEA0}"/>
              </c:ext>
            </c:extLst>
          </c:dPt>
          <c:dPt>
            <c:idx val="3"/>
            <c:invertIfNegative val="0"/>
            <c:bubble3D val="0"/>
            <c:spPr>
              <a:solidFill>
                <a:srgbClr val="1B5C29"/>
              </a:solidFill>
              <a:ln>
                <a:noFill/>
              </a:ln>
              <a:effectLst/>
            </c:spPr>
            <c:extLst>
              <c:ext xmlns:c16="http://schemas.microsoft.com/office/drawing/2014/chart" uri="{C3380CC4-5D6E-409C-BE32-E72D297353CC}">
                <c16:uniqueId val="{00000007-3D29-41E9-9BAB-2E75FE49EE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'Dupont Analysis'!$E$56:$I$56</c15:sqref>
                  </c15:fullRef>
                </c:ext>
              </c:extLst>
              <c:f>'Dupont Analysis'!$F$56:$I$56</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'Dupont Analysis'!$E$73:$I$73</c15:sqref>
                  </c15:fullRef>
                </c:ext>
              </c:extLst>
              <c:f>'Dupont Analysis'!$F$73:$I$73</c:f>
              <c:numCache>
                <c:formatCode>0.0\x</c:formatCode>
                <c:ptCount val="4"/>
                <c:pt idx="0">
                  <c:v>1.4523654067888438</c:v>
                </c:pt>
                <c:pt idx="1">
                  <c:v>1.4135121043248153</c:v>
                </c:pt>
                <c:pt idx="2">
                  <c:v>1.4407806128204537</c:v>
                </c:pt>
                <c:pt idx="3">
                  <c:v>1.4944855991739345</c:v>
                </c:pt>
              </c:numCache>
            </c:numRef>
          </c:val>
          <c:extLst>
            <c:ext xmlns:c16="http://schemas.microsoft.com/office/drawing/2014/chart" uri="{C3380CC4-5D6E-409C-BE32-E72D297353CC}">
              <c16:uniqueId val="{00000008-3D29-41E9-9BAB-2E75FE49EEA0}"/>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1B5C29"/>
              </a:solidFill>
              <a:ln>
                <a:noFill/>
              </a:ln>
              <a:effectLst/>
            </c:spPr>
            <c:extLst>
              <c:ext xmlns:c16="http://schemas.microsoft.com/office/drawing/2014/chart" uri="{C3380CC4-5D6E-409C-BE32-E72D297353CC}">
                <c16:uniqueId val="{00000001-19B1-4C3E-AA86-96C3E63B8975}"/>
              </c:ext>
            </c:extLst>
          </c:dPt>
          <c:dPt>
            <c:idx val="1"/>
            <c:invertIfNegative val="0"/>
            <c:bubble3D val="0"/>
            <c:spPr>
              <a:solidFill>
                <a:srgbClr val="2C9442"/>
              </a:solidFill>
              <a:ln>
                <a:noFill/>
              </a:ln>
              <a:effectLst/>
            </c:spPr>
            <c:extLst>
              <c:ext xmlns:c16="http://schemas.microsoft.com/office/drawing/2014/chart" uri="{C3380CC4-5D6E-409C-BE32-E72D297353CC}">
                <c16:uniqueId val="{00000003-19B1-4C3E-AA86-96C3E63B8975}"/>
              </c:ext>
            </c:extLst>
          </c:dPt>
          <c:dPt>
            <c:idx val="2"/>
            <c:invertIfNegative val="0"/>
            <c:bubble3D val="0"/>
            <c:spPr>
              <a:solidFill>
                <a:srgbClr val="3AC458"/>
              </a:solidFill>
              <a:ln>
                <a:noFill/>
              </a:ln>
              <a:effectLst/>
            </c:spPr>
            <c:extLst>
              <c:ext xmlns:c16="http://schemas.microsoft.com/office/drawing/2014/chart" uri="{C3380CC4-5D6E-409C-BE32-E72D297353CC}">
                <c16:uniqueId val="{00000005-19B1-4C3E-AA86-96C3E63B8975}"/>
              </c:ext>
            </c:extLst>
          </c:dPt>
          <c:dPt>
            <c:idx val="3"/>
            <c:invertIfNegative val="0"/>
            <c:bubble3D val="0"/>
            <c:spPr>
              <a:solidFill>
                <a:srgbClr val="9BE1AA"/>
              </a:solidFill>
              <a:ln>
                <a:noFill/>
              </a:ln>
              <a:effectLst/>
            </c:spPr>
            <c:extLst>
              <c:ext xmlns:c16="http://schemas.microsoft.com/office/drawing/2014/chart" uri="{C3380CC4-5D6E-409C-BE32-E72D297353CC}">
                <c16:uniqueId val="{00000007-19B1-4C3E-AA86-96C3E63B8975}"/>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'Altman''s Z Score'!$E$52:$I$52</c15:sqref>
                  </c15:fullRef>
                </c:ext>
              </c:extLst>
              <c:f>'Altman''s Z Score'!$F$52:$I$52</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'Altman''s Z Score'!$E$55:$I$55</c15:sqref>
                  </c15:fullRef>
                </c:ext>
              </c:extLst>
              <c:f>'Altman''s Z Score'!$F$55:$I$55</c:f>
              <c:numCache>
                <c:formatCode>0.00%</c:formatCode>
                <c:ptCount val="4"/>
                <c:pt idx="0">
                  <c:v>0.20661953727506427</c:v>
                </c:pt>
                <c:pt idx="1">
                  <c:v>0.14980616577441389</c:v>
                </c:pt>
                <c:pt idx="2">
                  <c:v>5.8205796157603386E-2</c:v>
                </c:pt>
                <c:pt idx="3">
                  <c:v>9.3019849117410101E-3</c:v>
                </c:pt>
              </c:numCache>
            </c:numRef>
          </c:val>
          <c:extLst>
            <c:ext xmlns:c16="http://schemas.microsoft.com/office/drawing/2014/chart" uri="{C3380CC4-5D6E-409C-BE32-E72D297353CC}">
              <c16:uniqueId val="{00000008-19B1-4C3E-AA86-96C3E63B8975}"/>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1B5C29"/>
              </a:solidFill>
              <a:ln>
                <a:noFill/>
              </a:ln>
              <a:effectLst/>
            </c:spPr>
            <c:extLst>
              <c:ext xmlns:c16="http://schemas.microsoft.com/office/drawing/2014/chart" uri="{C3380CC4-5D6E-409C-BE32-E72D297353CC}">
                <c16:uniqueId val="{00000001-97EB-476A-8F77-2F89B19E8931}"/>
              </c:ext>
            </c:extLst>
          </c:dPt>
          <c:dPt>
            <c:idx val="1"/>
            <c:invertIfNegative val="0"/>
            <c:bubble3D val="0"/>
            <c:spPr>
              <a:solidFill>
                <a:srgbClr val="2C9442"/>
              </a:solidFill>
              <a:ln>
                <a:noFill/>
              </a:ln>
              <a:effectLst/>
            </c:spPr>
            <c:extLst>
              <c:ext xmlns:c16="http://schemas.microsoft.com/office/drawing/2014/chart" uri="{C3380CC4-5D6E-409C-BE32-E72D297353CC}">
                <c16:uniqueId val="{00000003-97EB-476A-8F77-2F89B19E8931}"/>
              </c:ext>
            </c:extLst>
          </c:dPt>
          <c:dPt>
            <c:idx val="2"/>
            <c:invertIfNegative val="0"/>
            <c:bubble3D val="0"/>
            <c:spPr>
              <a:solidFill>
                <a:srgbClr val="3AC458"/>
              </a:solidFill>
              <a:ln>
                <a:noFill/>
              </a:ln>
              <a:effectLst/>
            </c:spPr>
            <c:extLst>
              <c:ext xmlns:c16="http://schemas.microsoft.com/office/drawing/2014/chart" uri="{C3380CC4-5D6E-409C-BE32-E72D297353CC}">
                <c16:uniqueId val="{00000005-97EB-476A-8F77-2F89B19E8931}"/>
              </c:ext>
            </c:extLst>
          </c:dPt>
          <c:dPt>
            <c:idx val="3"/>
            <c:invertIfNegative val="0"/>
            <c:bubble3D val="0"/>
            <c:spPr>
              <a:solidFill>
                <a:srgbClr val="9BE1AA"/>
              </a:solidFill>
              <a:ln>
                <a:noFill/>
              </a:ln>
              <a:effectLst/>
            </c:spPr>
            <c:extLst>
              <c:ext xmlns:c16="http://schemas.microsoft.com/office/drawing/2014/chart" uri="{C3380CC4-5D6E-409C-BE32-E72D297353CC}">
                <c16:uniqueId val="{00000007-97EB-476A-8F77-2F89B19E893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'Altman''s Z Score'!$E$52:$I$52</c15:sqref>
                  </c15:fullRef>
                </c:ext>
              </c:extLst>
              <c:f>'Altman''s Z Score'!$F$52:$I$52</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'Altman''s Z Score'!$E$61:$I$61</c15:sqref>
                  </c15:fullRef>
                </c:ext>
              </c:extLst>
              <c:f>'Altman''s Z Score'!$F$61:$I$61</c:f>
              <c:numCache>
                <c:formatCode>0.00%</c:formatCode>
                <c:ptCount val="4"/>
                <c:pt idx="0">
                  <c:v>9.8190234458060605E-2</c:v>
                </c:pt>
                <c:pt idx="1">
                  <c:v>7.8882402406879687E-2</c:v>
                </c:pt>
                <c:pt idx="2">
                  <c:v>6.6864375271306578E-2</c:v>
                </c:pt>
                <c:pt idx="3">
                  <c:v>5.7359629664660933E-2</c:v>
                </c:pt>
              </c:numCache>
            </c:numRef>
          </c:val>
          <c:extLst>
            <c:ext xmlns:c16="http://schemas.microsoft.com/office/drawing/2014/chart" uri="{C3380CC4-5D6E-409C-BE32-E72D297353CC}">
              <c16:uniqueId val="{00000008-97EB-476A-8F77-2F89B19E8931}"/>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2C9442"/>
              </a:solidFill>
              <a:ln>
                <a:noFill/>
              </a:ln>
              <a:effectLst/>
            </c:spPr>
            <c:extLst>
              <c:ext xmlns:c16="http://schemas.microsoft.com/office/drawing/2014/chart" uri="{C3380CC4-5D6E-409C-BE32-E72D297353CC}">
                <c16:uniqueId val="{00000001-F039-47BA-AAEB-6CDEEAAEC6E3}"/>
              </c:ext>
            </c:extLst>
          </c:dPt>
          <c:dPt>
            <c:idx val="1"/>
            <c:invertIfNegative val="0"/>
            <c:bubble3D val="0"/>
            <c:spPr>
              <a:solidFill>
                <a:srgbClr val="1B5C29"/>
              </a:solidFill>
              <a:ln>
                <a:noFill/>
              </a:ln>
              <a:effectLst/>
            </c:spPr>
            <c:extLst>
              <c:ext xmlns:c16="http://schemas.microsoft.com/office/drawing/2014/chart" uri="{C3380CC4-5D6E-409C-BE32-E72D297353CC}">
                <c16:uniqueId val="{00000003-F039-47BA-AAEB-6CDEEAAEC6E3}"/>
              </c:ext>
            </c:extLst>
          </c:dPt>
          <c:dPt>
            <c:idx val="2"/>
            <c:invertIfNegative val="0"/>
            <c:bubble3D val="0"/>
            <c:spPr>
              <a:solidFill>
                <a:srgbClr val="3AC458"/>
              </a:solidFill>
              <a:ln>
                <a:noFill/>
              </a:ln>
              <a:effectLst/>
            </c:spPr>
            <c:extLst>
              <c:ext xmlns:c16="http://schemas.microsoft.com/office/drawing/2014/chart" uri="{C3380CC4-5D6E-409C-BE32-E72D297353CC}">
                <c16:uniqueId val="{00000005-F039-47BA-AAEB-6CDEEAAEC6E3}"/>
              </c:ext>
            </c:extLst>
          </c:dPt>
          <c:dPt>
            <c:idx val="3"/>
            <c:invertIfNegative val="0"/>
            <c:bubble3D val="0"/>
            <c:spPr>
              <a:solidFill>
                <a:srgbClr val="9BE1AA"/>
              </a:solidFill>
              <a:ln>
                <a:noFill/>
              </a:ln>
              <a:effectLst/>
            </c:spPr>
            <c:extLst>
              <c:ext xmlns:c16="http://schemas.microsoft.com/office/drawing/2014/chart" uri="{C3380CC4-5D6E-409C-BE32-E72D297353CC}">
                <c16:uniqueId val="{00000007-F039-47BA-AAEB-6CDEEAAEC6E3}"/>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'Altman''s Z Score'!$E$52:$I$52</c15:sqref>
                  </c15:fullRef>
                </c:ext>
              </c:extLst>
              <c:f>'Altman''s Z Score'!$F$52:$I$52</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'Altman''s Z Score'!$E$67:$I$67</c15:sqref>
                  </c15:fullRef>
                </c:ext>
              </c:extLst>
              <c:f>'Altman''s Z Score'!$F$67:$I$67</c:f>
              <c:numCache>
                <c:formatCode>0.00%</c:formatCode>
                <c:ptCount val="4"/>
                <c:pt idx="0">
                  <c:v>0.19035775492716361</c:v>
                </c:pt>
                <c:pt idx="1">
                  <c:v>0.19261860808565609</c:v>
                </c:pt>
                <c:pt idx="2">
                  <c:v>0.18782806903288837</c:v>
                </c:pt>
                <c:pt idx="3">
                  <c:v>0.16823555262579651</c:v>
                </c:pt>
              </c:numCache>
            </c:numRef>
          </c:val>
          <c:extLst>
            <c:ext xmlns:c16="http://schemas.microsoft.com/office/drawing/2014/chart" uri="{C3380CC4-5D6E-409C-BE32-E72D297353CC}">
              <c16:uniqueId val="{00000008-F039-47BA-AAEB-6CDEEAAEC6E3}"/>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2C9442"/>
              </a:solidFill>
              <a:ln>
                <a:noFill/>
              </a:ln>
              <a:effectLst/>
            </c:spPr>
            <c:extLst>
              <c:ext xmlns:c16="http://schemas.microsoft.com/office/drawing/2014/chart" uri="{C3380CC4-5D6E-409C-BE32-E72D297353CC}">
                <c16:uniqueId val="{00000001-AB31-4C54-9579-BE420A216060}"/>
              </c:ext>
            </c:extLst>
          </c:dPt>
          <c:dPt>
            <c:idx val="1"/>
            <c:invertIfNegative val="0"/>
            <c:bubble3D val="0"/>
            <c:spPr>
              <a:solidFill>
                <a:srgbClr val="1B5C29"/>
              </a:solidFill>
              <a:ln>
                <a:noFill/>
              </a:ln>
              <a:effectLst/>
            </c:spPr>
            <c:extLst>
              <c:ext xmlns:c16="http://schemas.microsoft.com/office/drawing/2014/chart" uri="{C3380CC4-5D6E-409C-BE32-E72D297353CC}">
                <c16:uniqueId val="{00000003-AB31-4C54-9579-BE420A216060}"/>
              </c:ext>
            </c:extLst>
          </c:dPt>
          <c:dPt>
            <c:idx val="2"/>
            <c:invertIfNegative val="0"/>
            <c:bubble3D val="0"/>
            <c:spPr>
              <a:solidFill>
                <a:srgbClr val="3AC458"/>
              </a:solidFill>
              <a:ln>
                <a:noFill/>
              </a:ln>
              <a:effectLst/>
            </c:spPr>
            <c:extLst>
              <c:ext xmlns:c16="http://schemas.microsoft.com/office/drawing/2014/chart" uri="{C3380CC4-5D6E-409C-BE32-E72D297353CC}">
                <c16:uniqueId val="{00000005-AB31-4C54-9579-BE420A216060}"/>
              </c:ext>
            </c:extLst>
          </c:dPt>
          <c:dPt>
            <c:idx val="3"/>
            <c:invertIfNegative val="0"/>
            <c:bubble3D val="0"/>
            <c:spPr>
              <a:solidFill>
                <a:srgbClr val="9BE1AA"/>
              </a:solidFill>
              <a:ln>
                <a:noFill/>
              </a:ln>
              <a:effectLst/>
            </c:spPr>
            <c:extLst>
              <c:ext xmlns:c16="http://schemas.microsoft.com/office/drawing/2014/chart" uri="{C3380CC4-5D6E-409C-BE32-E72D297353CC}">
                <c16:uniqueId val="{00000007-AB31-4C54-9579-BE420A216060}"/>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'Altman''s Z Score'!$E$52:$I$52</c15:sqref>
                  </c15:fullRef>
                </c:ext>
              </c:extLst>
              <c:f>'Altman''s Z Score'!$F$52:$I$52</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'Altman''s Z Score'!$E$73:$I$73</c15:sqref>
                  </c15:fullRef>
                </c:ext>
              </c:extLst>
              <c:f>'Altman''s Z Score'!$F$73:$I$73</c:f>
              <c:numCache>
                <c:formatCode>0.00%</c:formatCode>
                <c:ptCount val="4"/>
                <c:pt idx="0">
                  <c:v>152.35313314176244</c:v>
                </c:pt>
                <c:pt idx="1">
                  <c:v>187.67774066797642</c:v>
                </c:pt>
                <c:pt idx="2">
                  <c:v>92.12322448979593</c:v>
                </c:pt>
                <c:pt idx="3">
                  <c:v>82.236270868824533</c:v>
                </c:pt>
              </c:numCache>
            </c:numRef>
          </c:val>
          <c:extLst>
            <c:ext xmlns:c16="http://schemas.microsoft.com/office/drawing/2014/chart" uri="{C3380CC4-5D6E-409C-BE32-E72D297353CC}">
              <c16:uniqueId val="{00000008-AB31-4C54-9579-BE420A216060}"/>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1B5C29"/>
              </a:solidFill>
              <a:ln>
                <a:noFill/>
              </a:ln>
              <a:effectLst/>
            </c:spPr>
            <c:extLst>
              <c:ext xmlns:c16="http://schemas.microsoft.com/office/drawing/2014/chart" uri="{C3380CC4-5D6E-409C-BE32-E72D297353CC}">
                <c16:uniqueId val="{00000001-C5A0-4F49-9515-1F12264967A6}"/>
              </c:ext>
            </c:extLst>
          </c:dPt>
          <c:dPt>
            <c:idx val="1"/>
            <c:invertIfNegative val="0"/>
            <c:bubble3D val="0"/>
            <c:spPr>
              <a:solidFill>
                <a:srgbClr val="3AC458"/>
              </a:solidFill>
              <a:ln>
                <a:noFill/>
              </a:ln>
              <a:effectLst/>
            </c:spPr>
            <c:extLst>
              <c:ext xmlns:c16="http://schemas.microsoft.com/office/drawing/2014/chart" uri="{C3380CC4-5D6E-409C-BE32-E72D297353CC}">
                <c16:uniqueId val="{00000003-C5A0-4F49-9515-1F12264967A6}"/>
              </c:ext>
            </c:extLst>
          </c:dPt>
          <c:dPt>
            <c:idx val="2"/>
            <c:invertIfNegative val="0"/>
            <c:bubble3D val="0"/>
            <c:spPr>
              <a:solidFill>
                <a:srgbClr val="2C9442"/>
              </a:solidFill>
              <a:ln>
                <a:noFill/>
              </a:ln>
              <a:effectLst/>
            </c:spPr>
            <c:extLst>
              <c:ext xmlns:c16="http://schemas.microsoft.com/office/drawing/2014/chart" uri="{C3380CC4-5D6E-409C-BE32-E72D297353CC}">
                <c16:uniqueId val="{00000005-C5A0-4F49-9515-1F12264967A6}"/>
              </c:ext>
            </c:extLst>
          </c:dPt>
          <c:dPt>
            <c:idx val="3"/>
            <c:invertIfNegative val="0"/>
            <c:bubble3D val="0"/>
            <c:spPr>
              <a:solidFill>
                <a:srgbClr val="9BE1AA"/>
              </a:solidFill>
              <a:ln>
                <a:noFill/>
              </a:ln>
              <a:effectLst/>
            </c:spPr>
            <c:extLst>
              <c:ext xmlns:c16="http://schemas.microsoft.com/office/drawing/2014/chart" uri="{C3380CC4-5D6E-409C-BE32-E72D297353CC}">
                <c16:uniqueId val="{00000007-C5A0-4F49-9515-1F12264967A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'Altman''s Z Score'!$E$52:$I$52</c15:sqref>
                  </c15:fullRef>
                </c:ext>
              </c:extLst>
              <c:f>'Altman''s Z Score'!$F$52:$I$52</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'Altman''s Z Score'!$E$79:$I$79</c15:sqref>
                  </c15:fullRef>
                </c:ext>
              </c:extLst>
              <c:f>'Altman''s Z Score'!$F$79:$I$79</c:f>
              <c:numCache>
                <c:formatCode>0.00%</c:formatCode>
                <c:ptCount val="4"/>
                <c:pt idx="0">
                  <c:v>0.93023136246786631</c:v>
                </c:pt>
                <c:pt idx="1">
                  <c:v>0.88255953479785854</c:v>
                </c:pt>
                <c:pt idx="2">
                  <c:v>0.88641159231520683</c:v>
                </c:pt>
                <c:pt idx="3">
                  <c:v>0.84449498278766566</c:v>
                </c:pt>
              </c:numCache>
            </c:numRef>
          </c:val>
          <c:extLst>
            <c:ext xmlns:c16="http://schemas.microsoft.com/office/drawing/2014/chart" uri="{C3380CC4-5D6E-409C-BE32-E72D297353CC}">
              <c16:uniqueId val="{00000008-C5A0-4F49-9515-1F12264967A6}"/>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B5C29"/>
            </a:solidFill>
            <a:ln>
              <a:noFill/>
            </a:ln>
            <a:effectLst/>
          </c:spPr>
          <c:invertIfNegative val="0"/>
          <c:dPt>
            <c:idx val="0"/>
            <c:invertIfNegative val="0"/>
            <c:bubble3D val="0"/>
            <c:spPr>
              <a:solidFill>
                <a:srgbClr val="2C9442"/>
              </a:solidFill>
              <a:ln>
                <a:noFill/>
              </a:ln>
              <a:effectLst/>
            </c:spPr>
            <c:extLst>
              <c:ext xmlns:c16="http://schemas.microsoft.com/office/drawing/2014/chart" uri="{C3380CC4-5D6E-409C-BE32-E72D297353CC}">
                <c16:uniqueId val="{00000001-63C5-4266-9D88-C9FD8DC2C153}"/>
              </c:ext>
            </c:extLst>
          </c:dPt>
          <c:dPt>
            <c:idx val="1"/>
            <c:invertIfNegative val="0"/>
            <c:bubble3D val="0"/>
            <c:spPr>
              <a:solidFill>
                <a:srgbClr val="1B5C29"/>
              </a:solidFill>
              <a:ln>
                <a:noFill/>
              </a:ln>
              <a:effectLst/>
            </c:spPr>
            <c:extLst>
              <c:ext xmlns:c16="http://schemas.microsoft.com/office/drawing/2014/chart" uri="{C3380CC4-5D6E-409C-BE32-E72D297353CC}">
                <c16:uniqueId val="{00000003-63C5-4266-9D88-C9FD8DC2C153}"/>
              </c:ext>
            </c:extLst>
          </c:dPt>
          <c:dPt>
            <c:idx val="2"/>
            <c:invertIfNegative val="0"/>
            <c:bubble3D val="0"/>
            <c:spPr>
              <a:solidFill>
                <a:srgbClr val="3AC458"/>
              </a:solidFill>
              <a:ln>
                <a:noFill/>
              </a:ln>
              <a:effectLst/>
            </c:spPr>
            <c:extLst>
              <c:ext xmlns:c16="http://schemas.microsoft.com/office/drawing/2014/chart" uri="{C3380CC4-5D6E-409C-BE32-E72D297353CC}">
                <c16:uniqueId val="{00000005-63C5-4266-9D88-C9FD8DC2C153}"/>
              </c:ext>
            </c:extLst>
          </c:dPt>
          <c:dPt>
            <c:idx val="3"/>
            <c:invertIfNegative val="0"/>
            <c:bubble3D val="0"/>
            <c:spPr>
              <a:solidFill>
                <a:srgbClr val="9BE1AA"/>
              </a:solidFill>
              <a:ln>
                <a:noFill/>
              </a:ln>
              <a:effectLst/>
            </c:spPr>
            <c:extLst>
              <c:ext xmlns:c16="http://schemas.microsoft.com/office/drawing/2014/chart" uri="{C3380CC4-5D6E-409C-BE32-E72D297353CC}">
                <c16:uniqueId val="{00000007-63C5-4266-9D88-C9FD8DC2C1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'Altman''s Z Score'!$E$52:$I$52</c15:sqref>
                  </c15:fullRef>
                </c:ext>
              </c:extLst>
              <c:f>'Altman''s Z Score'!$F$52:$I$52</c:f>
              <c:numCache>
                <c:formatCode>mmm\-yy</c:formatCode>
                <c:ptCount val="4"/>
                <c:pt idx="0">
                  <c:v>43921</c:v>
                </c:pt>
                <c:pt idx="1">
                  <c:v>44286</c:v>
                </c:pt>
                <c:pt idx="2">
                  <c:v>44651</c:v>
                </c:pt>
                <c:pt idx="3">
                  <c:v>45016</c:v>
                </c:pt>
              </c:numCache>
            </c:numRef>
          </c:cat>
          <c:val>
            <c:numRef>
              <c:extLst>
                <c:ext xmlns:c15="http://schemas.microsoft.com/office/drawing/2012/chart" uri="{02D57815-91ED-43cb-92C2-25804820EDAC}">
                  <c15:fullRef>
                    <c15:sqref>'Altman''s Z Score'!$E$83:$I$83</c15:sqref>
                  </c15:fullRef>
                </c:ext>
              </c:extLst>
              <c:f>'Altman''s Z Score'!$F$83:$I$83</c:f>
              <c:numCache>
                <c:formatCode>#,##0.0</c:formatCode>
                <c:ptCount val="4"/>
                <c:pt idx="0">
                  <c:v>93.355701611756331</c:v>
                </c:pt>
                <c:pt idx="1">
                  <c:v>114.41504810456532</c:v>
                </c:pt>
                <c:pt idx="2">
                  <c:v>56.943635994770247</c:v>
                </c:pt>
                <c:pt idx="3">
                  <c:v>50.832900691172128</c:v>
                </c:pt>
              </c:numCache>
            </c:numRef>
          </c:val>
          <c:extLst>
            <c:ext xmlns:c16="http://schemas.microsoft.com/office/drawing/2014/chart" uri="{C3380CC4-5D6E-409C-BE32-E72D297353CC}">
              <c16:uniqueId val="{00000008-63C5-4266-9D88-C9FD8DC2C153}"/>
            </c:ext>
          </c:extLst>
        </c:ser>
        <c:dLbls>
          <c:showLegendKey val="0"/>
          <c:showVal val="0"/>
          <c:showCatName val="0"/>
          <c:showSerName val="0"/>
          <c:showPercent val="0"/>
          <c:showBubbleSize val="0"/>
        </c:dLbls>
        <c:gapWidth val="219"/>
        <c:overlap val="-27"/>
        <c:axId val="1182784831"/>
        <c:axId val="1143694015"/>
      </c:barChart>
      <c:dateAx>
        <c:axId val="1182784831"/>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694015"/>
        <c:crosses val="autoZero"/>
        <c:auto val="1"/>
        <c:lblOffset val="100"/>
        <c:baseTimeUnit val="years"/>
      </c:dateAx>
      <c:valAx>
        <c:axId val="1143694015"/>
        <c:scaling>
          <c:orientation val="minMax"/>
        </c:scaling>
        <c:delete val="1"/>
        <c:axPos val="l"/>
        <c:numFmt formatCode="&quot;£&quot;#,##0.0" sourceLinked="0"/>
        <c:majorTickMark val="none"/>
        <c:minorTickMark val="none"/>
        <c:tickLblPos val="nextTo"/>
        <c:crossAx val="118278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solidFill>
                <a:srgbClr val="1B5C29"/>
              </a:solidFill>
            </a:defRPr>
          </a:pPr>
          <a:r>
            <a:rPr lang="en-US" sz="1400" b="0" i="0" u="none" strike="noStrike" baseline="0">
              <a:solidFill>
                <a:srgbClr val="1B5C29"/>
              </a:solidFill>
              <a:latin typeface="Calibri"/>
            </a:rPr>
            <a:t>Daily Returns Distribution</a:t>
          </a:r>
        </a:p>
      </cx:txPr>
    </cx:title>
    <cx:plotArea>
      <cx:plotAreaRegion>
        <cx:series layoutId="clusteredColumn" uniqueId="{2135B173-FDD7-42CF-BEC7-D837D30BDFB5}">
          <cx:spPr>
            <a:solidFill>
              <a:srgbClr val="F4711F"/>
            </a:solidFill>
          </cx:spPr>
          <cx:dataId val="0"/>
          <cx:layoutPr>
            <cx:binning intervalClosed="r"/>
          </cx:layoutPr>
        </cx:series>
      </cx:plotAreaRegion>
      <cx:axis id="0" hidden="1">
        <cx:catScaling gapWidth="0"/>
        <cx:tickLabels/>
      </cx:axis>
      <cx:axis id="1">
        <cx:valScaling/>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image" Target="../media/image3.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3.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0</xdr:row>
      <xdr:rowOff>0</xdr:rowOff>
    </xdr:from>
    <xdr:to>
      <xdr:col>1</xdr:col>
      <xdr:colOff>1698102</xdr:colOff>
      <xdr:row>5</xdr:row>
      <xdr:rowOff>0</xdr:rowOff>
    </xdr:to>
    <xdr:pic>
      <xdr:nvPicPr>
        <xdr:cNvPr id="2" name="Picture 1">
          <a:extLst>
            <a:ext uri="{FF2B5EF4-FFF2-40B4-BE49-F238E27FC236}">
              <a16:creationId xmlns:a16="http://schemas.microsoft.com/office/drawing/2014/main" id="{E33D4FD8-F427-4991-AB27-8ED0DB80F7B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37160" y="0"/>
          <a:ext cx="1690482" cy="914400"/>
        </a:xfrm>
        <a:prstGeom prst="rect">
          <a:avLst/>
        </a:prstGeom>
      </xdr:spPr>
    </xdr:pic>
    <xdr:clientData/>
  </xdr:twoCellAnchor>
  <xdr:twoCellAnchor editAs="oneCell">
    <xdr:from>
      <xdr:col>10</xdr:col>
      <xdr:colOff>0</xdr:colOff>
      <xdr:row>7</xdr:row>
      <xdr:rowOff>0</xdr:rowOff>
    </xdr:from>
    <xdr:to>
      <xdr:col>10</xdr:col>
      <xdr:colOff>304800</xdr:colOff>
      <xdr:row>9</xdr:row>
      <xdr:rowOff>76200</xdr:rowOff>
    </xdr:to>
    <xdr:sp macro="" textlink="">
      <xdr:nvSpPr>
        <xdr:cNvPr id="1025" name="AutoShape 1" descr="Download Dabur Logo in SVG Vector or PNG File Format - Logo.wine">
          <a:extLst>
            <a:ext uri="{FF2B5EF4-FFF2-40B4-BE49-F238E27FC236}">
              <a16:creationId xmlns:a16="http://schemas.microsoft.com/office/drawing/2014/main" id="{8FDB3780-E042-4565-BC57-299026BB7F0B}"/>
            </a:ext>
          </a:extLst>
        </xdr:cNvPr>
        <xdr:cNvSpPr>
          <a:spLocks noChangeAspect="1" noChangeArrowheads="1"/>
        </xdr:cNvSpPr>
      </xdr:nvSpPr>
      <xdr:spPr bwMode="auto">
        <a:xfrm>
          <a:off x="5615940" y="1280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xdr:colOff>
      <xdr:row>0</xdr:row>
      <xdr:rowOff>0</xdr:rowOff>
    </xdr:from>
    <xdr:to>
      <xdr:col>1</xdr:col>
      <xdr:colOff>1698102</xdr:colOff>
      <xdr:row>5</xdr:row>
      <xdr:rowOff>0</xdr:rowOff>
    </xdr:to>
    <xdr:pic>
      <xdr:nvPicPr>
        <xdr:cNvPr id="2" name="Picture 1">
          <a:extLst>
            <a:ext uri="{FF2B5EF4-FFF2-40B4-BE49-F238E27FC236}">
              <a16:creationId xmlns:a16="http://schemas.microsoft.com/office/drawing/2014/main" id="{9CEBC6EE-9F70-4893-AAE0-C3FDD215C5E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37160" y="0"/>
          <a:ext cx="1690482" cy="914400"/>
        </a:xfrm>
        <a:prstGeom prst="rect">
          <a:avLst/>
        </a:prstGeom>
      </xdr:spPr>
    </xdr:pic>
    <xdr:clientData/>
  </xdr:twoCellAnchor>
  <xdr:twoCellAnchor editAs="oneCell">
    <xdr:from>
      <xdr:col>10</xdr:col>
      <xdr:colOff>0</xdr:colOff>
      <xdr:row>7</xdr:row>
      <xdr:rowOff>0</xdr:rowOff>
    </xdr:from>
    <xdr:to>
      <xdr:col>10</xdr:col>
      <xdr:colOff>304800</xdr:colOff>
      <xdr:row>9</xdr:row>
      <xdr:rowOff>76200</xdr:rowOff>
    </xdr:to>
    <xdr:sp macro="" textlink="">
      <xdr:nvSpPr>
        <xdr:cNvPr id="3" name="AutoShape 1" descr="Download Dabur Logo in SVG Vector or PNG File Format - Logo.wine">
          <a:extLst>
            <a:ext uri="{FF2B5EF4-FFF2-40B4-BE49-F238E27FC236}">
              <a16:creationId xmlns:a16="http://schemas.microsoft.com/office/drawing/2014/main" id="{80167809-792E-4D2A-8345-EC299C4FB89B}"/>
            </a:ext>
          </a:extLst>
        </xdr:cNvPr>
        <xdr:cNvSpPr>
          <a:spLocks noChangeAspect="1" noChangeArrowheads="1"/>
        </xdr:cNvSpPr>
      </xdr:nvSpPr>
      <xdr:spPr bwMode="auto">
        <a:xfrm>
          <a:off x="7193280" y="1280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xdr:colOff>
      <xdr:row>0</xdr:row>
      <xdr:rowOff>0</xdr:rowOff>
    </xdr:from>
    <xdr:to>
      <xdr:col>2</xdr:col>
      <xdr:colOff>143622</xdr:colOff>
      <xdr:row>5</xdr:row>
      <xdr:rowOff>0</xdr:rowOff>
    </xdr:to>
    <xdr:pic>
      <xdr:nvPicPr>
        <xdr:cNvPr id="2" name="Picture 1">
          <a:extLst>
            <a:ext uri="{FF2B5EF4-FFF2-40B4-BE49-F238E27FC236}">
              <a16:creationId xmlns:a16="http://schemas.microsoft.com/office/drawing/2014/main" id="{4F7E52CF-70F8-4A32-9409-91B90AD2D72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37160" y="0"/>
          <a:ext cx="1690482" cy="914400"/>
        </a:xfrm>
        <a:prstGeom prst="rect">
          <a:avLst/>
        </a:prstGeom>
      </xdr:spPr>
    </xdr:pic>
    <xdr:clientData/>
  </xdr:twoCellAnchor>
  <xdr:twoCellAnchor editAs="oneCell">
    <xdr:from>
      <xdr:col>10</xdr:col>
      <xdr:colOff>0</xdr:colOff>
      <xdr:row>7</xdr:row>
      <xdr:rowOff>0</xdr:rowOff>
    </xdr:from>
    <xdr:to>
      <xdr:col>10</xdr:col>
      <xdr:colOff>304800</xdr:colOff>
      <xdr:row>9</xdr:row>
      <xdr:rowOff>76200</xdr:rowOff>
    </xdr:to>
    <xdr:sp macro="" textlink="">
      <xdr:nvSpPr>
        <xdr:cNvPr id="3" name="AutoShape 1" descr="Download Dabur Logo in SVG Vector or PNG File Format - Logo.wine">
          <a:extLst>
            <a:ext uri="{FF2B5EF4-FFF2-40B4-BE49-F238E27FC236}">
              <a16:creationId xmlns:a16="http://schemas.microsoft.com/office/drawing/2014/main" id="{79339B49-1C28-4188-AFFE-B4F7038A7158}"/>
            </a:ext>
          </a:extLst>
        </xdr:cNvPr>
        <xdr:cNvSpPr>
          <a:spLocks noChangeAspect="1" noChangeArrowheads="1"/>
        </xdr:cNvSpPr>
      </xdr:nvSpPr>
      <xdr:spPr bwMode="auto">
        <a:xfrm>
          <a:off x="6751320" y="1280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684642</xdr:colOff>
      <xdr:row>5</xdr:row>
      <xdr:rowOff>0</xdr:rowOff>
    </xdr:to>
    <xdr:pic>
      <xdr:nvPicPr>
        <xdr:cNvPr id="3" name="Picture 2">
          <a:extLst>
            <a:ext uri="{FF2B5EF4-FFF2-40B4-BE49-F238E27FC236}">
              <a16:creationId xmlns:a16="http://schemas.microsoft.com/office/drawing/2014/main" id="{59405CA1-C13F-4D02-8DBF-AC1404D7F45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379842</xdr:colOff>
      <xdr:row>5</xdr:row>
      <xdr:rowOff>0</xdr:rowOff>
    </xdr:to>
    <xdr:pic>
      <xdr:nvPicPr>
        <xdr:cNvPr id="3" name="Picture 2">
          <a:extLst>
            <a:ext uri="{FF2B5EF4-FFF2-40B4-BE49-F238E27FC236}">
              <a16:creationId xmlns:a16="http://schemas.microsoft.com/office/drawing/2014/main" id="{17D03F7C-F8AB-4902-A31A-4760D032810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471282</xdr:colOff>
      <xdr:row>5</xdr:row>
      <xdr:rowOff>0</xdr:rowOff>
    </xdr:to>
    <xdr:pic>
      <xdr:nvPicPr>
        <xdr:cNvPr id="4" name="Picture 3">
          <a:extLst>
            <a:ext uri="{FF2B5EF4-FFF2-40B4-BE49-F238E27FC236}">
              <a16:creationId xmlns:a16="http://schemas.microsoft.com/office/drawing/2014/main" id="{96F49C32-7A20-44C8-971A-0414FDFD312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471282</xdr:colOff>
      <xdr:row>5</xdr:row>
      <xdr:rowOff>0</xdr:rowOff>
    </xdr:to>
    <xdr:pic>
      <xdr:nvPicPr>
        <xdr:cNvPr id="3" name="Picture 2">
          <a:extLst>
            <a:ext uri="{FF2B5EF4-FFF2-40B4-BE49-F238E27FC236}">
              <a16:creationId xmlns:a16="http://schemas.microsoft.com/office/drawing/2014/main" id="{E2770E9D-A4E5-45C1-9E71-D74E2273830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471282</xdr:colOff>
      <xdr:row>5</xdr:row>
      <xdr:rowOff>0</xdr:rowOff>
    </xdr:to>
    <xdr:pic>
      <xdr:nvPicPr>
        <xdr:cNvPr id="2" name="Picture 1">
          <a:extLst>
            <a:ext uri="{FF2B5EF4-FFF2-40B4-BE49-F238E27FC236}">
              <a16:creationId xmlns:a16="http://schemas.microsoft.com/office/drawing/2014/main" id="{C59F59B4-529F-440C-86D2-0EB0F67C720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twoCellAnchor>
    <xdr:from>
      <xdr:col>1</xdr:col>
      <xdr:colOff>57150</xdr:colOff>
      <xdr:row>6</xdr:row>
      <xdr:rowOff>15240</xdr:rowOff>
    </xdr:from>
    <xdr:to>
      <xdr:col>8</xdr:col>
      <xdr:colOff>361950</xdr:colOff>
      <xdr:row>21</xdr:row>
      <xdr:rowOff>15240</xdr:rowOff>
    </xdr:to>
    <xdr:graphicFrame macro="">
      <xdr:nvGraphicFramePr>
        <xdr:cNvPr id="3" name="Chart 2">
          <a:extLst>
            <a:ext uri="{FF2B5EF4-FFF2-40B4-BE49-F238E27FC236}">
              <a16:creationId xmlns:a16="http://schemas.microsoft.com/office/drawing/2014/main" id="{F1DA0C33-1A01-41A7-92C6-D9508F4FD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510540</xdr:colOff>
      <xdr:row>15</xdr:row>
      <xdr:rowOff>129540</xdr:rowOff>
    </xdr:from>
    <xdr:to>
      <xdr:col>8</xdr:col>
      <xdr:colOff>106680</xdr:colOff>
      <xdr:row>15</xdr:row>
      <xdr:rowOff>129540</xdr:rowOff>
    </xdr:to>
    <xdr:cxnSp macro="">
      <xdr:nvCxnSpPr>
        <xdr:cNvPr id="5" name="Straight Connector 4">
          <a:extLst>
            <a:ext uri="{FF2B5EF4-FFF2-40B4-BE49-F238E27FC236}">
              <a16:creationId xmlns:a16="http://schemas.microsoft.com/office/drawing/2014/main" id="{E09E2D8D-B44F-4286-809D-9A53681BDD09}"/>
            </a:ext>
          </a:extLst>
        </xdr:cNvPr>
        <xdr:cNvCxnSpPr/>
      </xdr:nvCxnSpPr>
      <xdr:spPr>
        <a:xfrm>
          <a:off x="640080" y="2872740"/>
          <a:ext cx="3863340" cy="0"/>
        </a:xfrm>
        <a:prstGeom prst="line">
          <a:avLst/>
        </a:prstGeom>
        <a:ln>
          <a:solidFill>
            <a:srgbClr val="1B5C29"/>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212202</xdr:colOff>
      <xdr:row>5</xdr:row>
      <xdr:rowOff>0</xdr:rowOff>
    </xdr:to>
    <xdr:pic>
      <xdr:nvPicPr>
        <xdr:cNvPr id="2" name="Picture 1">
          <a:extLst>
            <a:ext uri="{FF2B5EF4-FFF2-40B4-BE49-F238E27FC236}">
              <a16:creationId xmlns:a16="http://schemas.microsoft.com/office/drawing/2014/main" id="{8B8AEC03-387D-4715-8986-72CEA59D7D2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212202</xdr:colOff>
      <xdr:row>5</xdr:row>
      <xdr:rowOff>0</xdr:rowOff>
    </xdr:to>
    <xdr:pic>
      <xdr:nvPicPr>
        <xdr:cNvPr id="2" name="Picture 1">
          <a:extLst>
            <a:ext uri="{FF2B5EF4-FFF2-40B4-BE49-F238E27FC236}">
              <a16:creationId xmlns:a16="http://schemas.microsoft.com/office/drawing/2014/main" id="{3014434D-5D3C-4A66-BC76-E199725B03F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twoCellAnchor>
    <xdr:from>
      <xdr:col>9</xdr:col>
      <xdr:colOff>19050</xdr:colOff>
      <xdr:row>26</xdr:row>
      <xdr:rowOff>76200</xdr:rowOff>
    </xdr:from>
    <xdr:to>
      <xdr:col>14</xdr:col>
      <xdr:colOff>38100</xdr:colOff>
      <xdr:row>37</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A1A33BD-5793-4B38-9119-C9EF908B4A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52110" y="4831080"/>
              <a:ext cx="3387090" cy="2110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205740</xdr:colOff>
      <xdr:row>2</xdr:row>
      <xdr:rowOff>53341</xdr:rowOff>
    </xdr:from>
    <xdr:to>
      <xdr:col>9</xdr:col>
      <xdr:colOff>540</xdr:colOff>
      <xdr:row>6</xdr:row>
      <xdr:rowOff>129540</xdr:rowOff>
    </xdr:to>
    <xdr:pic>
      <xdr:nvPicPr>
        <xdr:cNvPr id="4" name="Picture 3" descr="Dabur - Wikipedia">
          <a:extLst>
            <a:ext uri="{FF2B5EF4-FFF2-40B4-BE49-F238E27FC236}">
              <a16:creationId xmlns:a16="http://schemas.microsoft.com/office/drawing/2014/main" id="{6CE8247A-9816-4203-9571-5343471AA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7320" y="350521"/>
          <a:ext cx="1623600" cy="103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7620</xdr:colOff>
      <xdr:row>51</xdr:row>
      <xdr:rowOff>7620</xdr:rowOff>
    </xdr:from>
    <xdr:to>
      <xdr:col>8</xdr:col>
      <xdr:colOff>541020</xdr:colOff>
      <xdr:row>52</xdr:row>
      <xdr:rowOff>83820</xdr:rowOff>
    </xdr:to>
    <xdr:sp macro="" textlink="">
      <xdr:nvSpPr>
        <xdr:cNvPr id="2" name="TextBox 1">
          <a:extLst>
            <a:ext uri="{FF2B5EF4-FFF2-40B4-BE49-F238E27FC236}">
              <a16:creationId xmlns:a16="http://schemas.microsoft.com/office/drawing/2014/main" id="{0DD621C7-F316-4303-9DD3-353C43806ED3}"/>
            </a:ext>
          </a:extLst>
        </xdr:cNvPr>
        <xdr:cNvSpPr txBox="1"/>
      </xdr:nvSpPr>
      <xdr:spPr>
        <a:xfrm>
          <a:off x="137160" y="9525000"/>
          <a:ext cx="664464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1B5C29"/>
              </a:solidFill>
            </a:rPr>
            <a:t>Dupont</a:t>
          </a:r>
          <a:r>
            <a:rPr lang="en-IN" sz="1400" b="1" baseline="0">
              <a:solidFill>
                <a:srgbClr val="1B5C29"/>
              </a:solidFill>
            </a:rPr>
            <a:t> Analysis - Return on Equity &amp; Return on Assets</a:t>
          </a:r>
        </a:p>
        <a:p>
          <a:endParaRPr lang="en-IN" sz="1100"/>
        </a:p>
      </xdr:txBody>
    </xdr:sp>
    <xdr:clientData/>
  </xdr:twoCellAnchor>
  <xdr:twoCellAnchor>
    <xdr:from>
      <xdr:col>0</xdr:col>
      <xdr:colOff>0</xdr:colOff>
      <xdr:row>16</xdr:row>
      <xdr:rowOff>45720</xdr:rowOff>
    </xdr:from>
    <xdr:to>
      <xdr:col>1</xdr:col>
      <xdr:colOff>2270760</xdr:colOff>
      <xdr:row>26</xdr:row>
      <xdr:rowOff>137160</xdr:rowOff>
    </xdr:to>
    <xdr:grpSp>
      <xdr:nvGrpSpPr>
        <xdr:cNvPr id="12" name="Group 11">
          <a:extLst>
            <a:ext uri="{FF2B5EF4-FFF2-40B4-BE49-F238E27FC236}">
              <a16:creationId xmlns:a16="http://schemas.microsoft.com/office/drawing/2014/main" id="{9C711DBC-E88F-4BDD-9ECA-06C362828406}"/>
            </a:ext>
          </a:extLst>
        </xdr:cNvPr>
        <xdr:cNvGrpSpPr/>
      </xdr:nvGrpSpPr>
      <xdr:grpSpPr>
        <a:xfrm>
          <a:off x="0" y="3230880"/>
          <a:ext cx="2400300" cy="1920240"/>
          <a:chOff x="0" y="3230880"/>
          <a:chExt cx="2400300" cy="1920240"/>
        </a:xfrm>
      </xdr:grpSpPr>
      <xdr:graphicFrame macro="">
        <xdr:nvGraphicFramePr>
          <xdr:cNvPr id="8" name="Chart 7">
            <a:extLst>
              <a:ext uri="{FF2B5EF4-FFF2-40B4-BE49-F238E27FC236}">
                <a16:creationId xmlns:a16="http://schemas.microsoft.com/office/drawing/2014/main" id="{FD02C79C-4C7B-418B-8E78-467676A2970E}"/>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10" name="Straight Connector 9">
            <a:extLst>
              <a:ext uri="{FF2B5EF4-FFF2-40B4-BE49-F238E27FC236}">
                <a16:creationId xmlns:a16="http://schemas.microsoft.com/office/drawing/2014/main" id="{04FF5D4B-0145-4D76-9442-1D26FC807F2D}"/>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TextBox 10">
            <a:extLst>
              <a:ext uri="{FF2B5EF4-FFF2-40B4-BE49-F238E27FC236}">
                <a16:creationId xmlns:a16="http://schemas.microsoft.com/office/drawing/2014/main" id="{C4A366E6-CA3E-4F99-B216-AB3DA9FBD2C4}"/>
              </a:ext>
            </a:extLst>
          </xdr:cNvPr>
          <xdr:cNvSpPr txBox="1"/>
        </xdr:nvSpPr>
        <xdr:spPr>
          <a:xfrm>
            <a:off x="281940" y="323088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rgbClr val="1B5C29"/>
                </a:solidFill>
              </a:rPr>
              <a:t>Net</a:t>
            </a:r>
            <a:r>
              <a:rPr lang="en-IN" sz="1100" b="1" baseline="0">
                <a:solidFill>
                  <a:srgbClr val="1B5C29"/>
                </a:solidFill>
              </a:rPr>
              <a:t> Profit (INR Cr.)</a:t>
            </a:r>
          </a:p>
          <a:p>
            <a:endParaRPr lang="en-IN" sz="1100" b="1">
              <a:solidFill>
                <a:srgbClr val="1B5C29"/>
              </a:solidFill>
            </a:endParaRPr>
          </a:p>
        </xdr:txBody>
      </xdr:sp>
    </xdr:grpSp>
    <xdr:clientData/>
  </xdr:twoCellAnchor>
  <xdr:twoCellAnchor>
    <xdr:from>
      <xdr:col>1</xdr:col>
      <xdr:colOff>2072640</xdr:colOff>
      <xdr:row>16</xdr:row>
      <xdr:rowOff>53340</xdr:rowOff>
    </xdr:from>
    <xdr:to>
      <xdr:col>5</xdr:col>
      <xdr:colOff>190500</xdr:colOff>
      <xdr:row>26</xdr:row>
      <xdr:rowOff>137160</xdr:rowOff>
    </xdr:to>
    <xdr:grpSp>
      <xdr:nvGrpSpPr>
        <xdr:cNvPr id="18" name="Group 17">
          <a:extLst>
            <a:ext uri="{FF2B5EF4-FFF2-40B4-BE49-F238E27FC236}">
              <a16:creationId xmlns:a16="http://schemas.microsoft.com/office/drawing/2014/main" id="{767162A4-096A-4141-AA14-4114378F6B0D}"/>
            </a:ext>
          </a:extLst>
        </xdr:cNvPr>
        <xdr:cNvGrpSpPr/>
      </xdr:nvGrpSpPr>
      <xdr:grpSpPr>
        <a:xfrm>
          <a:off x="2202180" y="3238500"/>
          <a:ext cx="2400300" cy="1912620"/>
          <a:chOff x="0" y="3238500"/>
          <a:chExt cx="2400300" cy="1912620"/>
        </a:xfrm>
      </xdr:grpSpPr>
      <xdr:graphicFrame macro="">
        <xdr:nvGraphicFramePr>
          <xdr:cNvPr id="19" name="Chart 18">
            <a:extLst>
              <a:ext uri="{FF2B5EF4-FFF2-40B4-BE49-F238E27FC236}">
                <a16:creationId xmlns:a16="http://schemas.microsoft.com/office/drawing/2014/main" id="{AAF7B746-1248-4143-80A8-43D8824C0F5F}"/>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3"/>
          </a:graphicData>
        </a:graphic>
      </xdr:graphicFrame>
      <xdr:cxnSp macro="">
        <xdr:nvCxnSpPr>
          <xdr:cNvPr id="20" name="Straight Connector 19">
            <a:extLst>
              <a:ext uri="{FF2B5EF4-FFF2-40B4-BE49-F238E27FC236}">
                <a16:creationId xmlns:a16="http://schemas.microsoft.com/office/drawing/2014/main" id="{623A09E8-AF01-4AFF-8DAF-8C540963CC10}"/>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TextBox 20">
            <a:extLst>
              <a:ext uri="{FF2B5EF4-FFF2-40B4-BE49-F238E27FC236}">
                <a16:creationId xmlns:a16="http://schemas.microsoft.com/office/drawing/2014/main" id="{6B18DFB9-56F9-44D6-88FB-D3A567F3FB80}"/>
              </a:ext>
            </a:extLst>
          </xdr:cNvPr>
          <xdr:cNvSpPr txBox="1"/>
        </xdr:nvSpPr>
        <xdr:spPr>
          <a:xfrm>
            <a:off x="274320" y="324612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Revenue (INR Cr.)</a:t>
            </a:r>
          </a:p>
          <a:p>
            <a:endParaRPr lang="en-IN" sz="1100" b="1">
              <a:solidFill>
                <a:srgbClr val="1B5C29"/>
              </a:solidFill>
            </a:endParaRPr>
          </a:p>
        </xdr:txBody>
      </xdr:sp>
    </xdr:grpSp>
    <xdr:clientData/>
  </xdr:twoCellAnchor>
  <xdr:twoCellAnchor>
    <xdr:from>
      <xdr:col>4</xdr:col>
      <xdr:colOff>601980</xdr:colOff>
      <xdr:row>16</xdr:row>
      <xdr:rowOff>38100</xdr:rowOff>
    </xdr:from>
    <xdr:to>
      <xdr:col>8</xdr:col>
      <xdr:colOff>563880</xdr:colOff>
      <xdr:row>26</xdr:row>
      <xdr:rowOff>129540</xdr:rowOff>
    </xdr:to>
    <xdr:grpSp>
      <xdr:nvGrpSpPr>
        <xdr:cNvPr id="26" name="Group 25">
          <a:extLst>
            <a:ext uri="{FF2B5EF4-FFF2-40B4-BE49-F238E27FC236}">
              <a16:creationId xmlns:a16="http://schemas.microsoft.com/office/drawing/2014/main" id="{374A1912-6F49-4FB5-BFD8-9006B8EB2869}"/>
            </a:ext>
          </a:extLst>
        </xdr:cNvPr>
        <xdr:cNvGrpSpPr/>
      </xdr:nvGrpSpPr>
      <xdr:grpSpPr>
        <a:xfrm>
          <a:off x="4404360" y="3223260"/>
          <a:ext cx="2400300" cy="1920240"/>
          <a:chOff x="0" y="3230880"/>
          <a:chExt cx="2400300" cy="1920240"/>
        </a:xfrm>
      </xdr:grpSpPr>
      <xdr:graphicFrame macro="">
        <xdr:nvGraphicFramePr>
          <xdr:cNvPr id="27" name="Chart 26">
            <a:extLst>
              <a:ext uri="{FF2B5EF4-FFF2-40B4-BE49-F238E27FC236}">
                <a16:creationId xmlns:a16="http://schemas.microsoft.com/office/drawing/2014/main" id="{730AE22D-41C2-465E-8B31-1E7FA35D11E4}"/>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4"/>
          </a:graphicData>
        </a:graphic>
      </xdr:graphicFrame>
      <xdr:cxnSp macro="">
        <xdr:nvCxnSpPr>
          <xdr:cNvPr id="28" name="Straight Connector 27">
            <a:extLst>
              <a:ext uri="{FF2B5EF4-FFF2-40B4-BE49-F238E27FC236}">
                <a16:creationId xmlns:a16="http://schemas.microsoft.com/office/drawing/2014/main" id="{2B46A76F-AA4B-4874-A87B-F7E2EC89B454}"/>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TextBox 28">
            <a:extLst>
              <a:ext uri="{FF2B5EF4-FFF2-40B4-BE49-F238E27FC236}">
                <a16:creationId xmlns:a16="http://schemas.microsoft.com/office/drawing/2014/main" id="{972E3D98-54E7-41B6-8F21-E03CC90BC233}"/>
              </a:ext>
            </a:extLst>
          </xdr:cNvPr>
          <xdr:cNvSpPr txBox="1"/>
        </xdr:nvSpPr>
        <xdr:spPr>
          <a:xfrm>
            <a:off x="274320" y="323088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Avg Total Assets (INR Cr.)</a:t>
            </a:r>
          </a:p>
          <a:p>
            <a:endParaRPr lang="en-IN" sz="1100" b="1">
              <a:solidFill>
                <a:srgbClr val="1B5C29"/>
              </a:solidFill>
            </a:endParaRPr>
          </a:p>
        </xdr:txBody>
      </xdr:sp>
    </xdr:grpSp>
    <xdr:clientData/>
  </xdr:twoCellAnchor>
  <xdr:twoCellAnchor>
    <xdr:from>
      <xdr:col>0</xdr:col>
      <xdr:colOff>0</xdr:colOff>
      <xdr:row>28</xdr:row>
      <xdr:rowOff>0</xdr:rowOff>
    </xdr:from>
    <xdr:to>
      <xdr:col>1</xdr:col>
      <xdr:colOff>2270760</xdr:colOff>
      <xdr:row>38</xdr:row>
      <xdr:rowOff>83820</xdr:rowOff>
    </xdr:to>
    <xdr:grpSp>
      <xdr:nvGrpSpPr>
        <xdr:cNvPr id="30" name="Group 29">
          <a:extLst>
            <a:ext uri="{FF2B5EF4-FFF2-40B4-BE49-F238E27FC236}">
              <a16:creationId xmlns:a16="http://schemas.microsoft.com/office/drawing/2014/main" id="{8DEC000B-F4E0-4D93-9FD2-A4AED80269EE}"/>
            </a:ext>
          </a:extLst>
        </xdr:cNvPr>
        <xdr:cNvGrpSpPr/>
      </xdr:nvGrpSpPr>
      <xdr:grpSpPr>
        <a:xfrm>
          <a:off x="0" y="5379720"/>
          <a:ext cx="2400300" cy="1912620"/>
          <a:chOff x="0" y="3238500"/>
          <a:chExt cx="2400300" cy="1912620"/>
        </a:xfrm>
      </xdr:grpSpPr>
      <xdr:graphicFrame macro="">
        <xdr:nvGraphicFramePr>
          <xdr:cNvPr id="31" name="Chart 30">
            <a:extLst>
              <a:ext uri="{FF2B5EF4-FFF2-40B4-BE49-F238E27FC236}">
                <a16:creationId xmlns:a16="http://schemas.microsoft.com/office/drawing/2014/main" id="{C0407798-5DAE-46C5-A7A2-D0ABEBD8E875}"/>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5"/>
          </a:graphicData>
        </a:graphic>
      </xdr:graphicFrame>
      <xdr:cxnSp macro="">
        <xdr:nvCxnSpPr>
          <xdr:cNvPr id="32" name="Straight Connector 31">
            <a:extLst>
              <a:ext uri="{FF2B5EF4-FFF2-40B4-BE49-F238E27FC236}">
                <a16:creationId xmlns:a16="http://schemas.microsoft.com/office/drawing/2014/main" id="{C84927E3-5CC2-4F08-93E8-15779FDA57D2}"/>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33" name="TextBox 32">
            <a:extLst>
              <a:ext uri="{FF2B5EF4-FFF2-40B4-BE49-F238E27FC236}">
                <a16:creationId xmlns:a16="http://schemas.microsoft.com/office/drawing/2014/main" id="{11F28B3A-0778-4BB6-894F-FBF6C7E7119C}"/>
              </a:ext>
            </a:extLst>
          </xdr:cNvPr>
          <xdr:cNvSpPr txBox="1"/>
        </xdr:nvSpPr>
        <xdr:spPr>
          <a:xfrm>
            <a:off x="274320" y="323850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Return on Equity (%)</a:t>
            </a:r>
          </a:p>
          <a:p>
            <a:endParaRPr lang="en-IN" sz="1100" b="1">
              <a:solidFill>
                <a:srgbClr val="1B5C29"/>
              </a:solidFill>
            </a:endParaRPr>
          </a:p>
        </xdr:txBody>
      </xdr:sp>
    </xdr:grpSp>
    <xdr:clientData/>
  </xdr:twoCellAnchor>
  <xdr:twoCellAnchor>
    <xdr:from>
      <xdr:col>1</xdr:col>
      <xdr:colOff>2065020</xdr:colOff>
      <xdr:row>27</xdr:row>
      <xdr:rowOff>175260</xdr:rowOff>
    </xdr:from>
    <xdr:to>
      <xdr:col>5</xdr:col>
      <xdr:colOff>182880</xdr:colOff>
      <xdr:row>38</xdr:row>
      <xdr:rowOff>83820</xdr:rowOff>
    </xdr:to>
    <xdr:grpSp>
      <xdr:nvGrpSpPr>
        <xdr:cNvPr id="34" name="Group 33">
          <a:extLst>
            <a:ext uri="{FF2B5EF4-FFF2-40B4-BE49-F238E27FC236}">
              <a16:creationId xmlns:a16="http://schemas.microsoft.com/office/drawing/2014/main" id="{EFFE88BD-D0A6-44FE-BA6B-278499FA46C3}"/>
            </a:ext>
          </a:extLst>
        </xdr:cNvPr>
        <xdr:cNvGrpSpPr/>
      </xdr:nvGrpSpPr>
      <xdr:grpSpPr>
        <a:xfrm>
          <a:off x="2194560" y="5372100"/>
          <a:ext cx="2400300" cy="1920240"/>
          <a:chOff x="0" y="3230880"/>
          <a:chExt cx="2400300" cy="1920240"/>
        </a:xfrm>
      </xdr:grpSpPr>
      <xdr:graphicFrame macro="">
        <xdr:nvGraphicFramePr>
          <xdr:cNvPr id="35" name="Chart 34">
            <a:extLst>
              <a:ext uri="{FF2B5EF4-FFF2-40B4-BE49-F238E27FC236}">
                <a16:creationId xmlns:a16="http://schemas.microsoft.com/office/drawing/2014/main" id="{369B387F-D783-45BD-8A75-64E7476EC5CE}"/>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6"/>
          </a:graphicData>
        </a:graphic>
      </xdr:graphicFrame>
      <xdr:cxnSp macro="">
        <xdr:nvCxnSpPr>
          <xdr:cNvPr id="36" name="Straight Connector 35">
            <a:extLst>
              <a:ext uri="{FF2B5EF4-FFF2-40B4-BE49-F238E27FC236}">
                <a16:creationId xmlns:a16="http://schemas.microsoft.com/office/drawing/2014/main" id="{8913C32C-649B-4193-8C82-0BADFE773EC1}"/>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37" name="TextBox 36">
            <a:extLst>
              <a:ext uri="{FF2B5EF4-FFF2-40B4-BE49-F238E27FC236}">
                <a16:creationId xmlns:a16="http://schemas.microsoft.com/office/drawing/2014/main" id="{3C0A64B1-6081-4A37-9998-E06162CE0760}"/>
              </a:ext>
            </a:extLst>
          </xdr:cNvPr>
          <xdr:cNvSpPr txBox="1"/>
        </xdr:nvSpPr>
        <xdr:spPr>
          <a:xfrm>
            <a:off x="281940" y="323088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Return on Assets (%)</a:t>
            </a:r>
          </a:p>
          <a:p>
            <a:endParaRPr lang="en-IN" sz="1100" b="1">
              <a:solidFill>
                <a:srgbClr val="1B5C29"/>
              </a:solidFill>
            </a:endParaRPr>
          </a:p>
        </xdr:txBody>
      </xdr:sp>
    </xdr:grpSp>
    <xdr:clientData/>
  </xdr:twoCellAnchor>
  <xdr:twoCellAnchor>
    <xdr:from>
      <xdr:col>4</xdr:col>
      <xdr:colOff>563880</xdr:colOff>
      <xdr:row>27</xdr:row>
      <xdr:rowOff>152400</xdr:rowOff>
    </xdr:from>
    <xdr:to>
      <xdr:col>8</xdr:col>
      <xdr:colOff>525780</xdr:colOff>
      <xdr:row>38</xdr:row>
      <xdr:rowOff>76200</xdr:rowOff>
    </xdr:to>
    <xdr:grpSp>
      <xdr:nvGrpSpPr>
        <xdr:cNvPr id="38" name="Group 37">
          <a:extLst>
            <a:ext uri="{FF2B5EF4-FFF2-40B4-BE49-F238E27FC236}">
              <a16:creationId xmlns:a16="http://schemas.microsoft.com/office/drawing/2014/main" id="{48C26C6E-89F0-4CDD-A576-D906F6E6C1D7}"/>
            </a:ext>
          </a:extLst>
        </xdr:cNvPr>
        <xdr:cNvGrpSpPr/>
      </xdr:nvGrpSpPr>
      <xdr:grpSpPr>
        <a:xfrm>
          <a:off x="4366260" y="5349240"/>
          <a:ext cx="2400300" cy="1935480"/>
          <a:chOff x="0" y="3215640"/>
          <a:chExt cx="2400300" cy="1935480"/>
        </a:xfrm>
      </xdr:grpSpPr>
      <xdr:graphicFrame macro="">
        <xdr:nvGraphicFramePr>
          <xdr:cNvPr id="39" name="Chart 38">
            <a:extLst>
              <a:ext uri="{FF2B5EF4-FFF2-40B4-BE49-F238E27FC236}">
                <a16:creationId xmlns:a16="http://schemas.microsoft.com/office/drawing/2014/main" id="{C0B1A8B5-C7DB-430A-A66F-73247CDDC99E}"/>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7"/>
          </a:graphicData>
        </a:graphic>
      </xdr:graphicFrame>
      <xdr:cxnSp macro="">
        <xdr:nvCxnSpPr>
          <xdr:cNvPr id="40" name="Straight Connector 39">
            <a:extLst>
              <a:ext uri="{FF2B5EF4-FFF2-40B4-BE49-F238E27FC236}">
                <a16:creationId xmlns:a16="http://schemas.microsoft.com/office/drawing/2014/main" id="{49947673-735D-4D2B-972A-CEDA54A0D590}"/>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a16="http://schemas.microsoft.com/office/drawing/2014/main" id="{F5D71ECF-A5B2-4BD8-910E-9EF56A955206}"/>
              </a:ext>
            </a:extLst>
          </xdr:cNvPr>
          <xdr:cNvSpPr txBox="1"/>
        </xdr:nvSpPr>
        <xdr:spPr>
          <a:xfrm>
            <a:off x="274320" y="321564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Financial Leverage (Times)</a:t>
            </a:r>
          </a:p>
          <a:p>
            <a:endParaRPr lang="en-IN" sz="1100" b="1">
              <a:solidFill>
                <a:srgbClr val="1B5C29"/>
              </a:solidFill>
            </a:endParaRPr>
          </a:p>
        </xdr:txBody>
      </xdr:sp>
    </xdr:grpSp>
    <xdr:clientData/>
  </xdr:twoCellAnchor>
  <xdr:twoCellAnchor>
    <xdr:from>
      <xdr:col>1</xdr:col>
      <xdr:colOff>15240</xdr:colOff>
      <xdr:row>38</xdr:row>
      <xdr:rowOff>99060</xdr:rowOff>
    </xdr:from>
    <xdr:to>
      <xdr:col>9</xdr:col>
      <xdr:colOff>22860</xdr:colOff>
      <xdr:row>48</xdr:row>
      <xdr:rowOff>38100</xdr:rowOff>
    </xdr:to>
    <xdr:sp macro="" textlink="">
      <xdr:nvSpPr>
        <xdr:cNvPr id="13" name="TextBox 12">
          <a:extLst>
            <a:ext uri="{FF2B5EF4-FFF2-40B4-BE49-F238E27FC236}">
              <a16:creationId xmlns:a16="http://schemas.microsoft.com/office/drawing/2014/main" id="{C33D22E1-F5EC-4E4D-AD93-A661D6350523}"/>
            </a:ext>
          </a:extLst>
        </xdr:cNvPr>
        <xdr:cNvSpPr txBox="1"/>
      </xdr:nvSpPr>
      <xdr:spPr>
        <a:xfrm>
          <a:off x="144780" y="7307580"/>
          <a:ext cx="6728460" cy="17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1B5C29"/>
              </a:solidFill>
            </a:rPr>
            <a:t>Recent Updates </a:t>
          </a:r>
          <a:endParaRPr lang="en-IN" sz="1100" b="1">
            <a:solidFill>
              <a:srgbClr val="1B5C29"/>
            </a:solidFill>
          </a:endParaRPr>
        </a:p>
        <a:p>
          <a:endParaRPr lang="en-IN" sz="1100" b="0">
            <a:solidFill>
              <a:srgbClr val="1B5C29"/>
            </a:solidFill>
          </a:endParaRPr>
        </a:p>
        <a:p>
          <a:pPr marL="171450" indent="-171450" algn="l">
            <a:buFont typeface="Arial" panose="020B0604020202020204" pitchFamily="34" charset="0"/>
            <a:buChar char="•"/>
          </a:pPr>
          <a:r>
            <a:rPr lang="en-IN" sz="1050" b="0" i="0">
              <a:solidFill>
                <a:schemeClr val="dk1"/>
              </a:solidFill>
              <a:effectLst/>
              <a:latin typeface="+mn-lt"/>
              <a:ea typeface="+mn-ea"/>
              <a:cs typeface="+mn-cs"/>
            </a:rPr>
            <a:t>Consolidated Net Profit for 2023-24 reported a 7.9% jump to Rs 1,843 Crore, from Rs 1,707 crore a year ago.</a:t>
          </a:r>
        </a:p>
        <a:p>
          <a:pPr marL="171450" indent="-171450" algn="l">
            <a:buFont typeface="Arial" panose="020B0604020202020204" pitchFamily="34" charset="0"/>
            <a:buChar char="•"/>
          </a:pPr>
          <a:r>
            <a:rPr lang="en-IN" sz="1050" b="0" i="0">
              <a:solidFill>
                <a:schemeClr val="dk1"/>
              </a:solidFill>
              <a:effectLst/>
              <a:latin typeface="+mn-lt"/>
              <a:ea typeface="+mn-ea"/>
              <a:cs typeface="+mn-cs"/>
            </a:rPr>
            <a:t>Dabur quarterly Net Profit surged 16.2% to Rs 350 Crore, up from Rs 301 crore a year earlier.</a:t>
          </a:r>
        </a:p>
        <a:p>
          <a:pPr marL="171450" indent="-171450" algn="l">
            <a:buFont typeface="Arial" panose="020B0604020202020204" pitchFamily="34" charset="0"/>
            <a:buChar char="•"/>
          </a:pPr>
          <a:r>
            <a:rPr lang="en-IN" sz="1050" b="0" i="0">
              <a:solidFill>
                <a:schemeClr val="dk1"/>
              </a:solidFill>
              <a:effectLst/>
              <a:latin typeface="+mn-lt"/>
              <a:ea typeface="+mn-ea"/>
              <a:cs typeface="+mn-cs"/>
            </a:rPr>
            <a:t>Consolidated Revenue for the quarter registered a 7.3% jump on Constant Currency basis</a:t>
          </a:r>
          <a:r>
            <a:rPr lang="en-IN" sz="1050" b="1" i="0">
              <a:solidFill>
                <a:schemeClr val="dk1"/>
              </a:solidFill>
              <a:effectLst/>
              <a:latin typeface="+mn-lt"/>
              <a:ea typeface="+mn-ea"/>
              <a:cs typeface="+mn-cs"/>
            </a:rPr>
            <a:t>.</a:t>
          </a:r>
          <a:r>
            <a:rPr lang="en-IN" sz="1050" b="0" i="0">
              <a:solidFill>
                <a:schemeClr val="dk1"/>
              </a:solidFill>
              <a:effectLst/>
              <a:latin typeface="+mn-lt"/>
              <a:ea typeface="+mn-ea"/>
              <a:cs typeface="+mn-cs"/>
            </a:rPr>
            <a:t> Revenue stood at Rs 2,815 crore, up 5.1% on INR basis from 2,678 Crore a year earlier. </a:t>
          </a:r>
        </a:p>
        <a:p>
          <a:pPr marL="171450" indent="-171450" algn="l">
            <a:buFont typeface="Arial" panose="020B0604020202020204" pitchFamily="34" charset="0"/>
            <a:buChar char="•"/>
          </a:pPr>
          <a:r>
            <a:rPr lang="en-IN" sz="1050" b="0" i="0">
              <a:solidFill>
                <a:schemeClr val="dk1"/>
              </a:solidFill>
              <a:effectLst/>
              <a:latin typeface="+mn-lt"/>
              <a:ea typeface="+mn-ea"/>
              <a:cs typeface="+mn-cs"/>
            </a:rPr>
            <a:t>Dabur also delivered strong performance in the overseas markets, with the International Business reporting a Constant Currency growth of 12% in the fourth quarter and 16.4% for the full year 2023-24. </a:t>
          </a:r>
        </a:p>
        <a:p>
          <a:pPr marL="171450" indent="-171450" algn="l">
            <a:buFont typeface="Arial" panose="020B0604020202020204" pitchFamily="34" charset="0"/>
            <a:buChar char="•"/>
          </a:pPr>
          <a:r>
            <a:rPr lang="en-IN" sz="1050" b="0" i="0">
              <a:solidFill>
                <a:schemeClr val="dk1"/>
              </a:solidFill>
              <a:effectLst/>
              <a:latin typeface="+mn-lt"/>
              <a:ea typeface="+mn-ea"/>
              <a:cs typeface="+mn-cs"/>
            </a:rPr>
            <a:t>The Board of Directors today recommended a Final Dividend of 275%, taking the Total Dividend for 2023-24 to 550%</a:t>
          </a:r>
          <a:endParaRPr lang="en-IN" sz="1050" b="0">
            <a:solidFill>
              <a:srgbClr val="1B5C29"/>
            </a:solidFill>
            <a:latin typeface="+mn-lt"/>
          </a:endParaRPr>
        </a:p>
        <a:p>
          <a:endParaRPr lang="en-IN" sz="1100" b="0">
            <a:solidFill>
              <a:srgbClr val="1B5C29"/>
            </a:solidFill>
          </a:endParaRPr>
        </a:p>
        <a:p>
          <a:endParaRPr lang="en-IN" sz="1100"/>
        </a:p>
      </xdr:txBody>
    </xdr:sp>
    <xdr:clientData/>
  </xdr:twoCellAnchor>
  <xdr:twoCellAnchor>
    <xdr:from>
      <xdr:col>1</xdr:col>
      <xdr:colOff>0</xdr:colOff>
      <xdr:row>94</xdr:row>
      <xdr:rowOff>0</xdr:rowOff>
    </xdr:from>
    <xdr:to>
      <xdr:col>9</xdr:col>
      <xdr:colOff>7620</xdr:colOff>
      <xdr:row>103</xdr:row>
      <xdr:rowOff>121920</xdr:rowOff>
    </xdr:to>
    <xdr:sp macro="" textlink="">
      <xdr:nvSpPr>
        <xdr:cNvPr id="43" name="TextBox 42">
          <a:extLst>
            <a:ext uri="{FF2B5EF4-FFF2-40B4-BE49-F238E27FC236}">
              <a16:creationId xmlns:a16="http://schemas.microsoft.com/office/drawing/2014/main" id="{0C73ADB9-74B2-483D-AB1B-2ED30103169C}"/>
            </a:ext>
          </a:extLst>
        </xdr:cNvPr>
        <xdr:cNvSpPr txBox="1"/>
      </xdr:nvSpPr>
      <xdr:spPr>
        <a:xfrm>
          <a:off x="129540" y="17381220"/>
          <a:ext cx="6728460" cy="17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1B5C29"/>
              </a:solidFill>
            </a:rPr>
            <a:t>Dupont</a:t>
          </a:r>
          <a:r>
            <a:rPr lang="en-IN" sz="1400" b="1" baseline="0">
              <a:solidFill>
                <a:srgbClr val="1B5C29"/>
              </a:solidFill>
            </a:rPr>
            <a:t> Analysis - Summary </a:t>
          </a:r>
          <a:endParaRPr lang="en-IN" sz="1100" b="1">
            <a:solidFill>
              <a:srgbClr val="1B5C29"/>
            </a:solidFill>
          </a:endParaRPr>
        </a:p>
        <a:p>
          <a:endParaRPr lang="en-IN" sz="1100" b="0">
            <a:solidFill>
              <a:srgbClr val="1B5C29"/>
            </a:solidFill>
          </a:endParaRPr>
        </a:p>
        <a:p>
          <a:pPr marL="171450" indent="-171450" algn="l">
            <a:buFont typeface="Arial" panose="020B0604020202020204" pitchFamily="34" charset="0"/>
            <a:buChar char="•"/>
          </a:pPr>
          <a:r>
            <a:rPr lang="en-IN" sz="1050" b="0" i="0">
              <a:solidFill>
                <a:schemeClr val="dk1"/>
              </a:solidFill>
              <a:effectLst/>
              <a:latin typeface="+mn-lt"/>
              <a:ea typeface="+mn-ea"/>
              <a:cs typeface="+mn-cs"/>
            </a:rPr>
            <a:t>Net</a:t>
          </a:r>
          <a:r>
            <a:rPr lang="en-IN" sz="1050" b="0" i="0" baseline="0">
              <a:solidFill>
                <a:schemeClr val="dk1"/>
              </a:solidFill>
              <a:effectLst/>
              <a:latin typeface="+mn-lt"/>
              <a:ea typeface="+mn-ea"/>
              <a:cs typeface="+mn-cs"/>
            </a:rPr>
            <a:t> Profits has declined from 16.77% in 2017 to 14.81% in 2023. </a:t>
          </a:r>
          <a:endParaRPr lang="en-IN" sz="1050" b="0" i="0">
            <a:solidFill>
              <a:schemeClr val="dk1"/>
            </a:solidFill>
            <a:effectLst/>
            <a:latin typeface="+mn-lt"/>
            <a:ea typeface="+mn-ea"/>
            <a:cs typeface="+mn-cs"/>
          </a:endParaRPr>
        </a:p>
        <a:p>
          <a:pPr marL="171450" indent="-171450" algn="l">
            <a:buFont typeface="Arial" panose="020B0604020202020204" pitchFamily="34" charset="0"/>
            <a:buChar char="•"/>
          </a:pPr>
          <a:r>
            <a:rPr lang="en-IN" sz="1050" b="0" i="0">
              <a:solidFill>
                <a:schemeClr val="dk1"/>
              </a:solidFill>
              <a:effectLst/>
              <a:latin typeface="+mn-lt"/>
              <a:ea typeface="+mn-ea"/>
              <a:cs typeface="+mn-cs"/>
            </a:rPr>
            <a:t>Assets</a:t>
          </a:r>
          <a:r>
            <a:rPr lang="en-IN" sz="1050" b="0" i="0" baseline="0">
              <a:solidFill>
                <a:schemeClr val="dk1"/>
              </a:solidFill>
              <a:effectLst/>
              <a:latin typeface="+mn-lt"/>
              <a:ea typeface="+mn-ea"/>
              <a:cs typeface="+mn-cs"/>
            </a:rPr>
            <a:t> Turnover Ratio and Equity multiplier have remained fairly constant in the past seven years. which around 1.0x and 1.5x respectively. </a:t>
          </a:r>
        </a:p>
        <a:p>
          <a:pPr marL="171450" indent="-171450" algn="l">
            <a:buFont typeface="Arial" panose="020B0604020202020204" pitchFamily="34" charset="0"/>
            <a:buChar char="•"/>
          </a:pPr>
          <a:r>
            <a:rPr lang="en-IN" sz="1050" b="0" i="0">
              <a:solidFill>
                <a:schemeClr val="dk1"/>
              </a:solidFill>
              <a:effectLst/>
              <a:latin typeface="+mn-lt"/>
              <a:ea typeface="+mn-ea"/>
              <a:cs typeface="+mn-cs"/>
            </a:rPr>
            <a:t>Return on Equity has declined significantly due to decline</a:t>
          </a:r>
          <a:r>
            <a:rPr lang="en-IN" sz="1050" b="0" i="0" baseline="0">
              <a:solidFill>
                <a:schemeClr val="dk1"/>
              </a:solidFill>
              <a:effectLst/>
              <a:latin typeface="+mn-lt"/>
              <a:ea typeface="+mn-ea"/>
              <a:cs typeface="+mn-cs"/>
            </a:rPr>
            <a:t> in net margins, ROE has declined from 28.32% in 2017 to 19.67% in 2023, the company should focus on maintaining a strong grip over the pricing strategy of the products. </a:t>
          </a:r>
        </a:p>
        <a:p>
          <a:pPr marL="171450" indent="-171450" algn="l">
            <a:buFont typeface="Arial" panose="020B0604020202020204" pitchFamily="34" charset="0"/>
            <a:buChar char="•"/>
          </a:pPr>
          <a:r>
            <a:rPr lang="en-IN" sz="1050" b="0" i="0" baseline="0">
              <a:solidFill>
                <a:schemeClr val="dk1"/>
              </a:solidFill>
              <a:effectLst/>
              <a:latin typeface="+mn-lt"/>
              <a:ea typeface="+mn-ea"/>
              <a:cs typeface="+mn-cs"/>
            </a:rPr>
            <a:t>Return on Assets has also declined in the past 7 years from 17.42% in 2017 to 13.16% in 2023, this is due to the decrease in net margins generated from sales. </a:t>
          </a:r>
          <a:endParaRPr lang="en-IN" sz="1050" b="0" i="0">
            <a:solidFill>
              <a:schemeClr val="dk1"/>
            </a:solidFill>
            <a:effectLst/>
            <a:latin typeface="+mn-lt"/>
            <a:ea typeface="+mn-ea"/>
            <a:cs typeface="+mn-cs"/>
          </a:endParaRPr>
        </a:p>
        <a:p>
          <a:endParaRPr lang="en-IN" sz="1100" b="0">
            <a:solidFill>
              <a:srgbClr val="1B5C29"/>
            </a:solidFill>
          </a:endParaRPr>
        </a:p>
        <a:p>
          <a:endParaRPr lang="en-IN"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205740</xdr:colOff>
      <xdr:row>2</xdr:row>
      <xdr:rowOff>53341</xdr:rowOff>
    </xdr:from>
    <xdr:to>
      <xdr:col>8</xdr:col>
      <xdr:colOff>526320</xdr:colOff>
      <xdr:row>6</xdr:row>
      <xdr:rowOff>129540</xdr:rowOff>
    </xdr:to>
    <xdr:pic>
      <xdr:nvPicPr>
        <xdr:cNvPr id="2" name="Picture 1" descr="Dabur - Wikipedia">
          <a:extLst>
            <a:ext uri="{FF2B5EF4-FFF2-40B4-BE49-F238E27FC236}">
              <a16:creationId xmlns:a16="http://schemas.microsoft.com/office/drawing/2014/main" id="{046EAF0C-DD28-43D1-84BF-72686BCF4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27320" y="350521"/>
          <a:ext cx="1623600" cy="103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7620</xdr:colOff>
      <xdr:row>47</xdr:row>
      <xdr:rowOff>7620</xdr:rowOff>
    </xdr:from>
    <xdr:to>
      <xdr:col>8</xdr:col>
      <xdr:colOff>541020</xdr:colOff>
      <xdr:row>48</xdr:row>
      <xdr:rowOff>83820</xdr:rowOff>
    </xdr:to>
    <xdr:sp macro="" textlink="">
      <xdr:nvSpPr>
        <xdr:cNvPr id="3" name="TextBox 2">
          <a:extLst>
            <a:ext uri="{FF2B5EF4-FFF2-40B4-BE49-F238E27FC236}">
              <a16:creationId xmlns:a16="http://schemas.microsoft.com/office/drawing/2014/main" id="{18235CB5-9568-46BD-AC43-CAD1A42D7EBA}"/>
            </a:ext>
          </a:extLst>
        </xdr:cNvPr>
        <xdr:cNvSpPr txBox="1"/>
      </xdr:nvSpPr>
      <xdr:spPr>
        <a:xfrm>
          <a:off x="137160" y="9525000"/>
          <a:ext cx="664464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solidFill>
                <a:srgbClr val="1B5C29"/>
              </a:solidFill>
            </a:rPr>
            <a:t>Altman's Z Score Analysis Calculation</a:t>
          </a:r>
        </a:p>
        <a:p>
          <a:endParaRPr lang="en-IN" sz="1100"/>
        </a:p>
      </xdr:txBody>
    </xdr:sp>
    <xdr:clientData/>
  </xdr:twoCellAnchor>
  <xdr:twoCellAnchor>
    <xdr:from>
      <xdr:col>0</xdr:col>
      <xdr:colOff>0</xdr:colOff>
      <xdr:row>12</xdr:row>
      <xdr:rowOff>45720</xdr:rowOff>
    </xdr:from>
    <xdr:to>
      <xdr:col>1</xdr:col>
      <xdr:colOff>2270760</xdr:colOff>
      <xdr:row>22</xdr:row>
      <xdr:rowOff>137160</xdr:rowOff>
    </xdr:to>
    <xdr:grpSp>
      <xdr:nvGrpSpPr>
        <xdr:cNvPr id="4" name="Group 3">
          <a:extLst>
            <a:ext uri="{FF2B5EF4-FFF2-40B4-BE49-F238E27FC236}">
              <a16:creationId xmlns:a16="http://schemas.microsoft.com/office/drawing/2014/main" id="{25D9CC07-90DA-4312-896D-944EBB6D60B9}"/>
            </a:ext>
          </a:extLst>
        </xdr:cNvPr>
        <xdr:cNvGrpSpPr/>
      </xdr:nvGrpSpPr>
      <xdr:grpSpPr>
        <a:xfrm>
          <a:off x="0" y="2567940"/>
          <a:ext cx="2400300" cy="1920240"/>
          <a:chOff x="0" y="3230880"/>
          <a:chExt cx="2400300" cy="1920240"/>
        </a:xfrm>
      </xdr:grpSpPr>
      <xdr:graphicFrame macro="">
        <xdr:nvGraphicFramePr>
          <xdr:cNvPr id="5" name="Chart 4">
            <a:extLst>
              <a:ext uri="{FF2B5EF4-FFF2-40B4-BE49-F238E27FC236}">
                <a16:creationId xmlns:a16="http://schemas.microsoft.com/office/drawing/2014/main" id="{9BE10F89-DC79-4E39-BAAF-CD6559B607AB}"/>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2"/>
          </a:graphicData>
        </a:graphic>
      </xdr:graphicFrame>
      <xdr:cxnSp macro="">
        <xdr:nvCxnSpPr>
          <xdr:cNvPr id="6" name="Straight Connector 5">
            <a:extLst>
              <a:ext uri="{FF2B5EF4-FFF2-40B4-BE49-F238E27FC236}">
                <a16:creationId xmlns:a16="http://schemas.microsoft.com/office/drawing/2014/main" id="{98145362-BBC2-4F5B-B6AC-5F7C86E70E21}"/>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7" name="TextBox 6">
            <a:extLst>
              <a:ext uri="{FF2B5EF4-FFF2-40B4-BE49-F238E27FC236}">
                <a16:creationId xmlns:a16="http://schemas.microsoft.com/office/drawing/2014/main" id="{CE52FE83-5EAC-4F7F-ACDC-3EBAA668519B}"/>
              </a:ext>
            </a:extLst>
          </xdr:cNvPr>
          <xdr:cNvSpPr txBox="1"/>
        </xdr:nvSpPr>
        <xdr:spPr>
          <a:xfrm>
            <a:off x="281940" y="323088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Working Cap/Total Assets</a:t>
            </a:r>
          </a:p>
          <a:p>
            <a:endParaRPr lang="en-IN" sz="1100" b="1">
              <a:solidFill>
                <a:srgbClr val="1B5C29"/>
              </a:solidFill>
            </a:endParaRPr>
          </a:p>
        </xdr:txBody>
      </xdr:sp>
    </xdr:grpSp>
    <xdr:clientData/>
  </xdr:twoCellAnchor>
  <xdr:twoCellAnchor>
    <xdr:from>
      <xdr:col>1</xdr:col>
      <xdr:colOff>2019300</xdr:colOff>
      <xdr:row>12</xdr:row>
      <xdr:rowOff>53340</xdr:rowOff>
    </xdr:from>
    <xdr:to>
      <xdr:col>5</xdr:col>
      <xdr:colOff>137160</xdr:colOff>
      <xdr:row>22</xdr:row>
      <xdr:rowOff>137160</xdr:rowOff>
    </xdr:to>
    <xdr:grpSp>
      <xdr:nvGrpSpPr>
        <xdr:cNvPr id="8" name="Group 7">
          <a:extLst>
            <a:ext uri="{FF2B5EF4-FFF2-40B4-BE49-F238E27FC236}">
              <a16:creationId xmlns:a16="http://schemas.microsoft.com/office/drawing/2014/main" id="{940A78DA-D5AC-458C-AFCA-615A02A5B5A1}"/>
            </a:ext>
          </a:extLst>
        </xdr:cNvPr>
        <xdr:cNvGrpSpPr/>
      </xdr:nvGrpSpPr>
      <xdr:grpSpPr>
        <a:xfrm>
          <a:off x="2148840" y="2575560"/>
          <a:ext cx="2491740" cy="1912620"/>
          <a:chOff x="0" y="3238500"/>
          <a:chExt cx="2400300" cy="1912620"/>
        </a:xfrm>
      </xdr:grpSpPr>
      <xdr:graphicFrame macro="">
        <xdr:nvGraphicFramePr>
          <xdr:cNvPr id="9" name="Chart 8">
            <a:extLst>
              <a:ext uri="{FF2B5EF4-FFF2-40B4-BE49-F238E27FC236}">
                <a16:creationId xmlns:a16="http://schemas.microsoft.com/office/drawing/2014/main" id="{04E31DF1-0A2B-4C33-A99F-8A6AF2BDBF80}"/>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3"/>
          </a:graphicData>
        </a:graphic>
      </xdr:graphicFrame>
      <xdr:cxnSp macro="">
        <xdr:nvCxnSpPr>
          <xdr:cNvPr id="10" name="Straight Connector 9">
            <a:extLst>
              <a:ext uri="{FF2B5EF4-FFF2-40B4-BE49-F238E27FC236}">
                <a16:creationId xmlns:a16="http://schemas.microsoft.com/office/drawing/2014/main" id="{6F0B7661-4CB2-43BC-9EA0-85B385C13695}"/>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TextBox 10">
            <a:extLst>
              <a:ext uri="{FF2B5EF4-FFF2-40B4-BE49-F238E27FC236}">
                <a16:creationId xmlns:a16="http://schemas.microsoft.com/office/drawing/2014/main" id="{CB8DF696-A874-45E8-A8F0-D728475D5B3C}"/>
              </a:ext>
            </a:extLst>
          </xdr:cNvPr>
          <xdr:cNvSpPr txBox="1"/>
        </xdr:nvSpPr>
        <xdr:spPr>
          <a:xfrm>
            <a:off x="266979" y="3246120"/>
            <a:ext cx="1898429"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Retained Earning/Total Assets</a:t>
            </a:r>
          </a:p>
          <a:p>
            <a:pPr algn="ctr"/>
            <a:endParaRPr lang="en-IN" sz="1100" b="1" baseline="0">
              <a:solidFill>
                <a:srgbClr val="1B5C29"/>
              </a:solidFill>
            </a:endParaRPr>
          </a:p>
          <a:p>
            <a:endParaRPr lang="en-IN" sz="1100" b="1">
              <a:solidFill>
                <a:srgbClr val="1B5C29"/>
              </a:solidFill>
            </a:endParaRPr>
          </a:p>
        </xdr:txBody>
      </xdr:sp>
    </xdr:grpSp>
    <xdr:clientData/>
  </xdr:twoCellAnchor>
  <xdr:twoCellAnchor>
    <xdr:from>
      <xdr:col>4</xdr:col>
      <xdr:colOff>579120</xdr:colOff>
      <xdr:row>12</xdr:row>
      <xdr:rowOff>38100</xdr:rowOff>
    </xdr:from>
    <xdr:to>
      <xdr:col>8</xdr:col>
      <xdr:colOff>472440</xdr:colOff>
      <xdr:row>22</xdr:row>
      <xdr:rowOff>129540</xdr:rowOff>
    </xdr:to>
    <xdr:grpSp>
      <xdr:nvGrpSpPr>
        <xdr:cNvPr id="12" name="Group 11">
          <a:extLst>
            <a:ext uri="{FF2B5EF4-FFF2-40B4-BE49-F238E27FC236}">
              <a16:creationId xmlns:a16="http://schemas.microsoft.com/office/drawing/2014/main" id="{EABDF55F-C398-45F6-9246-84112BA7FD8C}"/>
            </a:ext>
          </a:extLst>
        </xdr:cNvPr>
        <xdr:cNvGrpSpPr/>
      </xdr:nvGrpSpPr>
      <xdr:grpSpPr>
        <a:xfrm>
          <a:off x="4396740" y="2560320"/>
          <a:ext cx="2567940" cy="1920240"/>
          <a:chOff x="0" y="3230880"/>
          <a:chExt cx="2400300" cy="1920240"/>
        </a:xfrm>
      </xdr:grpSpPr>
      <xdr:graphicFrame macro="">
        <xdr:nvGraphicFramePr>
          <xdr:cNvPr id="13" name="Chart 12">
            <a:extLst>
              <a:ext uri="{FF2B5EF4-FFF2-40B4-BE49-F238E27FC236}">
                <a16:creationId xmlns:a16="http://schemas.microsoft.com/office/drawing/2014/main" id="{6B9ACF06-CC5D-4FDB-A39D-0BFB670DBB22}"/>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4"/>
          </a:graphicData>
        </a:graphic>
      </xdr:graphicFrame>
      <xdr:cxnSp macro="">
        <xdr:nvCxnSpPr>
          <xdr:cNvPr id="14" name="Straight Connector 13">
            <a:extLst>
              <a:ext uri="{FF2B5EF4-FFF2-40B4-BE49-F238E27FC236}">
                <a16:creationId xmlns:a16="http://schemas.microsoft.com/office/drawing/2014/main" id="{F329BACA-31E8-47AE-B528-1A1E14922544}"/>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TextBox 14">
            <a:extLst>
              <a:ext uri="{FF2B5EF4-FFF2-40B4-BE49-F238E27FC236}">
                <a16:creationId xmlns:a16="http://schemas.microsoft.com/office/drawing/2014/main" id="{F17A9310-BAFA-4827-83DB-9417B3591571}"/>
              </a:ext>
            </a:extLst>
          </xdr:cNvPr>
          <xdr:cNvSpPr txBox="1"/>
        </xdr:nvSpPr>
        <xdr:spPr>
          <a:xfrm>
            <a:off x="274320" y="323088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EBIT/Total Assets</a:t>
            </a:r>
          </a:p>
          <a:p>
            <a:endParaRPr lang="en-IN" sz="1100" b="1">
              <a:solidFill>
                <a:srgbClr val="1B5C29"/>
              </a:solidFill>
            </a:endParaRPr>
          </a:p>
        </xdr:txBody>
      </xdr:sp>
    </xdr:grpSp>
    <xdr:clientData/>
  </xdr:twoCellAnchor>
  <xdr:twoCellAnchor>
    <xdr:from>
      <xdr:col>0</xdr:col>
      <xdr:colOff>0</xdr:colOff>
      <xdr:row>24</xdr:row>
      <xdr:rowOff>0</xdr:rowOff>
    </xdr:from>
    <xdr:to>
      <xdr:col>1</xdr:col>
      <xdr:colOff>2270760</xdr:colOff>
      <xdr:row>34</xdr:row>
      <xdr:rowOff>83820</xdr:rowOff>
    </xdr:to>
    <xdr:grpSp>
      <xdr:nvGrpSpPr>
        <xdr:cNvPr id="16" name="Group 15">
          <a:extLst>
            <a:ext uri="{FF2B5EF4-FFF2-40B4-BE49-F238E27FC236}">
              <a16:creationId xmlns:a16="http://schemas.microsoft.com/office/drawing/2014/main" id="{9C9D55A8-E5C5-4AE4-9A5F-56AF334B56A4}"/>
            </a:ext>
          </a:extLst>
        </xdr:cNvPr>
        <xdr:cNvGrpSpPr/>
      </xdr:nvGrpSpPr>
      <xdr:grpSpPr>
        <a:xfrm>
          <a:off x="0" y="4716780"/>
          <a:ext cx="2400300" cy="1912620"/>
          <a:chOff x="0" y="3238500"/>
          <a:chExt cx="2400300" cy="1912620"/>
        </a:xfrm>
      </xdr:grpSpPr>
      <xdr:graphicFrame macro="">
        <xdr:nvGraphicFramePr>
          <xdr:cNvPr id="17" name="Chart 16">
            <a:extLst>
              <a:ext uri="{FF2B5EF4-FFF2-40B4-BE49-F238E27FC236}">
                <a16:creationId xmlns:a16="http://schemas.microsoft.com/office/drawing/2014/main" id="{05C4B69B-7AD7-41D2-B211-014F3DCC008A}"/>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5"/>
          </a:graphicData>
        </a:graphic>
      </xdr:graphicFrame>
      <xdr:cxnSp macro="">
        <xdr:nvCxnSpPr>
          <xdr:cNvPr id="18" name="Straight Connector 17">
            <a:extLst>
              <a:ext uri="{FF2B5EF4-FFF2-40B4-BE49-F238E27FC236}">
                <a16:creationId xmlns:a16="http://schemas.microsoft.com/office/drawing/2014/main" id="{324DE63E-52DF-4D4A-A082-8B278AC48488}"/>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TextBox 18">
            <a:extLst>
              <a:ext uri="{FF2B5EF4-FFF2-40B4-BE49-F238E27FC236}">
                <a16:creationId xmlns:a16="http://schemas.microsoft.com/office/drawing/2014/main" id="{14D53126-6009-49AD-8E08-F107DCD2F40E}"/>
              </a:ext>
            </a:extLst>
          </xdr:cNvPr>
          <xdr:cNvSpPr txBox="1"/>
        </xdr:nvSpPr>
        <xdr:spPr>
          <a:xfrm>
            <a:off x="274320" y="323850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Market Cap/Long Term Liab</a:t>
            </a:r>
          </a:p>
          <a:p>
            <a:pPr algn="ctr"/>
            <a:endParaRPr lang="en-IN" sz="1100" b="1" baseline="0">
              <a:solidFill>
                <a:srgbClr val="1B5C29"/>
              </a:solidFill>
            </a:endParaRPr>
          </a:p>
          <a:p>
            <a:endParaRPr lang="en-IN" sz="1100" b="1">
              <a:solidFill>
                <a:srgbClr val="1B5C29"/>
              </a:solidFill>
            </a:endParaRPr>
          </a:p>
        </xdr:txBody>
      </xdr:sp>
    </xdr:grpSp>
    <xdr:clientData/>
  </xdr:twoCellAnchor>
  <xdr:twoCellAnchor>
    <xdr:from>
      <xdr:col>1</xdr:col>
      <xdr:colOff>2019300</xdr:colOff>
      <xdr:row>23</xdr:row>
      <xdr:rowOff>175260</xdr:rowOff>
    </xdr:from>
    <xdr:to>
      <xdr:col>5</xdr:col>
      <xdr:colOff>137160</xdr:colOff>
      <xdr:row>34</xdr:row>
      <xdr:rowOff>83820</xdr:rowOff>
    </xdr:to>
    <xdr:grpSp>
      <xdr:nvGrpSpPr>
        <xdr:cNvPr id="20" name="Group 19">
          <a:extLst>
            <a:ext uri="{FF2B5EF4-FFF2-40B4-BE49-F238E27FC236}">
              <a16:creationId xmlns:a16="http://schemas.microsoft.com/office/drawing/2014/main" id="{62A23B7B-DC25-4854-8D20-2843431BD91B}"/>
            </a:ext>
          </a:extLst>
        </xdr:cNvPr>
        <xdr:cNvGrpSpPr/>
      </xdr:nvGrpSpPr>
      <xdr:grpSpPr>
        <a:xfrm>
          <a:off x="2148840" y="4709160"/>
          <a:ext cx="2491740" cy="1920240"/>
          <a:chOff x="0" y="3230880"/>
          <a:chExt cx="2400300" cy="1920240"/>
        </a:xfrm>
      </xdr:grpSpPr>
      <xdr:graphicFrame macro="">
        <xdr:nvGraphicFramePr>
          <xdr:cNvPr id="21" name="Chart 20">
            <a:extLst>
              <a:ext uri="{FF2B5EF4-FFF2-40B4-BE49-F238E27FC236}">
                <a16:creationId xmlns:a16="http://schemas.microsoft.com/office/drawing/2014/main" id="{EF3D9B5D-7DA4-4BF9-8D75-38C2502502C1}"/>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6"/>
          </a:graphicData>
        </a:graphic>
      </xdr:graphicFrame>
      <xdr:cxnSp macro="">
        <xdr:nvCxnSpPr>
          <xdr:cNvPr id="22" name="Straight Connector 21">
            <a:extLst>
              <a:ext uri="{FF2B5EF4-FFF2-40B4-BE49-F238E27FC236}">
                <a16:creationId xmlns:a16="http://schemas.microsoft.com/office/drawing/2014/main" id="{358766EE-506D-40C3-AA58-6A8BD16B0FB2}"/>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a:extLst>
              <a:ext uri="{FF2B5EF4-FFF2-40B4-BE49-F238E27FC236}">
                <a16:creationId xmlns:a16="http://schemas.microsoft.com/office/drawing/2014/main" id="{AF30693E-6831-4A8C-B507-2F67CAE305D3}"/>
              </a:ext>
            </a:extLst>
          </xdr:cNvPr>
          <xdr:cNvSpPr txBox="1"/>
        </xdr:nvSpPr>
        <xdr:spPr>
          <a:xfrm>
            <a:off x="281940" y="323088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Sales/Total Assets</a:t>
            </a:r>
          </a:p>
          <a:p>
            <a:endParaRPr lang="en-IN" sz="1100" b="1">
              <a:solidFill>
                <a:srgbClr val="1B5C29"/>
              </a:solidFill>
            </a:endParaRPr>
          </a:p>
        </xdr:txBody>
      </xdr:sp>
    </xdr:grpSp>
    <xdr:clientData/>
  </xdr:twoCellAnchor>
  <xdr:twoCellAnchor>
    <xdr:from>
      <xdr:col>4</xdr:col>
      <xdr:colOff>617220</xdr:colOff>
      <xdr:row>23</xdr:row>
      <xdr:rowOff>144780</xdr:rowOff>
    </xdr:from>
    <xdr:to>
      <xdr:col>8</xdr:col>
      <xdr:colOff>510540</xdr:colOff>
      <xdr:row>34</xdr:row>
      <xdr:rowOff>68580</xdr:rowOff>
    </xdr:to>
    <xdr:grpSp>
      <xdr:nvGrpSpPr>
        <xdr:cNvPr id="24" name="Group 23">
          <a:extLst>
            <a:ext uri="{FF2B5EF4-FFF2-40B4-BE49-F238E27FC236}">
              <a16:creationId xmlns:a16="http://schemas.microsoft.com/office/drawing/2014/main" id="{548074F0-5285-46F9-ADF2-8DC5F46C8A86}"/>
            </a:ext>
          </a:extLst>
        </xdr:cNvPr>
        <xdr:cNvGrpSpPr/>
      </xdr:nvGrpSpPr>
      <xdr:grpSpPr>
        <a:xfrm>
          <a:off x="4434840" y="4678680"/>
          <a:ext cx="2567940" cy="1935480"/>
          <a:chOff x="0" y="3215640"/>
          <a:chExt cx="2400300" cy="1935480"/>
        </a:xfrm>
      </xdr:grpSpPr>
      <xdr:graphicFrame macro="">
        <xdr:nvGraphicFramePr>
          <xdr:cNvPr id="25" name="Chart 24">
            <a:extLst>
              <a:ext uri="{FF2B5EF4-FFF2-40B4-BE49-F238E27FC236}">
                <a16:creationId xmlns:a16="http://schemas.microsoft.com/office/drawing/2014/main" id="{07765E63-F091-4FA8-AB1F-1A52D3A7563E}"/>
              </a:ext>
            </a:extLst>
          </xdr:cNvPr>
          <xdr:cNvGraphicFramePr/>
        </xdr:nvGraphicFramePr>
        <xdr:xfrm>
          <a:off x="0" y="3413760"/>
          <a:ext cx="2400300" cy="1737360"/>
        </xdr:xfrm>
        <a:graphic>
          <a:graphicData uri="http://schemas.openxmlformats.org/drawingml/2006/chart">
            <c:chart xmlns:c="http://schemas.openxmlformats.org/drawingml/2006/chart" xmlns:r="http://schemas.openxmlformats.org/officeDocument/2006/relationships" r:id="rId7"/>
          </a:graphicData>
        </a:graphic>
      </xdr:graphicFrame>
      <xdr:cxnSp macro="">
        <xdr:nvCxnSpPr>
          <xdr:cNvPr id="26" name="Straight Connector 25">
            <a:extLst>
              <a:ext uri="{FF2B5EF4-FFF2-40B4-BE49-F238E27FC236}">
                <a16:creationId xmlns:a16="http://schemas.microsoft.com/office/drawing/2014/main" id="{536BEE52-2627-4195-9635-6B9272FE746C}"/>
              </a:ext>
            </a:extLst>
          </xdr:cNvPr>
          <xdr:cNvCxnSpPr/>
        </xdr:nvCxnSpPr>
        <xdr:spPr>
          <a:xfrm flipV="1">
            <a:off x="243840" y="3238500"/>
            <a:ext cx="1897380" cy="7620"/>
          </a:xfrm>
          <a:prstGeom prst="line">
            <a:avLst/>
          </a:prstGeom>
          <a:ln>
            <a:solidFill>
              <a:srgbClr val="1B5C29"/>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TextBox 26">
            <a:extLst>
              <a:ext uri="{FF2B5EF4-FFF2-40B4-BE49-F238E27FC236}">
                <a16:creationId xmlns:a16="http://schemas.microsoft.com/office/drawing/2014/main" id="{BD55CE07-CF84-42AE-96FA-A7F1CA41B106}"/>
              </a:ext>
            </a:extLst>
          </xdr:cNvPr>
          <xdr:cNvSpPr txBox="1"/>
        </xdr:nvSpPr>
        <xdr:spPr>
          <a:xfrm>
            <a:off x="274320" y="3215640"/>
            <a:ext cx="18288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rgbClr val="1B5C29"/>
                </a:solidFill>
              </a:rPr>
              <a:t>Altman's Z Score</a:t>
            </a:r>
          </a:p>
          <a:p>
            <a:endParaRPr lang="en-IN" sz="1100" b="1">
              <a:solidFill>
                <a:srgbClr val="1B5C29"/>
              </a:solidFill>
            </a:endParaRPr>
          </a:p>
        </xdr:txBody>
      </xdr:sp>
    </xdr:grpSp>
    <xdr:clientData/>
  </xdr:twoCellAnchor>
  <xdr:twoCellAnchor>
    <xdr:from>
      <xdr:col>1</xdr:col>
      <xdr:colOff>15240</xdr:colOff>
      <xdr:row>34</xdr:row>
      <xdr:rowOff>99060</xdr:rowOff>
    </xdr:from>
    <xdr:to>
      <xdr:col>9</xdr:col>
      <xdr:colOff>22860</xdr:colOff>
      <xdr:row>44</xdr:row>
      <xdr:rowOff>38100</xdr:rowOff>
    </xdr:to>
    <xdr:sp macro="" textlink="">
      <xdr:nvSpPr>
        <xdr:cNvPr id="28" name="TextBox 27">
          <a:extLst>
            <a:ext uri="{FF2B5EF4-FFF2-40B4-BE49-F238E27FC236}">
              <a16:creationId xmlns:a16="http://schemas.microsoft.com/office/drawing/2014/main" id="{99ACC7C5-2F2E-4640-A29A-BD980D82E74F}"/>
            </a:ext>
          </a:extLst>
        </xdr:cNvPr>
        <xdr:cNvSpPr txBox="1"/>
      </xdr:nvSpPr>
      <xdr:spPr>
        <a:xfrm>
          <a:off x="144780" y="7307580"/>
          <a:ext cx="6728460" cy="17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1B5C29"/>
              </a:solidFill>
            </a:rPr>
            <a:t>Recent Updates </a:t>
          </a:r>
          <a:endParaRPr lang="en-IN" sz="1100" b="1">
            <a:solidFill>
              <a:srgbClr val="1B5C29"/>
            </a:solidFill>
          </a:endParaRPr>
        </a:p>
        <a:p>
          <a:endParaRPr lang="en-IN" sz="1100" b="0">
            <a:solidFill>
              <a:srgbClr val="1B5C29"/>
            </a:solidFill>
          </a:endParaRPr>
        </a:p>
        <a:p>
          <a:pPr marL="171450" indent="-171450" algn="l">
            <a:buFont typeface="Arial" panose="020B0604020202020204" pitchFamily="34" charset="0"/>
            <a:buChar char="•"/>
          </a:pPr>
          <a:r>
            <a:rPr lang="en-IN" sz="1050" b="0" i="0">
              <a:solidFill>
                <a:schemeClr val="dk1"/>
              </a:solidFill>
              <a:effectLst/>
              <a:latin typeface="+mn-lt"/>
              <a:ea typeface="+mn-ea"/>
              <a:cs typeface="+mn-cs"/>
            </a:rPr>
            <a:t>Consolidated Net Profit for 2023-24 reported a 7.9% jump to Rs 1,843 Crore, from Rs 1,707 crore a year ago.</a:t>
          </a:r>
        </a:p>
        <a:p>
          <a:pPr marL="171450" indent="-171450" algn="l">
            <a:buFont typeface="Arial" panose="020B0604020202020204" pitchFamily="34" charset="0"/>
            <a:buChar char="•"/>
          </a:pPr>
          <a:r>
            <a:rPr lang="en-IN" sz="1050" b="0" i="0">
              <a:solidFill>
                <a:schemeClr val="dk1"/>
              </a:solidFill>
              <a:effectLst/>
              <a:latin typeface="+mn-lt"/>
              <a:ea typeface="+mn-ea"/>
              <a:cs typeface="+mn-cs"/>
            </a:rPr>
            <a:t>Dabur quarterly Net Profit surged 16.2% to Rs 350 Crore, up from Rs 301 crore a year earlier.</a:t>
          </a:r>
        </a:p>
        <a:p>
          <a:pPr marL="171450" indent="-171450" algn="l">
            <a:buFont typeface="Arial" panose="020B0604020202020204" pitchFamily="34" charset="0"/>
            <a:buChar char="•"/>
          </a:pPr>
          <a:r>
            <a:rPr lang="en-IN" sz="1050" b="0" i="0">
              <a:solidFill>
                <a:schemeClr val="dk1"/>
              </a:solidFill>
              <a:effectLst/>
              <a:latin typeface="+mn-lt"/>
              <a:ea typeface="+mn-ea"/>
              <a:cs typeface="+mn-cs"/>
            </a:rPr>
            <a:t>Consolidated Revenue for the quarter registered a 7.3% jump on Constant Currency basis</a:t>
          </a:r>
          <a:r>
            <a:rPr lang="en-IN" sz="1050" b="1" i="0">
              <a:solidFill>
                <a:schemeClr val="dk1"/>
              </a:solidFill>
              <a:effectLst/>
              <a:latin typeface="+mn-lt"/>
              <a:ea typeface="+mn-ea"/>
              <a:cs typeface="+mn-cs"/>
            </a:rPr>
            <a:t>.</a:t>
          </a:r>
          <a:r>
            <a:rPr lang="en-IN" sz="1050" b="0" i="0">
              <a:solidFill>
                <a:schemeClr val="dk1"/>
              </a:solidFill>
              <a:effectLst/>
              <a:latin typeface="+mn-lt"/>
              <a:ea typeface="+mn-ea"/>
              <a:cs typeface="+mn-cs"/>
            </a:rPr>
            <a:t> Revenue stood at Rs 2,815 crore, up 5.1% on INR basis from 2,678 Crore a year earlier. </a:t>
          </a:r>
        </a:p>
        <a:p>
          <a:pPr marL="171450" indent="-171450" algn="l">
            <a:buFont typeface="Arial" panose="020B0604020202020204" pitchFamily="34" charset="0"/>
            <a:buChar char="•"/>
          </a:pPr>
          <a:r>
            <a:rPr lang="en-IN" sz="1050" b="0" i="0">
              <a:solidFill>
                <a:schemeClr val="dk1"/>
              </a:solidFill>
              <a:effectLst/>
              <a:latin typeface="+mn-lt"/>
              <a:ea typeface="+mn-ea"/>
              <a:cs typeface="+mn-cs"/>
            </a:rPr>
            <a:t>Dabur also delivered strong performance in the overseas markets, with the International Business reporting a Constant Currency growth of 12% in the fourth quarter and 16.4% for the full year 2023-24. </a:t>
          </a:r>
        </a:p>
        <a:p>
          <a:pPr marL="171450" indent="-171450" algn="l">
            <a:buFont typeface="Arial" panose="020B0604020202020204" pitchFamily="34" charset="0"/>
            <a:buChar char="•"/>
          </a:pPr>
          <a:r>
            <a:rPr lang="en-IN" sz="1050" b="0" i="0">
              <a:solidFill>
                <a:schemeClr val="dk1"/>
              </a:solidFill>
              <a:effectLst/>
              <a:latin typeface="+mn-lt"/>
              <a:ea typeface="+mn-ea"/>
              <a:cs typeface="+mn-cs"/>
            </a:rPr>
            <a:t>The Board of Directors today recommended a Final Dividend of 275%, taking the Total Dividend for 2023-24 to 550%</a:t>
          </a:r>
          <a:endParaRPr lang="en-IN" sz="1050" b="0">
            <a:solidFill>
              <a:srgbClr val="1B5C29"/>
            </a:solidFill>
            <a:latin typeface="+mn-lt"/>
          </a:endParaRPr>
        </a:p>
        <a:p>
          <a:endParaRPr lang="en-IN" sz="1100" b="0">
            <a:solidFill>
              <a:srgbClr val="1B5C29"/>
            </a:solidFill>
          </a:endParaRPr>
        </a:p>
        <a:p>
          <a:endParaRPr lang="en-IN"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471282</xdr:colOff>
      <xdr:row>5</xdr:row>
      <xdr:rowOff>0</xdr:rowOff>
    </xdr:to>
    <xdr:pic>
      <xdr:nvPicPr>
        <xdr:cNvPr id="2" name="Picture 1">
          <a:extLst>
            <a:ext uri="{FF2B5EF4-FFF2-40B4-BE49-F238E27FC236}">
              <a16:creationId xmlns:a16="http://schemas.microsoft.com/office/drawing/2014/main" id="{6FEE7C27-FD29-4BEB-B0AD-B7B8DD90DE6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608442</xdr:colOff>
      <xdr:row>5</xdr:row>
      <xdr:rowOff>0</xdr:rowOff>
    </xdr:to>
    <xdr:pic>
      <xdr:nvPicPr>
        <xdr:cNvPr id="3" name="Picture 2">
          <a:extLst>
            <a:ext uri="{FF2B5EF4-FFF2-40B4-BE49-F238E27FC236}">
              <a16:creationId xmlns:a16="http://schemas.microsoft.com/office/drawing/2014/main" id="{9E9CD547-A6E7-4108-AA37-8B1CF8F7BF5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212202</xdr:colOff>
      <xdr:row>5</xdr:row>
      <xdr:rowOff>0</xdr:rowOff>
    </xdr:to>
    <xdr:pic>
      <xdr:nvPicPr>
        <xdr:cNvPr id="4" name="Picture 3">
          <a:extLst>
            <a:ext uri="{FF2B5EF4-FFF2-40B4-BE49-F238E27FC236}">
              <a16:creationId xmlns:a16="http://schemas.microsoft.com/office/drawing/2014/main" id="{11393FAF-FF8E-4362-B1AA-DD402868846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912" t="24516" r="19027" b="24516"/>
        <a:stretch/>
      </xdr:blipFill>
      <xdr:spPr>
        <a:xfrm>
          <a:off x="129540" y="0"/>
          <a:ext cx="1690482" cy="9144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nnual" displayName="Annual" ref="A3:N19" headerRowCount="0" totalsRowShown="0" headerRowDxfId="30">
  <tableColumns count="14">
    <tableColumn id="1" xr3:uid="{00000000-0010-0000-0000-000001000000}" name="Column1" headerRowDxfId="29" dataDxfId="28"/>
    <tableColumn id="2" xr3:uid="{00000000-0010-0000-0000-000002000000}" name="Column2" headerRowDxfId="27"/>
    <tableColumn id="3" xr3:uid="{00000000-0010-0000-0000-000003000000}" name="Column3" headerRowDxfId="26"/>
    <tableColumn id="4" xr3:uid="{00000000-0010-0000-0000-000004000000}" name="Column4" headerRowDxfId="25"/>
    <tableColumn id="5" xr3:uid="{00000000-0010-0000-0000-000005000000}" name="Column5" headerRowDxfId="24"/>
    <tableColumn id="6" xr3:uid="{00000000-0010-0000-0000-000006000000}" name="Column6" headerRowDxfId="23"/>
    <tableColumn id="7" xr3:uid="{00000000-0010-0000-0000-000007000000}" name="Column7" headerRowDxfId="22"/>
    <tableColumn id="8" xr3:uid="{00000000-0010-0000-0000-000008000000}" name="Column8" headerRowDxfId="21"/>
    <tableColumn id="9" xr3:uid="{00000000-0010-0000-0000-000009000000}" name="Column9" headerRowDxfId="20"/>
    <tableColumn id="10" xr3:uid="{00000000-0010-0000-0000-00000A000000}" name="Column10" headerRowDxfId="19"/>
    <tableColumn id="11" xr3:uid="{00000000-0010-0000-0000-00000B000000}" name="Column11" headerRowDxfId="18"/>
    <tableColumn id="12" xr3:uid="{00000000-0010-0000-0000-00000C000000}" name="Column12" headerRowDxfId="17"/>
    <tableColumn id="13" xr3:uid="{00000000-0010-0000-0000-00000D000000}" name="Column13" headerRowDxfId="16" dataDxfId="15"/>
    <tableColumn id="14" xr3:uid="{00000000-0010-0000-0000-00000E000000}" name="Column14" headerRowDxfId="14" dataDxfId="13"/>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Quarters" displayName="Quarters" ref="A3:K14" headerRowCount="0" totalsRowShown="0" headerRowDxfId="12">
  <tableColumns count="11">
    <tableColumn id="1" xr3:uid="{00000000-0010-0000-0100-000001000000}" name="Column1" headerRowDxfId="11"/>
    <tableColumn id="2" xr3:uid="{00000000-0010-0000-0100-000002000000}" name="Column2" headerRowDxfId="10"/>
    <tableColumn id="3" xr3:uid="{00000000-0010-0000-0100-000003000000}" name="Column3" headerRowDxfId="9"/>
    <tableColumn id="4" xr3:uid="{00000000-0010-0000-0100-000004000000}" name="Column4" headerRowDxfId="8"/>
    <tableColumn id="5" xr3:uid="{00000000-0010-0000-0100-000005000000}" name="Column5" headerRowDxfId="7"/>
    <tableColumn id="6" xr3:uid="{00000000-0010-0000-0100-000006000000}" name="Column6" headerRowDxfId="6"/>
    <tableColumn id="7" xr3:uid="{00000000-0010-0000-0100-000007000000}" name="Column7" headerRowDxfId="5"/>
    <tableColumn id="8" xr3:uid="{00000000-0010-0000-0100-000008000000}" name="Column8" headerRowDxfId="4"/>
    <tableColumn id="9" xr3:uid="{00000000-0010-0000-0100-000009000000}" name="Column9" headerRowDxfId="3"/>
    <tableColumn id="10" xr3:uid="{00000000-0010-0000-0100-00000A000000}" name="Column10" headerRowDxfId="2"/>
    <tableColumn id="11" xr3:uid="{00000000-0010-0000-0100-00000B000000}" name="Column11" headerRowDxfId="1"/>
  </tableColumns>
  <tableStyleInfo name="TableStyleLight1"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Concourse">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screener.in/excel/" TargetMode="External"/></Relationships>
</file>

<file path=xl/worksheets/_rels/sheet1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9.bin"/><Relationship Id="rId1" Type="http://schemas.openxmlformats.org/officeDocument/2006/relationships/hyperlink" Target="http://www.screener.in/"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0.bin"/><Relationship Id="rId1" Type="http://schemas.openxmlformats.org/officeDocument/2006/relationships/hyperlink" Target="http://www.screener.i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screener.i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screener.i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screener.in/excel/"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EC924-8D83-4CFC-8302-A7D837916CD5}">
  <sheetPr>
    <tabColor rgb="FF9EE2AD"/>
  </sheetPr>
  <dimension ref="A1:K136"/>
  <sheetViews>
    <sheetView showGridLines="0" workbookViewId="0">
      <pane ySplit="8" topLeftCell="A9" activePane="bottomLeft" state="frozen"/>
      <selection activeCell="C54" sqref="C54:K54"/>
      <selection pane="bottomLeft" activeCell="C54" sqref="C54:K54"/>
    </sheetView>
  </sheetViews>
  <sheetFormatPr defaultRowHeight="14.4" x14ac:dyDescent="0.3"/>
  <cols>
    <col min="1" max="1" width="1.88671875" customWidth="1"/>
    <col min="2" max="2" width="31.88671875" bestFit="1" customWidth="1"/>
  </cols>
  <sheetData>
    <row r="1" spans="1:11" x14ac:dyDescent="0.3">
      <c r="B1" s="33"/>
      <c r="C1" s="33"/>
      <c r="D1" s="33"/>
      <c r="E1" s="33"/>
      <c r="F1" s="33"/>
      <c r="G1" s="33"/>
      <c r="H1" s="33"/>
      <c r="I1" s="33"/>
      <c r="J1" s="33"/>
      <c r="K1" s="33"/>
    </row>
    <row r="2" spans="1:11" x14ac:dyDescent="0.3">
      <c r="B2" s="33"/>
      <c r="C2" s="33"/>
      <c r="D2" s="33"/>
      <c r="E2" s="33"/>
      <c r="F2" s="33"/>
      <c r="G2" s="33"/>
      <c r="H2" s="33"/>
      <c r="I2" s="33"/>
      <c r="J2" s="33"/>
      <c r="K2" s="33"/>
    </row>
    <row r="3" spans="1:11" x14ac:dyDescent="0.3">
      <c r="B3" s="33"/>
      <c r="C3" s="33"/>
      <c r="D3" s="33"/>
      <c r="E3" s="33"/>
      <c r="F3" s="33"/>
      <c r="G3" s="33"/>
      <c r="H3" s="33"/>
      <c r="I3" s="33"/>
      <c r="J3" s="33"/>
      <c r="K3" s="33"/>
    </row>
    <row r="4" spans="1:11" x14ac:dyDescent="0.3">
      <c r="B4" s="33"/>
      <c r="C4" s="33"/>
      <c r="D4" s="33"/>
      <c r="E4" s="33"/>
      <c r="F4" s="33"/>
      <c r="G4" s="33"/>
      <c r="H4" s="33"/>
      <c r="I4" s="33"/>
      <c r="J4" s="33"/>
      <c r="K4" s="33"/>
    </row>
    <row r="5" spans="1:11" x14ac:dyDescent="0.3">
      <c r="B5" s="33"/>
      <c r="C5" s="33"/>
      <c r="D5" s="33"/>
      <c r="E5" s="33"/>
      <c r="F5" s="33"/>
      <c r="G5" s="33"/>
      <c r="H5" s="33"/>
      <c r="I5" s="33"/>
      <c r="J5" s="33"/>
      <c r="K5" s="33"/>
    </row>
    <row r="7" spans="1:11" x14ac:dyDescent="0.3">
      <c r="B7" s="243" t="str">
        <f>"Historical Statements of -"&amp;'Data Sheet'!$B$1</f>
        <v>Historical Statements of -DABUR INDIA LTD</v>
      </c>
      <c r="C7" s="243"/>
      <c r="D7" s="243"/>
      <c r="E7" s="243"/>
      <c r="F7" s="243"/>
      <c r="G7" s="243"/>
      <c r="H7" s="243"/>
      <c r="I7" s="243"/>
      <c r="J7" s="243"/>
      <c r="K7" s="243"/>
    </row>
    <row r="8" spans="1:11" x14ac:dyDescent="0.3">
      <c r="B8" s="34" t="s">
        <v>93</v>
      </c>
      <c r="C8" s="35">
        <f>'Data Sheet'!B$16</f>
        <v>42094</v>
      </c>
      <c r="D8" s="35">
        <f>'Data Sheet'!C$16</f>
        <v>42460</v>
      </c>
      <c r="E8" s="35">
        <f>'Data Sheet'!D$16</f>
        <v>42825</v>
      </c>
      <c r="F8" s="35">
        <f>'Data Sheet'!E$16</f>
        <v>43190</v>
      </c>
      <c r="G8" s="35">
        <f>'Data Sheet'!F$16</f>
        <v>43555</v>
      </c>
      <c r="H8" s="35">
        <f>'Data Sheet'!G$16</f>
        <v>43921</v>
      </c>
      <c r="I8" s="35">
        <f>'Data Sheet'!H$16</f>
        <v>44286</v>
      </c>
      <c r="J8" s="35">
        <f>'Data Sheet'!I$16</f>
        <v>44651</v>
      </c>
      <c r="K8" s="35">
        <f>'Data Sheet'!J$16</f>
        <v>45016</v>
      </c>
    </row>
    <row r="9" spans="1:11" ht="3.6" customHeight="1" x14ac:dyDescent="0.3"/>
    <row r="10" spans="1:11" x14ac:dyDescent="0.3">
      <c r="A10" t="s">
        <v>123</v>
      </c>
      <c r="B10" s="174" t="str">
        <f>"Income Statement -"&amp;'Data Sheet'!$B$1</f>
        <v>Income Statement -DABUR INDIA LTD</v>
      </c>
      <c r="C10" s="188"/>
      <c r="D10" s="188"/>
      <c r="E10" s="188"/>
      <c r="F10" s="188"/>
      <c r="G10" s="188"/>
      <c r="H10" s="188"/>
      <c r="I10" s="188"/>
      <c r="J10" s="188"/>
      <c r="K10" s="188"/>
    </row>
    <row r="11" spans="1:11" x14ac:dyDescent="0.3">
      <c r="B11" s="8" t="s">
        <v>94</v>
      </c>
      <c r="C11" s="187">
        <f>IFERROR('Data Sheet'!B17,0)</f>
        <v>7795.49</v>
      </c>
      <c r="D11" s="187">
        <f>IFERROR('Data Sheet'!C17,0)</f>
        <v>7779.66</v>
      </c>
      <c r="E11" s="187">
        <f>IFERROR('Data Sheet'!D17,0)</f>
        <v>7613.59</v>
      </c>
      <c r="F11" s="187">
        <f>IFERROR('Data Sheet'!E17,0)</f>
        <v>7721.85</v>
      </c>
      <c r="G11" s="187">
        <f>IFERROR('Data Sheet'!F17,0)</f>
        <v>8514.99</v>
      </c>
      <c r="H11" s="187">
        <f>IFERROR('Data Sheet'!G17,0)</f>
        <v>8684.64</v>
      </c>
      <c r="I11" s="187">
        <f>IFERROR('Data Sheet'!H17,0)</f>
        <v>9561.65</v>
      </c>
      <c r="J11" s="187">
        <f>IFERROR('Data Sheet'!I17,0)</f>
        <v>10888.68</v>
      </c>
      <c r="K11" s="187">
        <f>IFERROR('Data Sheet'!J17,0)</f>
        <v>11529.89</v>
      </c>
    </row>
    <row r="12" spans="1:11" x14ac:dyDescent="0.3">
      <c r="B12" s="42" t="s">
        <v>22</v>
      </c>
      <c r="C12" s="43"/>
      <c r="D12" s="44">
        <f>IFERROR(D11/C11-1,0)</f>
        <v>-2.0306613182750066E-3</v>
      </c>
      <c r="E12" s="44">
        <f t="shared" ref="E12:K12" si="0">IFERROR(E11/D11-1,0)</f>
        <v>-2.1346691243576132E-2</v>
      </c>
      <c r="F12" s="44">
        <f t="shared" si="0"/>
        <v>1.4219310469830937E-2</v>
      </c>
      <c r="G12" s="44">
        <f t="shared" si="0"/>
        <v>0.10271372792789291</v>
      </c>
      <c r="H12" s="44">
        <f t="shared" si="0"/>
        <v>1.9923687520478461E-2</v>
      </c>
      <c r="I12" s="44">
        <f t="shared" si="0"/>
        <v>0.10098403618342267</v>
      </c>
      <c r="J12" s="44">
        <f t="shared" si="0"/>
        <v>0.13878671568191692</v>
      </c>
      <c r="K12" s="44">
        <f t="shared" si="0"/>
        <v>5.8887762336665261E-2</v>
      </c>
    </row>
    <row r="13" spans="1:11" x14ac:dyDescent="0.3">
      <c r="B13" s="37"/>
      <c r="C13" s="38"/>
      <c r="D13" s="39"/>
      <c r="E13" s="39"/>
      <c r="F13" s="39"/>
      <c r="G13" s="39"/>
      <c r="H13" s="39"/>
      <c r="I13" s="39"/>
      <c r="J13" s="39"/>
      <c r="K13" s="39"/>
    </row>
    <row r="14" spans="1:11" x14ac:dyDescent="0.3">
      <c r="B14" s="45" t="s">
        <v>95</v>
      </c>
      <c r="C14" s="46">
        <f>IFERROR(SUM('Data Sheet'!B18,'Data Sheet'!B20,'Data Sheet'!B21,'Data Sheet'!B22)-1*'Data Sheet'!B19,0)</f>
        <v>4596.8999999999996</v>
      </c>
      <c r="D14" s="46">
        <f>IFERROR(SUM('Data Sheet'!C18,'Data Sheet'!C20,'Data Sheet'!C21,'Data Sheet'!C22)-1*'Data Sheet'!C19,0)</f>
        <v>4727.6500000000005</v>
      </c>
      <c r="E14" s="46">
        <f>IFERROR(SUM('Data Sheet'!D18,'Data Sheet'!D20,'Data Sheet'!D21,'Data Sheet'!D22)-1*'Data Sheet'!D19,0)</f>
        <v>4761.7299999999996</v>
      </c>
      <c r="F14" s="46">
        <f>IFERROR(SUM('Data Sheet'!E18,'Data Sheet'!E20,'Data Sheet'!E21,'Data Sheet'!E22)-1*'Data Sheet'!E19,0)</f>
        <v>4815.6899999999996</v>
      </c>
      <c r="G14" s="46">
        <f>IFERROR(SUM('Data Sheet'!F18,'Data Sheet'!F20,'Data Sheet'!F21,'Data Sheet'!F22)-1*'Data Sheet'!F19,0)</f>
        <v>5452.0300000000007</v>
      </c>
      <c r="H14" s="46">
        <f>IFERROR(SUM('Data Sheet'!G18,'Data Sheet'!G20,'Data Sheet'!G21,'Data Sheet'!G22)-1*'Data Sheet'!G19,0)</f>
        <v>5517.71</v>
      </c>
      <c r="I14" s="46">
        <f>IFERROR(SUM('Data Sheet'!H18,'Data Sheet'!H20,'Data Sheet'!H21,'Data Sheet'!H22)-1*'Data Sheet'!H19,0)</f>
        <v>6043.3500000000013</v>
      </c>
      <c r="J14" s="46">
        <f>IFERROR(SUM('Data Sheet'!I18,'Data Sheet'!I20,'Data Sheet'!I21,'Data Sheet'!I22)-1*'Data Sheet'!I19,0)</f>
        <v>6994.73</v>
      </c>
      <c r="K14" s="46">
        <f>IFERROR(SUM('Data Sheet'!J18,'Data Sheet'!J20,'Data Sheet'!J21,'Data Sheet'!J22)-1*'Data Sheet'!J19,0)</f>
        <v>7740.17</v>
      </c>
    </row>
    <row r="15" spans="1:11" x14ac:dyDescent="0.3">
      <c r="B15" s="42" t="s">
        <v>109</v>
      </c>
      <c r="C15" s="44">
        <f>IFERROR(C14/C11,0)</f>
        <v>0.5896871139594817</v>
      </c>
      <c r="D15" s="44">
        <f t="shared" ref="D15:K15" si="1">IFERROR(D14/D11,0)</f>
        <v>0.60769365242182827</v>
      </c>
      <c r="E15" s="44">
        <f t="shared" si="1"/>
        <v>0.62542506228993144</v>
      </c>
      <c r="F15" s="44">
        <f t="shared" si="1"/>
        <v>0.62364459294081076</v>
      </c>
      <c r="G15" s="44">
        <f t="shared" si="1"/>
        <v>0.64028613069422291</v>
      </c>
      <c r="H15" s="44">
        <f t="shared" si="1"/>
        <v>0.63534124615412968</v>
      </c>
      <c r="I15" s="44">
        <f t="shared" si="1"/>
        <v>0.63204049510283278</v>
      </c>
      <c r="J15" s="44">
        <f t="shared" si="1"/>
        <v>0.64238548657872208</v>
      </c>
      <c r="K15" s="44">
        <f t="shared" si="1"/>
        <v>0.67131342970314556</v>
      </c>
    </row>
    <row r="16" spans="1:11" x14ac:dyDescent="0.3">
      <c r="C16" s="36"/>
      <c r="D16" s="36"/>
      <c r="E16" s="36"/>
      <c r="F16" s="36"/>
      <c r="G16" s="36"/>
      <c r="H16" s="36"/>
      <c r="I16" s="36"/>
      <c r="J16" s="36"/>
      <c r="K16" s="36"/>
    </row>
    <row r="17" spans="2:11" x14ac:dyDescent="0.3">
      <c r="B17" s="47" t="s">
        <v>96</v>
      </c>
      <c r="C17" s="48">
        <f>IFERROR(C11-C14,0)</f>
        <v>3198.59</v>
      </c>
      <c r="D17" s="48">
        <f t="shared" ref="D17:K17" si="2">IFERROR(D11-D14,0)</f>
        <v>3052.0099999999993</v>
      </c>
      <c r="E17" s="48">
        <f t="shared" si="2"/>
        <v>2851.8600000000006</v>
      </c>
      <c r="F17" s="48">
        <f t="shared" si="2"/>
        <v>2906.1600000000008</v>
      </c>
      <c r="G17" s="48">
        <f t="shared" si="2"/>
        <v>3062.9599999999991</v>
      </c>
      <c r="H17" s="48">
        <f t="shared" si="2"/>
        <v>3166.9299999999994</v>
      </c>
      <c r="I17" s="48">
        <f t="shared" si="2"/>
        <v>3518.2999999999984</v>
      </c>
      <c r="J17" s="48">
        <f t="shared" si="2"/>
        <v>3893.9500000000007</v>
      </c>
      <c r="K17" s="48">
        <f t="shared" si="2"/>
        <v>3789.7199999999993</v>
      </c>
    </row>
    <row r="18" spans="2:11" x14ac:dyDescent="0.3">
      <c r="B18" s="37" t="s">
        <v>110</v>
      </c>
      <c r="C18" s="39">
        <f>IFERROR(C17/C11,0)</f>
        <v>0.41031288604051835</v>
      </c>
      <c r="D18" s="39">
        <f t="shared" ref="D18:K18" si="3">IFERROR(D17/D11,0)</f>
        <v>0.39230634757817173</v>
      </c>
      <c r="E18" s="39">
        <f t="shared" si="3"/>
        <v>0.3745749377100685</v>
      </c>
      <c r="F18" s="39">
        <f t="shared" si="3"/>
        <v>0.37635540705918924</v>
      </c>
      <c r="G18" s="39">
        <f t="shared" si="3"/>
        <v>0.35971386930577715</v>
      </c>
      <c r="H18" s="39">
        <f t="shared" si="3"/>
        <v>0.36465875384587038</v>
      </c>
      <c r="I18" s="39">
        <f t="shared" si="3"/>
        <v>0.36795950489716717</v>
      </c>
      <c r="J18" s="39">
        <f t="shared" si="3"/>
        <v>0.35761451342127792</v>
      </c>
      <c r="K18" s="39">
        <f t="shared" si="3"/>
        <v>0.3286865702968545</v>
      </c>
    </row>
    <row r="19" spans="2:11" x14ac:dyDescent="0.3">
      <c r="B19" s="49"/>
      <c r="C19" s="50"/>
      <c r="D19" s="50"/>
      <c r="E19" s="50"/>
      <c r="F19" s="50"/>
      <c r="G19" s="50"/>
      <c r="H19" s="50"/>
      <c r="I19" s="50"/>
      <c r="J19" s="50"/>
      <c r="K19" s="50"/>
    </row>
    <row r="20" spans="2:11" x14ac:dyDescent="0.3">
      <c r="B20" s="45" t="s">
        <v>97</v>
      </c>
      <c r="C20" s="46">
        <f>IFERROR('Data Sheet'!B23,0)</f>
        <v>1640.96</v>
      </c>
      <c r="D20" s="46">
        <f>IFERROR('Data Sheet'!C23,0)</f>
        <v>1217.44</v>
      </c>
      <c r="E20" s="46">
        <f>IFERROR('Data Sheet'!D23,0)</f>
        <v>1161.4000000000001</v>
      </c>
      <c r="F20" s="46">
        <f>IFERROR('Data Sheet'!E23,0)</f>
        <v>1135.3800000000001</v>
      </c>
      <c r="G20" s="46">
        <f>IFERROR('Data Sheet'!F23,0)</f>
        <v>1183.56</v>
      </c>
      <c r="H20" s="46">
        <f>IFERROR('Data Sheet'!G23,0)</f>
        <v>1224.5899999999999</v>
      </c>
      <c r="I20" s="46">
        <f>IFERROR('Data Sheet'!H23,0)</f>
        <v>1388.27</v>
      </c>
      <c r="J20" s="46">
        <f>IFERROR('Data Sheet'!I23,0)</f>
        <v>1480.71</v>
      </c>
      <c r="K20" s="46">
        <f>IFERROR('Data Sheet'!J23,0)</f>
        <v>1426.95</v>
      </c>
    </row>
    <row r="21" spans="2:11" x14ac:dyDescent="0.3">
      <c r="B21" s="42" t="s">
        <v>111</v>
      </c>
      <c r="C21" s="44">
        <f>IFERROR(C20/C11,0)</f>
        <v>0.21050120005285108</v>
      </c>
      <c r="D21" s="44">
        <f t="shared" ref="D21:K21" si="4">IFERROR(D20/D11,0)</f>
        <v>0.15649012938868795</v>
      </c>
      <c r="E21" s="44">
        <f t="shared" si="4"/>
        <v>0.15254301847091845</v>
      </c>
      <c r="F21" s="44">
        <f t="shared" si="4"/>
        <v>0.14703471318401679</v>
      </c>
      <c r="G21" s="44">
        <f t="shared" si="4"/>
        <v>0.13899722724278007</v>
      </c>
      <c r="H21" s="44">
        <f t="shared" si="4"/>
        <v>0.14100642053096041</v>
      </c>
      <c r="I21" s="44">
        <f t="shared" si="4"/>
        <v>0.14519146799976992</v>
      </c>
      <c r="J21" s="44">
        <f t="shared" si="4"/>
        <v>0.13598618014304764</v>
      </c>
      <c r="K21" s="44">
        <f t="shared" si="4"/>
        <v>0.12376093787538303</v>
      </c>
    </row>
    <row r="22" spans="2:11" x14ac:dyDescent="0.3">
      <c r="C22" s="36"/>
      <c r="D22" s="36"/>
      <c r="E22" s="36"/>
      <c r="F22" s="36"/>
      <c r="G22" s="36"/>
      <c r="H22" s="36"/>
      <c r="I22" s="36"/>
      <c r="J22" s="36"/>
      <c r="K22" s="36"/>
    </row>
    <row r="23" spans="2:11" x14ac:dyDescent="0.3">
      <c r="B23" s="45" t="s">
        <v>98</v>
      </c>
      <c r="C23" s="46">
        <f>IFERROR('Data Sheet'!B24,0)</f>
        <v>237.41</v>
      </c>
      <c r="D23" s="46">
        <f>IFERROR('Data Sheet'!C24,0)</f>
        <v>316.29000000000002</v>
      </c>
      <c r="E23" s="46">
        <f>IFERROR('Data Sheet'!D24,0)</f>
        <v>178.85</v>
      </c>
      <c r="F23" s="46">
        <f>IFERROR('Data Sheet'!E24,0)</f>
        <v>153.34</v>
      </c>
      <c r="G23" s="46">
        <f>IFERROR('Data Sheet'!F24,0)</f>
        <v>139.84</v>
      </c>
      <c r="H23" s="46">
        <f>IFERROR('Data Sheet'!G24,0)</f>
        <v>150</v>
      </c>
      <c r="I23" s="46">
        <f>IFERROR('Data Sheet'!H24,0)</f>
        <v>128.36000000000001</v>
      </c>
      <c r="J23" s="46">
        <f>IFERROR('Data Sheet'!I24,0)</f>
        <v>161.22999999999999</v>
      </c>
      <c r="K23" s="46">
        <f>IFERROR('Data Sheet'!J24,0)</f>
        <v>200.28</v>
      </c>
    </row>
    <row r="24" spans="2:11" x14ac:dyDescent="0.3">
      <c r="B24" s="42" t="s">
        <v>112</v>
      </c>
      <c r="C24" s="44">
        <f>IFERROR(C23/C11,0)</f>
        <v>3.0454788602127639E-2</v>
      </c>
      <c r="D24" s="44">
        <f t="shared" ref="D24:K24" si="5">IFERROR(D23/D11,0)</f>
        <v>4.0656018386407637E-2</v>
      </c>
      <c r="E24" s="44">
        <f t="shared" si="5"/>
        <v>2.3490889317654352E-2</v>
      </c>
      <c r="F24" s="44">
        <f t="shared" si="5"/>
        <v>1.9857935598334594E-2</v>
      </c>
      <c r="G24" s="44">
        <f t="shared" si="5"/>
        <v>1.6422802610455211E-2</v>
      </c>
      <c r="H24" s="44">
        <f t="shared" si="5"/>
        <v>1.7271873100093961E-2</v>
      </c>
      <c r="I24" s="44">
        <f t="shared" si="5"/>
        <v>1.3424461259301482E-2</v>
      </c>
      <c r="J24" s="44">
        <f t="shared" si="5"/>
        <v>1.4807120789664127E-2</v>
      </c>
      <c r="K24" s="44">
        <f t="shared" si="5"/>
        <v>1.7370503968381312E-2</v>
      </c>
    </row>
    <row r="25" spans="2:11" x14ac:dyDescent="0.3">
      <c r="C25" s="36"/>
      <c r="D25" s="36"/>
      <c r="E25" s="36"/>
      <c r="F25" s="36"/>
      <c r="G25" s="36"/>
      <c r="H25" s="36"/>
      <c r="I25" s="36"/>
      <c r="J25" s="36"/>
      <c r="K25" s="36"/>
    </row>
    <row r="26" spans="2:11" x14ac:dyDescent="0.3">
      <c r="B26" s="45" t="s">
        <v>9</v>
      </c>
      <c r="C26" s="46">
        <f>IFERROR('Data Sheet'!B25,0)</f>
        <v>154.24</v>
      </c>
      <c r="D26" s="46">
        <f>IFERROR('Data Sheet'!C25,0)</f>
        <v>217.19</v>
      </c>
      <c r="E26" s="46">
        <f>IFERROR('Data Sheet'!D25,0)</f>
        <v>295.93</v>
      </c>
      <c r="F26" s="46">
        <f>IFERROR('Data Sheet'!E25,0)</f>
        <v>290.88</v>
      </c>
      <c r="G26" s="46">
        <f>IFERROR('Data Sheet'!F25,0)</f>
        <v>221.79</v>
      </c>
      <c r="H26" s="46">
        <f>IFERROR('Data Sheet'!G25,0)</f>
        <v>205.29</v>
      </c>
      <c r="I26" s="46">
        <f>IFERROR('Data Sheet'!H25,0)</f>
        <v>325.29000000000002</v>
      </c>
      <c r="J26" s="46">
        <f>IFERROR('Data Sheet'!I25,0)</f>
        <v>308.16000000000003</v>
      </c>
      <c r="K26" s="46">
        <f>IFERROR('Data Sheet'!J25,0)</f>
        <v>445.39</v>
      </c>
    </row>
    <row r="27" spans="2:11" x14ac:dyDescent="0.3">
      <c r="B27" s="44" t="s">
        <v>113</v>
      </c>
      <c r="C27" s="44">
        <f>IFERROR(C26/C11,0)</f>
        <v>1.9785799224936472E-2</v>
      </c>
      <c r="D27" s="44">
        <f t="shared" ref="D27:K27" si="6">IFERROR(D26/D11,0)</f>
        <v>2.7917672494684857E-2</v>
      </c>
      <c r="E27" s="44">
        <f t="shared" si="6"/>
        <v>3.8868654603150421E-2</v>
      </c>
      <c r="F27" s="44">
        <f t="shared" si="6"/>
        <v>3.7669729404223078E-2</v>
      </c>
      <c r="G27" s="44">
        <f t="shared" si="6"/>
        <v>2.6047006514394028E-2</v>
      </c>
      <c r="H27" s="44">
        <f t="shared" si="6"/>
        <v>2.3638285524788593E-2</v>
      </c>
      <c r="I27" s="44">
        <f t="shared" si="6"/>
        <v>3.4020278926754279E-2</v>
      </c>
      <c r="J27" s="44">
        <f t="shared" si="6"/>
        <v>2.8300951079469689E-2</v>
      </c>
      <c r="K27" s="44">
        <f t="shared" si="6"/>
        <v>3.8629162984208869E-2</v>
      </c>
    </row>
    <row r="28" spans="2:11" x14ac:dyDescent="0.3">
      <c r="C28" s="36"/>
      <c r="D28" s="36"/>
      <c r="E28" s="36"/>
      <c r="F28" s="36"/>
      <c r="G28" s="36"/>
      <c r="H28" s="36"/>
      <c r="I28" s="36"/>
      <c r="J28" s="36"/>
      <c r="K28" s="36"/>
    </row>
    <row r="29" spans="2:11" x14ac:dyDescent="0.3">
      <c r="B29" s="47" t="s">
        <v>99</v>
      </c>
      <c r="C29" s="48">
        <f>IFERROR(SUM(C17,C26)-SUM(C20,C23),0)</f>
        <v>1474.4599999999998</v>
      </c>
      <c r="D29" s="48">
        <f t="shared" ref="D29:K29" si="7">IFERROR(SUM(D17,D26)-SUM(D20,D23),0)</f>
        <v>1735.4699999999993</v>
      </c>
      <c r="E29" s="48">
        <f t="shared" si="7"/>
        <v>1807.5400000000004</v>
      </c>
      <c r="F29" s="48">
        <f t="shared" si="7"/>
        <v>1908.3200000000008</v>
      </c>
      <c r="G29" s="48">
        <f t="shared" si="7"/>
        <v>1961.3499999999992</v>
      </c>
      <c r="H29" s="48">
        <f t="shared" si="7"/>
        <v>1997.6299999999994</v>
      </c>
      <c r="I29" s="48">
        <f t="shared" si="7"/>
        <v>2326.9599999999982</v>
      </c>
      <c r="J29" s="48">
        <f t="shared" si="7"/>
        <v>2560.1700000000005</v>
      </c>
      <c r="K29" s="48">
        <f t="shared" si="7"/>
        <v>2607.8799999999997</v>
      </c>
    </row>
    <row r="30" spans="2:11" x14ac:dyDescent="0.3">
      <c r="B30" s="39" t="s">
        <v>114</v>
      </c>
      <c r="C30" s="39">
        <f>IFERROR(C29/C11,0)</f>
        <v>0.18914269661047603</v>
      </c>
      <c r="D30" s="39">
        <f t="shared" ref="D30:K30" si="8">IFERROR(D29/D11,0)</f>
        <v>0.22307787229776099</v>
      </c>
      <c r="E30" s="39">
        <f t="shared" si="8"/>
        <v>0.23740968452464611</v>
      </c>
      <c r="F30" s="39">
        <f t="shared" si="8"/>
        <v>0.247132487681061</v>
      </c>
      <c r="G30" s="39">
        <f t="shared" si="8"/>
        <v>0.23034084596693588</v>
      </c>
      <c r="H30" s="39">
        <f t="shared" si="8"/>
        <v>0.2300187457396046</v>
      </c>
      <c r="I30" s="39">
        <f t="shared" si="8"/>
        <v>0.24336385456485002</v>
      </c>
      <c r="J30" s="39">
        <f t="shared" si="8"/>
        <v>0.23512216356803584</v>
      </c>
      <c r="K30" s="39">
        <f t="shared" si="8"/>
        <v>0.22618429143729904</v>
      </c>
    </row>
    <row r="31" spans="2:11" x14ac:dyDescent="0.3">
      <c r="B31" s="49"/>
      <c r="C31" s="50"/>
      <c r="D31" s="50"/>
      <c r="E31" s="50"/>
      <c r="F31" s="50"/>
      <c r="G31" s="50"/>
      <c r="H31" s="50"/>
      <c r="I31" s="50"/>
      <c r="J31" s="50"/>
      <c r="K31" s="50"/>
    </row>
    <row r="32" spans="2:11" x14ac:dyDescent="0.3">
      <c r="B32" s="45" t="s">
        <v>100</v>
      </c>
      <c r="C32" s="46">
        <f>IFERROR('Data Sheet'!B26,0)</f>
        <v>114.98</v>
      </c>
      <c r="D32" s="46">
        <f>IFERROR('Data Sheet'!C26,0)</f>
        <v>133.19</v>
      </c>
      <c r="E32" s="46">
        <f>IFERROR('Data Sheet'!D26,0)</f>
        <v>142.86000000000001</v>
      </c>
      <c r="F32" s="46">
        <f>IFERROR('Data Sheet'!E26,0)</f>
        <v>162.18</v>
      </c>
      <c r="G32" s="46">
        <f>IFERROR('Data Sheet'!F26,0)</f>
        <v>176.9</v>
      </c>
      <c r="H32" s="46">
        <f>IFERROR('Data Sheet'!G26,0)</f>
        <v>220.45</v>
      </c>
      <c r="I32" s="46">
        <f>IFERROR('Data Sheet'!H26,0)</f>
        <v>240.13</v>
      </c>
      <c r="J32" s="46">
        <f>IFERROR('Data Sheet'!I26,0)</f>
        <v>252.89</v>
      </c>
      <c r="K32" s="46">
        <f>IFERROR('Data Sheet'!J26,0)</f>
        <v>310.95999999999998</v>
      </c>
    </row>
    <row r="33" spans="2:11" x14ac:dyDescent="0.3">
      <c r="B33" s="44" t="s">
        <v>115</v>
      </c>
      <c r="C33" s="44">
        <f>IFERROR(C32/C11,0)</f>
        <v>1.4749553908734411E-2</v>
      </c>
      <c r="D33" s="44">
        <f t="shared" ref="D33:K33" si="9">IFERROR(D32/D11,0)</f>
        <v>1.7120285462346684E-2</v>
      </c>
      <c r="E33" s="44">
        <f t="shared" si="9"/>
        <v>1.8763815755773558E-2</v>
      </c>
      <c r="F33" s="44">
        <f t="shared" si="9"/>
        <v>2.1002738980943687E-2</v>
      </c>
      <c r="G33" s="44">
        <f t="shared" si="9"/>
        <v>2.0775127158105883E-2</v>
      </c>
      <c r="H33" s="44">
        <f t="shared" si="9"/>
        <v>2.5383896166104754E-2</v>
      </c>
      <c r="I33" s="44">
        <f t="shared" si="9"/>
        <v>2.5113866330601937E-2</v>
      </c>
      <c r="J33" s="44">
        <f t="shared" si="9"/>
        <v>2.322503737826807E-2</v>
      </c>
      <c r="K33" s="44">
        <f t="shared" si="9"/>
        <v>2.6969901707648555E-2</v>
      </c>
    </row>
    <row r="34" spans="2:11" x14ac:dyDescent="0.3">
      <c r="C34" s="36"/>
      <c r="D34" s="36"/>
      <c r="E34" s="36"/>
      <c r="F34" s="36"/>
      <c r="G34" s="36"/>
      <c r="H34" s="36"/>
      <c r="I34" s="36"/>
      <c r="J34" s="36"/>
      <c r="K34" s="36"/>
    </row>
    <row r="35" spans="2:11" x14ac:dyDescent="0.3">
      <c r="B35" s="47" t="s">
        <v>101</v>
      </c>
      <c r="C35" s="48">
        <f>IFERROR(C29-C32,0)</f>
        <v>1359.4799999999998</v>
      </c>
      <c r="D35" s="48">
        <f t="shared" ref="D35:K35" si="10">IFERROR(D29-D32,0)</f>
        <v>1602.2799999999993</v>
      </c>
      <c r="E35" s="48">
        <f t="shared" si="10"/>
        <v>1664.6800000000003</v>
      </c>
      <c r="F35" s="48">
        <f t="shared" si="10"/>
        <v>1746.1400000000008</v>
      </c>
      <c r="G35" s="48">
        <f t="shared" si="10"/>
        <v>1784.4499999999991</v>
      </c>
      <c r="H35" s="48">
        <f t="shared" si="10"/>
        <v>1777.1799999999994</v>
      </c>
      <c r="I35" s="48">
        <f t="shared" si="10"/>
        <v>2086.8299999999981</v>
      </c>
      <c r="J35" s="48">
        <f t="shared" si="10"/>
        <v>2307.2800000000007</v>
      </c>
      <c r="K35" s="48">
        <f t="shared" si="10"/>
        <v>2296.9199999999996</v>
      </c>
    </row>
    <row r="36" spans="2:11" x14ac:dyDescent="0.3">
      <c r="B36" s="39" t="s">
        <v>116</v>
      </c>
      <c r="C36" s="39"/>
      <c r="D36" s="39">
        <f>IFERROR(D35/C35-1,0)</f>
        <v>0.17859769912025159</v>
      </c>
      <c r="E36" s="39">
        <f t="shared" ref="E36:K36" si="11">IFERROR(E35/D35-1,0)</f>
        <v>3.8944504081684261E-2</v>
      </c>
      <c r="F36" s="39">
        <f t="shared" si="11"/>
        <v>4.8934329721027847E-2</v>
      </c>
      <c r="G36" s="39">
        <f t="shared" si="11"/>
        <v>2.1939821549244787E-2</v>
      </c>
      <c r="H36" s="39">
        <f t="shared" si="11"/>
        <v>-4.074084451791693E-3</v>
      </c>
      <c r="I36" s="39">
        <f t="shared" si="11"/>
        <v>0.17423671209444103</v>
      </c>
      <c r="J36" s="39">
        <f t="shared" si="11"/>
        <v>0.10563869601261366</v>
      </c>
      <c r="K36" s="39">
        <f t="shared" si="11"/>
        <v>-4.4901355708890645E-3</v>
      </c>
    </row>
    <row r="37" spans="2:11" x14ac:dyDescent="0.3">
      <c r="B37" s="49"/>
      <c r="C37" s="50"/>
      <c r="D37" s="50"/>
      <c r="E37" s="50"/>
      <c r="F37" s="50"/>
      <c r="G37" s="50"/>
      <c r="H37" s="50"/>
      <c r="I37" s="50"/>
      <c r="J37" s="50"/>
      <c r="K37" s="50"/>
    </row>
    <row r="38" spans="2:11" x14ac:dyDescent="0.3">
      <c r="B38" s="45" t="s">
        <v>11</v>
      </c>
      <c r="C38" s="46">
        <f>IFERROR('Data Sheet'!B27,0)</f>
        <v>40.119999999999997</v>
      </c>
      <c r="D38" s="46">
        <f>IFERROR('Data Sheet'!C27,0)</f>
        <v>48.48</v>
      </c>
      <c r="E38" s="46">
        <f>IFERROR('Data Sheet'!D27,0)</f>
        <v>54.03</v>
      </c>
      <c r="F38" s="46">
        <f>IFERROR('Data Sheet'!E27,0)</f>
        <v>53.05</v>
      </c>
      <c r="G38" s="46">
        <f>IFERROR('Data Sheet'!F27,0)</f>
        <v>59.58</v>
      </c>
      <c r="H38" s="46">
        <f>IFERROR('Data Sheet'!G27,0)</f>
        <v>49.54</v>
      </c>
      <c r="I38" s="46">
        <f>IFERROR('Data Sheet'!H27,0)</f>
        <v>30.81</v>
      </c>
      <c r="J38" s="46">
        <f>IFERROR('Data Sheet'!I27,0)</f>
        <v>38.6</v>
      </c>
      <c r="K38" s="46">
        <f>IFERROR('Data Sheet'!J27,0)</f>
        <v>78.239999999999995</v>
      </c>
    </row>
    <row r="39" spans="2:11" x14ac:dyDescent="0.3">
      <c r="B39" s="44" t="s">
        <v>117</v>
      </c>
      <c r="C39" s="44">
        <f>IFERROR(C38/C11,0)</f>
        <v>5.1465655141626756E-3</v>
      </c>
      <c r="D39" s="44">
        <f t="shared" ref="D39:K39" si="12">IFERROR(D38/D11,0)</f>
        <v>6.2316348015208885E-3</v>
      </c>
      <c r="E39" s="44">
        <f t="shared" si="12"/>
        <v>7.0965208265745859E-3</v>
      </c>
      <c r="F39" s="44">
        <f t="shared" si="12"/>
        <v>6.870115322105453E-3</v>
      </c>
      <c r="G39" s="44">
        <f t="shared" si="12"/>
        <v>6.9970722220460621E-3</v>
      </c>
      <c r="H39" s="44">
        <f t="shared" si="12"/>
        <v>5.7043239558576984E-3</v>
      </c>
      <c r="I39" s="44">
        <f t="shared" si="12"/>
        <v>3.2222472062876178E-3</v>
      </c>
      <c r="J39" s="44">
        <f t="shared" si="12"/>
        <v>3.5449659646531995E-3</v>
      </c>
      <c r="K39" s="44">
        <f t="shared" si="12"/>
        <v>6.7858409750656771E-3</v>
      </c>
    </row>
    <row r="40" spans="2:11" x14ac:dyDescent="0.3">
      <c r="C40" s="36"/>
      <c r="D40" s="36"/>
      <c r="E40" s="36"/>
      <c r="F40" s="36"/>
      <c r="G40" s="36"/>
      <c r="H40" s="36"/>
      <c r="I40" s="36"/>
      <c r="J40" s="36"/>
      <c r="K40" s="36"/>
    </row>
    <row r="41" spans="2:11" x14ac:dyDescent="0.3">
      <c r="B41" s="47" t="s">
        <v>102</v>
      </c>
      <c r="C41" s="48">
        <f>IFERROR(C35-C38,0)</f>
        <v>1319.36</v>
      </c>
      <c r="D41" s="48">
        <f t="shared" ref="D41:K41" si="13">IFERROR(D35-D38,0)</f>
        <v>1553.7999999999993</v>
      </c>
      <c r="E41" s="48">
        <f t="shared" si="13"/>
        <v>1610.6500000000003</v>
      </c>
      <c r="F41" s="48">
        <f t="shared" si="13"/>
        <v>1693.0900000000008</v>
      </c>
      <c r="G41" s="48">
        <f t="shared" si="13"/>
        <v>1724.8699999999992</v>
      </c>
      <c r="H41" s="48">
        <f t="shared" si="13"/>
        <v>1727.6399999999994</v>
      </c>
      <c r="I41" s="48">
        <f t="shared" si="13"/>
        <v>2056.0199999999982</v>
      </c>
      <c r="J41" s="48">
        <f t="shared" si="13"/>
        <v>2268.6800000000007</v>
      </c>
      <c r="K41" s="48">
        <f t="shared" si="13"/>
        <v>2218.6799999999998</v>
      </c>
    </row>
    <row r="42" spans="2:11" x14ac:dyDescent="0.3">
      <c r="B42" s="39" t="s">
        <v>118</v>
      </c>
      <c r="C42" s="39">
        <f>IFERROR(C41/C11,0)</f>
        <v>0.16924657718757896</v>
      </c>
      <c r="D42" s="39">
        <f t="shared" ref="D42:K42" si="14">IFERROR(D41/D11,0)</f>
        <v>0.19972595203389343</v>
      </c>
      <c r="E42" s="39">
        <f t="shared" si="14"/>
        <v>0.21154934794229796</v>
      </c>
      <c r="F42" s="39">
        <f t="shared" si="14"/>
        <v>0.21925963337801185</v>
      </c>
      <c r="G42" s="39">
        <f t="shared" si="14"/>
        <v>0.20256864658678392</v>
      </c>
      <c r="H42" s="39">
        <f t="shared" si="14"/>
        <v>0.19893052561764213</v>
      </c>
      <c r="I42" s="39">
        <f t="shared" si="14"/>
        <v>0.21502774102796046</v>
      </c>
      <c r="J42" s="39">
        <f t="shared" si="14"/>
        <v>0.20835216022511457</v>
      </c>
      <c r="K42" s="39">
        <f t="shared" si="14"/>
        <v>0.19242854875458482</v>
      </c>
    </row>
    <row r="43" spans="2:11" x14ac:dyDescent="0.3">
      <c r="B43" s="49"/>
      <c r="C43" s="50"/>
      <c r="D43" s="50"/>
      <c r="E43" s="50"/>
      <c r="F43" s="50"/>
      <c r="G43" s="50"/>
      <c r="H43" s="50"/>
      <c r="I43" s="50"/>
      <c r="J43" s="50"/>
      <c r="K43" s="50"/>
    </row>
    <row r="44" spans="2:11" x14ac:dyDescent="0.3">
      <c r="B44" s="45" t="s">
        <v>103</v>
      </c>
      <c r="C44" s="46">
        <f>IFERROR('Data Sheet'!B29,0)</f>
        <v>250.89</v>
      </c>
      <c r="D44" s="46">
        <f>IFERROR('Data Sheet'!C29,0)</f>
        <v>299.89999999999998</v>
      </c>
      <c r="E44" s="46">
        <f>IFERROR('Data Sheet'!D29,0)</f>
        <v>330.34</v>
      </c>
      <c r="F44" s="46">
        <f>IFERROR('Data Sheet'!E29,0)</f>
        <v>335.35</v>
      </c>
      <c r="G44" s="46">
        <f>IFERROR('Data Sheet'!F29,0)</f>
        <v>278.62</v>
      </c>
      <c r="H44" s="46">
        <f>IFERROR('Data Sheet'!G29,0)</f>
        <v>279.72000000000003</v>
      </c>
      <c r="I44" s="46">
        <f>IFERROR('Data Sheet'!H29,0)</f>
        <v>361.07</v>
      </c>
      <c r="J44" s="46">
        <f>IFERROR('Data Sheet'!I29,0)</f>
        <v>526.38</v>
      </c>
      <c r="K44" s="46">
        <f>IFERROR('Data Sheet'!J29,0)</f>
        <v>517.35</v>
      </c>
    </row>
    <row r="45" spans="2:11" x14ac:dyDescent="0.3">
      <c r="B45" s="44" t="s">
        <v>119</v>
      </c>
      <c r="C45" s="44">
        <f>IFERROR(C44/C41,0)</f>
        <v>0.1901603807906864</v>
      </c>
      <c r="D45" s="44">
        <f t="shared" ref="D45:K45" si="15">IFERROR(D44/D41,0)</f>
        <v>0.19301068348564818</v>
      </c>
      <c r="E45" s="44">
        <f t="shared" si="15"/>
        <v>0.2050973209573774</v>
      </c>
      <c r="F45" s="44">
        <f t="shared" si="15"/>
        <v>0.1980698013690943</v>
      </c>
      <c r="G45" s="44">
        <f t="shared" si="15"/>
        <v>0.16153101393148478</v>
      </c>
      <c r="H45" s="44">
        <f t="shared" si="15"/>
        <v>0.16190873098562208</v>
      </c>
      <c r="I45" s="44">
        <f t="shared" si="15"/>
        <v>0.1756159959533469</v>
      </c>
      <c r="J45" s="44">
        <f t="shared" si="15"/>
        <v>0.23202038189608046</v>
      </c>
      <c r="K45" s="44">
        <f t="shared" si="15"/>
        <v>0.23317918762507439</v>
      </c>
    </row>
    <row r="46" spans="2:11" x14ac:dyDescent="0.3">
      <c r="C46" s="36"/>
      <c r="D46" s="36"/>
      <c r="E46" s="36"/>
      <c r="F46" s="36"/>
      <c r="G46" s="36"/>
      <c r="H46" s="36"/>
      <c r="I46" s="36"/>
      <c r="J46" s="36"/>
      <c r="K46" s="36"/>
    </row>
    <row r="47" spans="2:11" x14ac:dyDescent="0.3">
      <c r="B47" s="47" t="s">
        <v>104</v>
      </c>
      <c r="C47" s="48">
        <f>IFERROR(C41-C44,0)</f>
        <v>1068.4699999999998</v>
      </c>
      <c r="D47" s="48">
        <f t="shared" ref="D47:K47" si="16">IFERROR(D41-D44,0)</f>
        <v>1253.8999999999992</v>
      </c>
      <c r="E47" s="48">
        <f t="shared" si="16"/>
        <v>1280.3100000000004</v>
      </c>
      <c r="F47" s="48">
        <f t="shared" si="16"/>
        <v>1357.7400000000007</v>
      </c>
      <c r="G47" s="48">
        <f t="shared" si="16"/>
        <v>1446.2499999999991</v>
      </c>
      <c r="H47" s="48">
        <f t="shared" si="16"/>
        <v>1447.9199999999994</v>
      </c>
      <c r="I47" s="48">
        <f t="shared" si="16"/>
        <v>1694.9499999999982</v>
      </c>
      <c r="J47" s="48">
        <f t="shared" si="16"/>
        <v>1742.3000000000006</v>
      </c>
      <c r="K47" s="48">
        <f t="shared" si="16"/>
        <v>1701.33</v>
      </c>
    </row>
    <row r="48" spans="2:11" x14ac:dyDescent="0.3">
      <c r="B48" s="39" t="s">
        <v>120</v>
      </c>
      <c r="C48" s="39">
        <f>IFERROR(C47/C11,0)</f>
        <v>0.13706258362206863</v>
      </c>
      <c r="D48" s="39">
        <f t="shared" ref="D48:K48" si="17">IFERROR(D47/D11,0)</f>
        <v>0.16117670952200985</v>
      </c>
      <c r="E48" s="39">
        <f t="shared" si="17"/>
        <v>0.16816114342905258</v>
      </c>
      <c r="F48" s="39">
        <f t="shared" si="17"/>
        <v>0.17583092134656858</v>
      </c>
      <c r="G48" s="39">
        <f t="shared" si="17"/>
        <v>0.1698475277128921</v>
      </c>
      <c r="H48" s="39">
        <f t="shared" si="17"/>
        <v>0.16672193666058691</v>
      </c>
      <c r="I48" s="39">
        <f t="shared" si="17"/>
        <v>0.17726543012973683</v>
      </c>
      <c r="J48" s="39">
        <f t="shared" si="17"/>
        <v>0.16001021244081015</v>
      </c>
      <c r="K48" s="39">
        <f t="shared" si="17"/>
        <v>0.14755821608011871</v>
      </c>
    </row>
    <row r="49" spans="1:11" x14ac:dyDescent="0.3">
      <c r="B49" s="49"/>
      <c r="C49" s="50"/>
      <c r="D49" s="50"/>
      <c r="E49" s="50"/>
      <c r="F49" s="50"/>
      <c r="G49" s="50"/>
      <c r="H49" s="50"/>
      <c r="I49" s="50"/>
      <c r="J49" s="50"/>
      <c r="K49" s="50"/>
    </row>
    <row r="50" spans="1:11" x14ac:dyDescent="0.3">
      <c r="B50" s="49" t="s">
        <v>105</v>
      </c>
      <c r="C50" s="51">
        <f>IFERROR('Data Sheet'!B93,0)</f>
        <v>175.65</v>
      </c>
      <c r="D50" s="51">
        <f>IFERROR('Data Sheet'!C93,0)</f>
        <v>175.91</v>
      </c>
      <c r="E50" s="51">
        <f>IFERROR('Data Sheet'!D93,0)</f>
        <v>176.15</v>
      </c>
      <c r="F50" s="51">
        <f>IFERROR('Data Sheet'!E93,0)</f>
        <v>176.15</v>
      </c>
      <c r="G50" s="51">
        <f>IFERROR('Data Sheet'!F93,0)</f>
        <v>176.63</v>
      </c>
      <c r="H50" s="51">
        <f>IFERROR('Data Sheet'!G93,0)</f>
        <v>176.71</v>
      </c>
      <c r="I50" s="51">
        <f>IFERROR('Data Sheet'!H93,0)</f>
        <v>176.74</v>
      </c>
      <c r="J50" s="51">
        <f>IFERROR('Data Sheet'!I93,0)</f>
        <v>176.79</v>
      </c>
      <c r="K50" s="51">
        <f>IFERROR('Data Sheet'!J93,0)</f>
        <v>177.18</v>
      </c>
    </row>
    <row r="51" spans="1:11" x14ac:dyDescent="0.3">
      <c r="C51" s="36"/>
      <c r="D51" s="36"/>
      <c r="E51" s="36"/>
      <c r="F51" s="36"/>
      <c r="G51" s="36"/>
      <c r="H51" s="36"/>
      <c r="I51" s="36"/>
      <c r="J51" s="36"/>
      <c r="K51" s="36"/>
    </row>
    <row r="52" spans="1:11" x14ac:dyDescent="0.3">
      <c r="B52" s="45" t="s">
        <v>106</v>
      </c>
      <c r="C52" s="46">
        <f>IFERROR(C47/C50,0)</f>
        <v>6.0829490463990874</v>
      </c>
      <c r="D52" s="46">
        <f t="shared" ref="D52:K52" si="18">IFERROR(D47/D50,0)</f>
        <v>7.1280768574839364</v>
      </c>
      <c r="E52" s="46">
        <f t="shared" si="18"/>
        <v>7.2682940675560621</v>
      </c>
      <c r="F52" s="46">
        <f t="shared" si="18"/>
        <v>7.7078626170877129</v>
      </c>
      <c r="G52" s="46">
        <f t="shared" si="18"/>
        <v>8.1880201551265301</v>
      </c>
      <c r="H52" s="46">
        <f t="shared" si="18"/>
        <v>8.1937637937864256</v>
      </c>
      <c r="I52" s="46">
        <f t="shared" si="18"/>
        <v>9.5900758175851433</v>
      </c>
      <c r="J52" s="46">
        <f t="shared" si="18"/>
        <v>9.8551954296057502</v>
      </c>
      <c r="K52" s="46">
        <f t="shared" si="18"/>
        <v>9.6022688791059938</v>
      </c>
    </row>
    <row r="53" spans="1:11" x14ac:dyDescent="0.3">
      <c r="B53" s="44" t="s">
        <v>121</v>
      </c>
      <c r="C53" s="44"/>
      <c r="D53" s="44">
        <f>IFERROR(D52/C52-1,0)</f>
        <v>0.171812685444658</v>
      </c>
      <c r="E53" s="44">
        <f t="shared" ref="E53:K53" si="19">IFERROR(E52/D52-1,0)</f>
        <v>1.9671113664397222E-2</v>
      </c>
      <c r="F53" s="44">
        <f t="shared" si="19"/>
        <v>6.0477540595637258E-2</v>
      </c>
      <c r="G53" s="44">
        <f t="shared" si="19"/>
        <v>6.229451170735012E-2</v>
      </c>
      <c r="H53" s="44">
        <f t="shared" si="19"/>
        <v>7.0146855418995457E-4</v>
      </c>
      <c r="I53" s="44">
        <f t="shared" si="19"/>
        <v>0.17041155431617194</v>
      </c>
      <c r="J53" s="44">
        <f t="shared" si="19"/>
        <v>2.7645205008125284E-2</v>
      </c>
      <c r="K53" s="44">
        <f t="shared" si="19"/>
        <v>-2.5664285635568995E-2</v>
      </c>
    </row>
    <row r="54" spans="1:11" x14ac:dyDescent="0.3">
      <c r="C54" s="36"/>
      <c r="D54" s="36"/>
      <c r="E54" s="36"/>
      <c r="F54" s="36"/>
      <c r="G54" s="36"/>
      <c r="H54" s="36"/>
      <c r="I54" s="36"/>
      <c r="J54" s="36"/>
      <c r="K54" s="36"/>
    </row>
    <row r="55" spans="1:11" x14ac:dyDescent="0.3">
      <c r="B55" s="45" t="s">
        <v>107</v>
      </c>
      <c r="C55" s="46">
        <v>2.0049538857040989</v>
      </c>
      <c r="D55" s="46">
        <v>2.2549596932359361</v>
      </c>
      <c r="E55" s="46">
        <v>2.2559522536181569</v>
      </c>
      <c r="F55" s="46">
        <v>6.2654732164712872</v>
      </c>
      <c r="G55" s="46">
        <v>2.7574598253864302</v>
      </c>
      <c r="H55" s="46">
        <v>3.0061454988373364</v>
      </c>
      <c r="I55" s="46">
        <v>4.7546568537052378</v>
      </c>
      <c r="J55" s="46">
        <v>5.2092200586417254</v>
      </c>
      <c r="K55" s="46">
        <v>5.1822947070119891</v>
      </c>
    </row>
    <row r="56" spans="1:11" x14ac:dyDescent="0.3">
      <c r="B56" s="44" t="s">
        <v>122</v>
      </c>
      <c r="C56" s="44">
        <f>IFERROR(1-C58,0)</f>
        <v>0.32960228178977891</v>
      </c>
      <c r="D56" s="44">
        <f t="shared" ref="D56:K56" si="20">IFERROR(1-D58,0)</f>
        <v>0.31634895895775872</v>
      </c>
      <c r="E56" s="44">
        <f t="shared" si="20"/>
        <v>0.31038263348317074</v>
      </c>
      <c r="F56" s="44">
        <f t="shared" si="20"/>
        <v>0.81286778549753025</v>
      </c>
      <c r="G56" s="44">
        <f t="shared" si="20"/>
        <v>0.33676759132792078</v>
      </c>
      <c r="H56" s="44">
        <f t="shared" si="20"/>
        <v>0.36688212822500266</v>
      </c>
      <c r="I56" s="44">
        <f t="shared" si="20"/>
        <v>0.49578928719069271</v>
      </c>
      <c r="J56" s="44">
        <f t="shared" si="20"/>
        <v>0.52857602833454076</v>
      </c>
      <c r="K56" s="44">
        <f t="shared" si="20"/>
        <v>0.5396948129924144</v>
      </c>
    </row>
    <row r="57" spans="1:11" x14ac:dyDescent="0.3">
      <c r="C57" s="36"/>
      <c r="D57" s="36"/>
      <c r="E57" s="36"/>
      <c r="F57" s="36"/>
      <c r="G57" s="36"/>
      <c r="H57" s="36"/>
      <c r="I57" s="36"/>
      <c r="J57" s="36"/>
      <c r="K57" s="36"/>
    </row>
    <row r="58" spans="1:11" x14ac:dyDescent="0.3">
      <c r="B58" s="49" t="s">
        <v>108</v>
      </c>
      <c r="C58" s="52">
        <f>IFERROR((C52-C55)/C52,0)</f>
        <v>0.67039771821022109</v>
      </c>
      <c r="D58" s="52">
        <f t="shared" ref="D58:K58" si="21">IFERROR((D52-D55)/D52,0)</f>
        <v>0.68365104104224128</v>
      </c>
      <c r="E58" s="52">
        <f t="shared" si="21"/>
        <v>0.68961736651682926</v>
      </c>
      <c r="F58" s="52">
        <f t="shared" si="21"/>
        <v>0.18713221450246975</v>
      </c>
      <c r="G58" s="52">
        <f t="shared" si="21"/>
        <v>0.66323240867207922</v>
      </c>
      <c r="H58" s="52">
        <f t="shared" si="21"/>
        <v>0.63311787177499734</v>
      </c>
      <c r="I58" s="52">
        <f t="shared" si="21"/>
        <v>0.50421071280930729</v>
      </c>
      <c r="J58" s="52">
        <f t="shared" si="21"/>
        <v>0.47142397166545924</v>
      </c>
      <c r="K58" s="52">
        <f t="shared" si="21"/>
        <v>0.46030518700758566</v>
      </c>
    </row>
    <row r="60" spans="1:11" x14ac:dyDescent="0.3">
      <c r="A60" t="s">
        <v>123</v>
      </c>
      <c r="B60" s="174" t="str">
        <f>"Balance Sheet - "&amp;'Data Sheet'!$B$1</f>
        <v>Balance Sheet - DABUR INDIA LTD</v>
      </c>
      <c r="C60" s="188"/>
      <c r="D60" s="188"/>
      <c r="E60" s="188"/>
      <c r="F60" s="188"/>
      <c r="G60" s="188"/>
      <c r="H60" s="188"/>
      <c r="I60" s="188"/>
      <c r="J60" s="188"/>
      <c r="K60" s="188"/>
    </row>
    <row r="61" spans="1:11" x14ac:dyDescent="0.3">
      <c r="B61" s="53" t="s">
        <v>124</v>
      </c>
      <c r="C61" s="54">
        <v>176</v>
      </c>
      <c r="D61" s="54">
        <v>176</v>
      </c>
      <c r="E61" s="54">
        <v>176</v>
      </c>
      <c r="F61" s="54">
        <v>176</v>
      </c>
      <c r="G61" s="54">
        <v>177</v>
      </c>
      <c r="H61" s="54">
        <v>177</v>
      </c>
      <c r="I61" s="54">
        <v>177</v>
      </c>
      <c r="J61" s="54">
        <v>177</v>
      </c>
      <c r="K61" s="54">
        <v>177</v>
      </c>
    </row>
    <row r="62" spans="1:11" x14ac:dyDescent="0.3">
      <c r="B62" s="53" t="s">
        <v>25</v>
      </c>
      <c r="C62" s="54">
        <v>3178</v>
      </c>
      <c r="D62" s="54">
        <v>3995</v>
      </c>
      <c r="E62" s="54">
        <v>4671</v>
      </c>
      <c r="F62" s="54">
        <v>5530</v>
      </c>
      <c r="G62" s="54">
        <v>5455</v>
      </c>
      <c r="H62" s="54">
        <v>6429</v>
      </c>
      <c r="I62" s="54">
        <v>7487</v>
      </c>
      <c r="J62" s="54">
        <v>8205</v>
      </c>
      <c r="K62" s="54">
        <v>8796</v>
      </c>
    </row>
    <row r="63" spans="1:11" x14ac:dyDescent="0.3">
      <c r="C63" s="36"/>
      <c r="D63" s="36"/>
      <c r="E63" s="36"/>
      <c r="F63" s="36"/>
      <c r="G63" s="36"/>
      <c r="H63" s="36"/>
      <c r="I63" s="36"/>
      <c r="J63" s="36"/>
      <c r="K63" s="36"/>
    </row>
    <row r="64" spans="1:11" x14ac:dyDescent="0.3">
      <c r="B64" s="40" t="s">
        <v>125</v>
      </c>
      <c r="C64" s="36"/>
      <c r="D64" s="36"/>
      <c r="E64" s="36"/>
      <c r="F64" s="36"/>
      <c r="G64" s="36"/>
      <c r="H64" s="36"/>
      <c r="I64" s="36"/>
      <c r="J64" s="36"/>
      <c r="K64" s="36"/>
    </row>
    <row r="65" spans="2:11" x14ac:dyDescent="0.3">
      <c r="B65" s="49" t="s">
        <v>126</v>
      </c>
      <c r="C65" s="50">
        <v>211</v>
      </c>
      <c r="D65" s="50">
        <v>342</v>
      </c>
      <c r="E65" s="50">
        <v>470</v>
      </c>
      <c r="F65" s="50">
        <v>364</v>
      </c>
      <c r="G65" s="50">
        <v>26</v>
      </c>
      <c r="H65" s="50">
        <v>163</v>
      </c>
      <c r="I65" s="50">
        <v>1</v>
      </c>
      <c r="J65" s="50">
        <v>250</v>
      </c>
      <c r="K65" s="50">
        <v>299</v>
      </c>
    </row>
    <row r="66" spans="2:11" x14ac:dyDescent="0.3">
      <c r="B66" s="49" t="s">
        <v>127</v>
      </c>
      <c r="C66" s="50">
        <v>523</v>
      </c>
      <c r="D66" s="50">
        <v>450</v>
      </c>
      <c r="E66" s="50">
        <v>440</v>
      </c>
      <c r="F66" s="50">
        <v>464</v>
      </c>
      <c r="G66" s="50">
        <v>498</v>
      </c>
      <c r="H66" s="50">
        <v>304</v>
      </c>
      <c r="I66" s="50">
        <v>349</v>
      </c>
      <c r="J66" s="50">
        <v>617</v>
      </c>
      <c r="K66" s="50">
        <v>700</v>
      </c>
    </row>
    <row r="67" spans="2:11" x14ac:dyDescent="0.3">
      <c r="B67" s="49" t="s">
        <v>128</v>
      </c>
      <c r="C67" s="50">
        <v>0</v>
      </c>
      <c r="D67" s="50">
        <v>0</v>
      </c>
      <c r="E67" s="50">
        <v>0</v>
      </c>
      <c r="F67" s="50">
        <v>0</v>
      </c>
      <c r="G67" s="50">
        <v>0</v>
      </c>
      <c r="H67" s="50">
        <v>0</v>
      </c>
      <c r="I67" s="50">
        <v>159</v>
      </c>
      <c r="J67" s="50">
        <v>162</v>
      </c>
      <c r="K67" s="50">
        <v>175</v>
      </c>
    </row>
    <row r="68" spans="2:11" x14ac:dyDescent="0.3">
      <c r="B68" s="49" t="s">
        <v>129</v>
      </c>
      <c r="C68" s="50">
        <v>0</v>
      </c>
      <c r="D68" s="50">
        <v>13</v>
      </c>
      <c r="E68" s="50">
        <v>64</v>
      </c>
      <c r="F68" s="50">
        <v>109</v>
      </c>
      <c r="G68" s="50">
        <v>175</v>
      </c>
      <c r="H68" s="50">
        <v>55</v>
      </c>
      <c r="I68" s="50">
        <v>0</v>
      </c>
      <c r="J68" s="50">
        <v>0</v>
      </c>
      <c r="K68" s="50">
        <v>0</v>
      </c>
    </row>
    <row r="69" spans="2:11" x14ac:dyDescent="0.3">
      <c r="C69" s="36"/>
      <c r="D69" s="36"/>
      <c r="E69" s="36"/>
      <c r="F69" s="36"/>
      <c r="G69" s="36"/>
      <c r="H69" s="36"/>
      <c r="I69" s="36"/>
      <c r="J69" s="36"/>
      <c r="K69" s="36"/>
    </row>
    <row r="70" spans="2:11" x14ac:dyDescent="0.3">
      <c r="B70" s="40" t="s">
        <v>130</v>
      </c>
      <c r="C70" s="36"/>
      <c r="D70" s="36"/>
      <c r="E70" s="36"/>
      <c r="F70" s="36"/>
      <c r="G70" s="36"/>
      <c r="H70" s="36"/>
      <c r="I70" s="36"/>
      <c r="J70" s="36"/>
      <c r="K70" s="36"/>
    </row>
    <row r="71" spans="2:11" x14ac:dyDescent="0.3">
      <c r="B71" s="49" t="s">
        <v>131</v>
      </c>
      <c r="C71" s="50">
        <v>18</v>
      </c>
      <c r="D71" s="50">
        <v>22</v>
      </c>
      <c r="E71" s="50">
        <v>25</v>
      </c>
      <c r="F71" s="50">
        <v>27</v>
      </c>
      <c r="G71" s="50">
        <v>31</v>
      </c>
      <c r="H71" s="50">
        <v>36</v>
      </c>
      <c r="I71" s="50">
        <v>37</v>
      </c>
      <c r="J71" s="50">
        <v>41</v>
      </c>
      <c r="K71" s="50">
        <v>468</v>
      </c>
    </row>
    <row r="72" spans="2:11" x14ac:dyDescent="0.3">
      <c r="B72" s="49" t="s">
        <v>132</v>
      </c>
      <c r="C72" s="50">
        <v>1096</v>
      </c>
      <c r="D72" s="50">
        <v>1330</v>
      </c>
      <c r="E72" s="50">
        <v>1310</v>
      </c>
      <c r="F72" s="50">
        <v>1410</v>
      </c>
      <c r="G72" s="50">
        <v>1455</v>
      </c>
      <c r="H72" s="50">
        <v>1482</v>
      </c>
      <c r="I72" s="50">
        <v>1915</v>
      </c>
      <c r="J72" s="50">
        <v>2018</v>
      </c>
      <c r="K72" s="50">
        <v>2187</v>
      </c>
    </row>
    <row r="73" spans="2:11" x14ac:dyDescent="0.3">
      <c r="B73" s="49" t="s">
        <v>133</v>
      </c>
      <c r="C73" s="50">
        <v>42</v>
      </c>
      <c r="D73" s="50">
        <v>35</v>
      </c>
      <c r="E73" s="50">
        <v>18</v>
      </c>
      <c r="F73" s="50">
        <v>25</v>
      </c>
      <c r="G73" s="50">
        <v>28</v>
      </c>
      <c r="H73" s="50">
        <v>30</v>
      </c>
      <c r="I73" s="50">
        <v>43</v>
      </c>
      <c r="J73" s="50">
        <v>37</v>
      </c>
      <c r="K73" s="50">
        <v>9</v>
      </c>
    </row>
    <row r="74" spans="2:11" x14ac:dyDescent="0.3">
      <c r="B74" s="49" t="s">
        <v>134</v>
      </c>
      <c r="C74" s="50">
        <v>863</v>
      </c>
      <c r="D74" s="50">
        <v>569</v>
      </c>
      <c r="E74" s="50">
        <v>557</v>
      </c>
      <c r="F74" s="50">
        <v>596</v>
      </c>
      <c r="G74" s="50">
        <v>591</v>
      </c>
      <c r="H74" s="50">
        <v>660</v>
      </c>
      <c r="I74" s="50">
        <v>666</v>
      </c>
      <c r="J74" s="50">
        <v>777</v>
      </c>
      <c r="K74" s="50">
        <v>842</v>
      </c>
    </row>
    <row r="75" spans="2:11" x14ac:dyDescent="0.3">
      <c r="C75" s="36"/>
      <c r="D75" s="36"/>
      <c r="E75" s="36"/>
      <c r="F75" s="36"/>
      <c r="G75" s="36"/>
      <c r="H75" s="36"/>
      <c r="I75" s="36"/>
      <c r="J75" s="36"/>
      <c r="K75" s="36"/>
    </row>
    <row r="76" spans="2:11" ht="15" thickBot="1" x14ac:dyDescent="0.35">
      <c r="B76" s="56" t="s">
        <v>135</v>
      </c>
      <c r="C76" s="57">
        <f>SUM(C61:C74)</f>
        <v>6107</v>
      </c>
      <c r="D76" s="57">
        <f t="shared" ref="D76:K76" si="22">SUM(D61:D74)</f>
        <v>6932</v>
      </c>
      <c r="E76" s="57">
        <f t="shared" si="22"/>
        <v>7731</v>
      </c>
      <c r="F76" s="57">
        <f t="shared" si="22"/>
        <v>8701</v>
      </c>
      <c r="G76" s="57">
        <f t="shared" si="22"/>
        <v>8436</v>
      </c>
      <c r="H76" s="57">
        <f t="shared" si="22"/>
        <v>9336</v>
      </c>
      <c r="I76" s="57">
        <f t="shared" si="22"/>
        <v>10834</v>
      </c>
      <c r="J76" s="57">
        <f t="shared" si="22"/>
        <v>12284</v>
      </c>
      <c r="K76" s="57">
        <f t="shared" si="22"/>
        <v>13653</v>
      </c>
    </row>
    <row r="77" spans="2:11" x14ac:dyDescent="0.3">
      <c r="C77" s="36"/>
      <c r="D77" s="36"/>
      <c r="E77" s="36"/>
      <c r="F77" s="36"/>
      <c r="G77" s="36"/>
      <c r="H77" s="36"/>
      <c r="I77" s="36"/>
      <c r="J77" s="36"/>
      <c r="K77" s="36"/>
    </row>
    <row r="78" spans="2:11" x14ac:dyDescent="0.3">
      <c r="B78" s="40" t="s">
        <v>136</v>
      </c>
      <c r="C78" s="36"/>
      <c r="D78" s="36"/>
      <c r="E78" s="36"/>
      <c r="F78" s="36"/>
      <c r="G78" s="36"/>
      <c r="H78" s="36"/>
      <c r="I78" s="36"/>
      <c r="J78" s="36"/>
      <c r="K78" s="36"/>
    </row>
    <row r="79" spans="2:11" x14ac:dyDescent="0.3">
      <c r="B79" s="49" t="s">
        <v>137</v>
      </c>
      <c r="C79" s="50">
        <v>92</v>
      </c>
      <c r="D79" s="50">
        <v>80</v>
      </c>
      <c r="E79" s="50">
        <v>98</v>
      </c>
      <c r="F79" s="50">
        <v>108</v>
      </c>
      <c r="G79" s="50">
        <v>108</v>
      </c>
      <c r="H79" s="50">
        <v>103</v>
      </c>
      <c r="I79" s="50">
        <v>93</v>
      </c>
      <c r="J79" s="50">
        <v>123</v>
      </c>
      <c r="K79" s="50">
        <v>141</v>
      </c>
    </row>
    <row r="80" spans="2:11" x14ac:dyDescent="0.3">
      <c r="B80" s="49" t="s">
        <v>138</v>
      </c>
      <c r="C80" s="50">
        <v>622</v>
      </c>
      <c r="D80" s="50">
        <v>629</v>
      </c>
      <c r="E80" s="50">
        <v>714</v>
      </c>
      <c r="F80" s="50">
        <v>763</v>
      </c>
      <c r="G80" s="50">
        <v>788</v>
      </c>
      <c r="H80" s="50">
        <v>1054</v>
      </c>
      <c r="I80" s="50">
        <v>1057</v>
      </c>
      <c r="J80" s="50">
        <v>1144</v>
      </c>
      <c r="K80" s="50">
        <v>1279</v>
      </c>
    </row>
    <row r="81" spans="2:11" x14ac:dyDescent="0.3">
      <c r="B81" s="49" t="s">
        <v>139</v>
      </c>
      <c r="C81" s="50">
        <v>985</v>
      </c>
      <c r="D81" s="50">
        <v>1122</v>
      </c>
      <c r="E81" s="50">
        <v>1303</v>
      </c>
      <c r="F81" s="50">
        <v>1431</v>
      </c>
      <c r="G81" s="50">
        <v>1527</v>
      </c>
      <c r="H81" s="50">
        <v>1719</v>
      </c>
      <c r="I81" s="50">
        <v>1862</v>
      </c>
      <c r="J81" s="50">
        <v>2074</v>
      </c>
      <c r="K81" s="50">
        <v>2408</v>
      </c>
    </row>
    <row r="82" spans="2:11" x14ac:dyDescent="0.3">
      <c r="B82" s="49" t="s">
        <v>140</v>
      </c>
      <c r="C82" s="50">
        <v>53</v>
      </c>
      <c r="D82" s="50">
        <v>58</v>
      </c>
      <c r="E82" s="50">
        <v>62</v>
      </c>
      <c r="F82" s="50">
        <v>59</v>
      </c>
      <c r="G82" s="50">
        <v>68</v>
      </c>
      <c r="H82" s="50">
        <v>69</v>
      </c>
      <c r="I82" s="50">
        <v>73</v>
      </c>
      <c r="J82" s="50">
        <v>78</v>
      </c>
      <c r="K82" s="50">
        <v>88</v>
      </c>
    </row>
    <row r="83" spans="2:11" x14ac:dyDescent="0.3">
      <c r="B83" s="49" t="s">
        <v>141</v>
      </c>
      <c r="C83" s="50">
        <v>81</v>
      </c>
      <c r="D83" s="50">
        <v>89</v>
      </c>
      <c r="E83" s="50">
        <v>94</v>
      </c>
      <c r="F83" s="50">
        <v>104</v>
      </c>
      <c r="G83" s="50">
        <v>113</v>
      </c>
      <c r="H83" s="50">
        <v>126</v>
      </c>
      <c r="I83" s="50">
        <v>129</v>
      </c>
      <c r="J83" s="50">
        <v>134</v>
      </c>
      <c r="K83" s="50">
        <v>148</v>
      </c>
    </row>
    <row r="84" spans="2:11" x14ac:dyDescent="0.3">
      <c r="B84" s="49" t="s">
        <v>142</v>
      </c>
      <c r="C84" s="50">
        <v>31</v>
      </c>
      <c r="D84" s="50">
        <v>35</v>
      </c>
      <c r="E84" s="50">
        <v>35</v>
      </c>
      <c r="F84" s="50">
        <v>42</v>
      </c>
      <c r="G84" s="50">
        <v>44</v>
      </c>
      <c r="H84" s="50">
        <v>45</v>
      </c>
      <c r="I84" s="50">
        <v>45</v>
      </c>
      <c r="J84" s="50">
        <v>47</v>
      </c>
      <c r="K84" s="50">
        <v>43</v>
      </c>
    </row>
    <row r="85" spans="2:11" x14ac:dyDescent="0.3">
      <c r="B85" s="49" t="s">
        <v>143</v>
      </c>
      <c r="C85" s="50">
        <v>634</v>
      </c>
      <c r="D85" s="50">
        <v>425</v>
      </c>
      <c r="E85" s="50">
        <v>425</v>
      </c>
      <c r="F85" s="50">
        <v>426</v>
      </c>
      <c r="G85" s="50">
        <v>367</v>
      </c>
      <c r="H85" s="50">
        <v>374</v>
      </c>
      <c r="I85" s="50">
        <v>375</v>
      </c>
      <c r="J85" s="50">
        <v>291</v>
      </c>
      <c r="K85" s="50">
        <v>1322</v>
      </c>
    </row>
    <row r="86" spans="2:11" x14ac:dyDescent="0.3">
      <c r="B86" s="49" t="s">
        <v>144</v>
      </c>
      <c r="C86" s="50">
        <v>43</v>
      </c>
      <c r="D86" s="50">
        <v>46</v>
      </c>
      <c r="E86" s="50">
        <v>112</v>
      </c>
      <c r="F86" s="50">
        <v>113</v>
      </c>
      <c r="G86" s="50">
        <v>125</v>
      </c>
      <c r="H86" s="50">
        <v>139</v>
      </c>
      <c r="I86" s="50">
        <v>146</v>
      </c>
      <c r="J86" s="50">
        <v>149</v>
      </c>
      <c r="K86" s="50">
        <v>154</v>
      </c>
    </row>
    <row r="87" spans="2:11" x14ac:dyDescent="0.3">
      <c r="C87" s="36"/>
      <c r="D87" s="36"/>
      <c r="E87" s="36"/>
      <c r="F87" s="36"/>
      <c r="G87" s="36"/>
      <c r="H87" s="36"/>
      <c r="I87" s="36"/>
      <c r="J87" s="36"/>
      <c r="K87" s="36"/>
    </row>
    <row r="88" spans="2:11" x14ac:dyDescent="0.3">
      <c r="B88" s="55" t="s">
        <v>145</v>
      </c>
      <c r="C88" s="50">
        <v>2541</v>
      </c>
      <c r="D88" s="50">
        <v>2484</v>
      </c>
      <c r="E88" s="50">
        <v>2843</v>
      </c>
      <c r="F88" s="50">
        <v>3046</v>
      </c>
      <c r="G88" s="50">
        <v>3139</v>
      </c>
      <c r="H88" s="50">
        <v>3629</v>
      </c>
      <c r="I88" s="50">
        <v>3779</v>
      </c>
      <c r="J88" s="50">
        <v>4041</v>
      </c>
      <c r="K88" s="50">
        <v>5583</v>
      </c>
    </row>
    <row r="89" spans="2:11" x14ac:dyDescent="0.3">
      <c r="B89" s="55" t="s">
        <v>146</v>
      </c>
      <c r="C89" s="50">
        <v>664</v>
      </c>
      <c r="D89" s="50">
        <v>816</v>
      </c>
      <c r="E89" s="50">
        <v>884</v>
      </c>
      <c r="F89" s="50">
        <v>1018</v>
      </c>
      <c r="G89" s="50">
        <v>1170</v>
      </c>
      <c r="H89" s="50">
        <v>1377</v>
      </c>
      <c r="I89" s="50">
        <v>1536</v>
      </c>
      <c r="J89" s="50">
        <v>1733</v>
      </c>
      <c r="K89" s="50">
        <v>2004</v>
      </c>
    </row>
    <row r="90" spans="2:11" x14ac:dyDescent="0.3">
      <c r="C90" s="36"/>
      <c r="D90" s="36"/>
      <c r="E90" s="36"/>
      <c r="F90" s="36"/>
      <c r="G90" s="36"/>
      <c r="H90" s="36"/>
      <c r="I90" s="36"/>
      <c r="J90" s="36"/>
      <c r="K90" s="36"/>
    </row>
    <row r="91" spans="2:11" ht="15" thickBot="1" x14ac:dyDescent="0.35">
      <c r="B91" s="56" t="s">
        <v>155</v>
      </c>
      <c r="C91" s="57">
        <f>IFERROR(C88-C89,0)</f>
        <v>1877</v>
      </c>
      <c r="D91" s="57">
        <f t="shared" ref="D91:K91" si="23">IFERROR(D88-D89,0)</f>
        <v>1668</v>
      </c>
      <c r="E91" s="57">
        <f t="shared" si="23"/>
        <v>1959</v>
      </c>
      <c r="F91" s="57">
        <f t="shared" si="23"/>
        <v>2028</v>
      </c>
      <c r="G91" s="57">
        <f t="shared" si="23"/>
        <v>1969</v>
      </c>
      <c r="H91" s="57">
        <f t="shared" si="23"/>
        <v>2252</v>
      </c>
      <c r="I91" s="57">
        <f t="shared" si="23"/>
        <v>2243</v>
      </c>
      <c r="J91" s="57">
        <f t="shared" si="23"/>
        <v>2308</v>
      </c>
      <c r="K91" s="57">
        <f t="shared" si="23"/>
        <v>3579</v>
      </c>
    </row>
    <row r="92" spans="2:11" x14ac:dyDescent="0.3">
      <c r="C92" s="36"/>
      <c r="D92" s="36"/>
      <c r="E92" s="36"/>
      <c r="F92" s="36"/>
      <c r="G92" s="36"/>
      <c r="H92" s="36"/>
      <c r="I92" s="36"/>
      <c r="J92" s="36"/>
      <c r="K92" s="36"/>
    </row>
    <row r="93" spans="2:11" x14ac:dyDescent="0.3">
      <c r="B93" s="55" t="s">
        <v>147</v>
      </c>
      <c r="C93" s="50">
        <v>50</v>
      </c>
      <c r="D93" s="50">
        <v>45</v>
      </c>
      <c r="E93" s="50">
        <v>42</v>
      </c>
      <c r="F93" s="50">
        <v>42</v>
      </c>
      <c r="G93" s="50">
        <v>64</v>
      </c>
      <c r="H93" s="50">
        <v>147</v>
      </c>
      <c r="I93" s="50">
        <v>147</v>
      </c>
      <c r="J93" s="50">
        <v>168</v>
      </c>
      <c r="K93" s="50">
        <v>175</v>
      </c>
    </row>
    <row r="94" spans="2:11" x14ac:dyDescent="0.3">
      <c r="B94" s="55" t="s">
        <v>29</v>
      </c>
      <c r="C94" s="50">
        <v>1813</v>
      </c>
      <c r="D94" s="50">
        <v>2691</v>
      </c>
      <c r="E94" s="50">
        <v>3240</v>
      </c>
      <c r="F94" s="50">
        <v>3805</v>
      </c>
      <c r="G94" s="50">
        <v>3359</v>
      </c>
      <c r="H94" s="50">
        <v>2800</v>
      </c>
      <c r="I94" s="50">
        <v>4160</v>
      </c>
      <c r="J94" s="50">
        <v>6220</v>
      </c>
      <c r="K94" s="50">
        <v>6265</v>
      </c>
    </row>
    <row r="95" spans="2:11" x14ac:dyDescent="0.3">
      <c r="C95" s="36"/>
      <c r="D95" s="36"/>
      <c r="E95" s="36"/>
      <c r="F95" s="36"/>
      <c r="G95" s="36"/>
      <c r="H95" s="36"/>
      <c r="I95" s="36"/>
      <c r="J95" s="36"/>
      <c r="K95" s="36"/>
    </row>
    <row r="96" spans="2:11" x14ac:dyDescent="0.3">
      <c r="B96" s="40" t="s">
        <v>148</v>
      </c>
      <c r="C96" s="36"/>
      <c r="D96" s="36"/>
      <c r="E96" s="36"/>
      <c r="F96" s="36"/>
      <c r="G96" s="36"/>
      <c r="H96" s="36"/>
      <c r="I96" s="36"/>
      <c r="J96" s="36"/>
      <c r="K96" s="36"/>
    </row>
    <row r="97" spans="1:11" x14ac:dyDescent="0.3">
      <c r="B97" s="49" t="s">
        <v>149</v>
      </c>
      <c r="C97" s="50">
        <v>973</v>
      </c>
      <c r="D97" s="50">
        <v>1096</v>
      </c>
      <c r="E97" s="50">
        <v>1107</v>
      </c>
      <c r="F97" s="50">
        <v>1256</v>
      </c>
      <c r="G97" s="50">
        <v>1301</v>
      </c>
      <c r="H97" s="50">
        <v>1380</v>
      </c>
      <c r="I97" s="50">
        <v>1734</v>
      </c>
      <c r="J97" s="50">
        <v>1911</v>
      </c>
      <c r="K97" s="50">
        <v>2024</v>
      </c>
    </row>
    <row r="98" spans="1:11" x14ac:dyDescent="0.3">
      <c r="B98" s="49" t="s">
        <v>150</v>
      </c>
      <c r="C98" s="50">
        <v>711</v>
      </c>
      <c r="D98" s="50">
        <v>809</v>
      </c>
      <c r="E98" s="50">
        <v>650</v>
      </c>
      <c r="F98" s="50">
        <v>706</v>
      </c>
      <c r="G98" s="50">
        <v>834</v>
      </c>
      <c r="H98" s="50">
        <v>814</v>
      </c>
      <c r="I98" s="50">
        <v>562</v>
      </c>
      <c r="J98" s="50">
        <v>646</v>
      </c>
      <c r="K98" s="50">
        <v>849</v>
      </c>
    </row>
    <row r="99" spans="1:11" x14ac:dyDescent="0.3">
      <c r="B99" s="49" t="s">
        <v>151</v>
      </c>
      <c r="C99" s="50">
        <v>276</v>
      </c>
      <c r="D99" s="50">
        <v>220</v>
      </c>
      <c r="E99" s="50">
        <v>305</v>
      </c>
      <c r="F99" s="50">
        <v>306</v>
      </c>
      <c r="G99" s="50">
        <v>328</v>
      </c>
      <c r="H99" s="50">
        <v>811</v>
      </c>
      <c r="I99" s="50">
        <v>1329</v>
      </c>
      <c r="J99" s="50">
        <v>570</v>
      </c>
      <c r="K99" s="50">
        <v>326</v>
      </c>
    </row>
    <row r="100" spans="1:11" x14ac:dyDescent="0.3">
      <c r="B100" s="49" t="s">
        <v>152</v>
      </c>
      <c r="C100" s="50">
        <v>63</v>
      </c>
      <c r="D100" s="50">
        <v>19</v>
      </c>
      <c r="E100" s="50">
        <v>14</v>
      </c>
      <c r="F100" s="50">
        <v>17</v>
      </c>
      <c r="G100" s="50">
        <v>22</v>
      </c>
      <c r="H100" s="50">
        <v>23</v>
      </c>
      <c r="I100" s="50">
        <v>20</v>
      </c>
      <c r="J100" s="50">
        <v>24</v>
      </c>
      <c r="K100" s="50">
        <v>33</v>
      </c>
    </row>
    <row r="101" spans="1:11" x14ac:dyDescent="0.3">
      <c r="B101" s="49" t="s">
        <v>153</v>
      </c>
      <c r="C101" s="50">
        <v>343</v>
      </c>
      <c r="D101" s="50">
        <v>385</v>
      </c>
      <c r="E101" s="50">
        <v>416</v>
      </c>
      <c r="F101" s="50">
        <v>542</v>
      </c>
      <c r="G101" s="50">
        <v>561</v>
      </c>
      <c r="H101" s="50">
        <v>1109</v>
      </c>
      <c r="I101" s="50">
        <v>639</v>
      </c>
      <c r="J101" s="50">
        <v>437</v>
      </c>
      <c r="K101" s="50">
        <v>401</v>
      </c>
    </row>
    <row r="102" spans="1:11" x14ac:dyDescent="0.3">
      <c r="C102" s="36"/>
      <c r="D102" s="36"/>
      <c r="E102" s="36"/>
      <c r="F102" s="36"/>
      <c r="G102" s="36"/>
      <c r="H102" s="36"/>
      <c r="I102" s="36"/>
      <c r="J102" s="36"/>
      <c r="K102" s="36"/>
    </row>
    <row r="103" spans="1:11" ht="15" thickBot="1" x14ac:dyDescent="0.35">
      <c r="B103" s="56" t="s">
        <v>154</v>
      </c>
      <c r="C103" s="57">
        <f>C76</f>
        <v>6107</v>
      </c>
      <c r="D103" s="57">
        <f t="shared" ref="D103:K103" si="24">D76</f>
        <v>6932</v>
      </c>
      <c r="E103" s="57">
        <f t="shared" si="24"/>
        <v>7731</v>
      </c>
      <c r="F103" s="57">
        <f t="shared" si="24"/>
        <v>8701</v>
      </c>
      <c r="G103" s="57">
        <f t="shared" si="24"/>
        <v>8436</v>
      </c>
      <c r="H103" s="57">
        <f t="shared" si="24"/>
        <v>9336</v>
      </c>
      <c r="I103" s="57">
        <f t="shared" si="24"/>
        <v>10834</v>
      </c>
      <c r="J103" s="57">
        <f t="shared" si="24"/>
        <v>12284</v>
      </c>
      <c r="K103" s="57">
        <f t="shared" si="24"/>
        <v>13653</v>
      </c>
    </row>
    <row r="105" spans="1:11" x14ac:dyDescent="0.3">
      <c r="A105" t="s">
        <v>123</v>
      </c>
      <c r="B105" s="174" t="str">
        <f>"Cash Flow Statement - "&amp;'Data Sheet'!$B$1</f>
        <v>Cash Flow Statement - DABUR INDIA LTD</v>
      </c>
      <c r="C105" s="188"/>
      <c r="D105" s="188"/>
      <c r="E105" s="188"/>
      <c r="F105" s="188"/>
      <c r="G105" s="188"/>
      <c r="H105" s="188"/>
      <c r="I105" s="188"/>
      <c r="J105" s="188"/>
      <c r="K105" s="188"/>
    </row>
    <row r="106" spans="1:11" x14ac:dyDescent="0.3">
      <c r="B106" s="40" t="s">
        <v>176</v>
      </c>
      <c r="C106" s="36"/>
      <c r="D106" s="36"/>
      <c r="E106" s="36"/>
      <c r="F106" s="36"/>
      <c r="G106" s="36"/>
      <c r="H106" s="36"/>
      <c r="I106" s="36"/>
      <c r="J106" s="36"/>
      <c r="K106" s="36"/>
    </row>
    <row r="107" spans="1:11" x14ac:dyDescent="0.3">
      <c r="B107" s="49" t="s">
        <v>156</v>
      </c>
      <c r="C107" s="50">
        <v>1394</v>
      </c>
      <c r="D107" s="50">
        <v>1543</v>
      </c>
      <c r="E107" s="50">
        <v>1462</v>
      </c>
      <c r="F107" s="50">
        <v>1678</v>
      </c>
      <c r="G107" s="50">
        <v>1868</v>
      </c>
      <c r="H107" s="50">
        <v>1981</v>
      </c>
      <c r="I107" s="50">
        <v>2048</v>
      </c>
      <c r="J107" s="50">
        <v>2287</v>
      </c>
      <c r="K107" s="50">
        <v>2143</v>
      </c>
    </row>
    <row r="108" spans="1:11" x14ac:dyDescent="0.3">
      <c r="B108" s="49" t="s">
        <v>78</v>
      </c>
      <c r="C108" s="50">
        <v>-142</v>
      </c>
      <c r="D108" s="50">
        <v>-14</v>
      </c>
      <c r="E108" s="50">
        <v>115</v>
      </c>
      <c r="F108" s="50">
        <v>-60</v>
      </c>
      <c r="G108" s="50">
        <v>-130</v>
      </c>
      <c r="H108" s="50">
        <v>14</v>
      </c>
      <c r="I108" s="50">
        <v>248</v>
      </c>
      <c r="J108" s="50">
        <v>-78</v>
      </c>
      <c r="K108" s="50">
        <v>-191</v>
      </c>
    </row>
    <row r="109" spans="1:11" x14ac:dyDescent="0.3">
      <c r="B109" s="49" t="s">
        <v>45</v>
      </c>
      <c r="C109" s="50">
        <v>-1</v>
      </c>
      <c r="D109" s="50">
        <v>-123</v>
      </c>
      <c r="E109" s="50">
        <v>-10</v>
      </c>
      <c r="F109" s="50">
        <v>-149</v>
      </c>
      <c r="G109" s="50">
        <v>-44</v>
      </c>
      <c r="H109" s="50">
        <v>-79</v>
      </c>
      <c r="I109" s="50">
        <v>-355</v>
      </c>
      <c r="J109" s="50">
        <v>-177</v>
      </c>
      <c r="K109" s="50">
        <v>-96</v>
      </c>
    </row>
    <row r="110" spans="1:11" x14ac:dyDescent="0.3">
      <c r="B110" s="49" t="s">
        <v>157</v>
      </c>
      <c r="C110" s="50">
        <v>26</v>
      </c>
      <c r="D110" s="50">
        <v>62</v>
      </c>
      <c r="E110" s="50">
        <v>-16</v>
      </c>
      <c r="F110" s="50">
        <v>86</v>
      </c>
      <c r="G110" s="50">
        <v>45</v>
      </c>
      <c r="H110" s="50">
        <v>26</v>
      </c>
      <c r="I110" s="50">
        <v>434</v>
      </c>
      <c r="J110" s="50">
        <v>108</v>
      </c>
      <c r="K110" s="50">
        <v>141</v>
      </c>
    </row>
    <row r="111" spans="1:11" x14ac:dyDescent="0.3">
      <c r="B111" s="49" t="s">
        <v>158</v>
      </c>
      <c r="C111" s="50">
        <v>0</v>
      </c>
      <c r="D111" s="50">
        <v>0</v>
      </c>
      <c r="E111" s="50">
        <v>-1</v>
      </c>
      <c r="F111" s="50">
        <v>-138</v>
      </c>
      <c r="G111" s="50">
        <v>111</v>
      </c>
      <c r="H111" s="50">
        <v>-19</v>
      </c>
      <c r="I111" s="50">
        <v>62</v>
      </c>
      <c r="J111" s="50">
        <v>51</v>
      </c>
      <c r="K111" s="50">
        <v>-15</v>
      </c>
    </row>
    <row r="112" spans="1:11" x14ac:dyDescent="0.3">
      <c r="B112" s="49" t="s">
        <v>159</v>
      </c>
      <c r="C112" s="50">
        <v>-117</v>
      </c>
      <c r="D112" s="50">
        <v>-75</v>
      </c>
      <c r="E112" s="50">
        <v>87</v>
      </c>
      <c r="F112" s="50">
        <v>-262</v>
      </c>
      <c r="G112" s="50">
        <v>-18</v>
      </c>
      <c r="H112" s="50">
        <v>-58</v>
      </c>
      <c r="I112" s="50">
        <v>388</v>
      </c>
      <c r="J112" s="50">
        <v>-97</v>
      </c>
      <c r="K112" s="50">
        <v>-160</v>
      </c>
    </row>
    <row r="113" spans="2:11" x14ac:dyDescent="0.3">
      <c r="B113" s="45" t="s">
        <v>160</v>
      </c>
      <c r="C113" s="46">
        <v>-230</v>
      </c>
      <c r="D113" s="46">
        <v>-281</v>
      </c>
      <c r="E113" s="46">
        <v>-322</v>
      </c>
      <c r="F113" s="46">
        <v>-325</v>
      </c>
      <c r="G113" s="46">
        <v>-351</v>
      </c>
      <c r="H113" s="46">
        <v>-309</v>
      </c>
      <c r="I113" s="46">
        <v>-321</v>
      </c>
      <c r="J113" s="46">
        <v>-388</v>
      </c>
      <c r="K113" s="46">
        <v>-494</v>
      </c>
    </row>
    <row r="114" spans="2:11" ht="15" thickBot="1" x14ac:dyDescent="0.35">
      <c r="B114" s="56" t="s">
        <v>175</v>
      </c>
      <c r="C114" s="57">
        <f>IFERROR(SUM(C107:C113)+(-1*C112),0)</f>
        <v>1047</v>
      </c>
      <c r="D114" s="57">
        <f t="shared" ref="D114:K114" si="25">IFERROR(SUM(D107:D113)+(-1*D112),0)</f>
        <v>1187</v>
      </c>
      <c r="E114" s="57">
        <f t="shared" si="25"/>
        <v>1228</v>
      </c>
      <c r="F114" s="57">
        <f t="shared" si="25"/>
        <v>1092</v>
      </c>
      <c r="G114" s="57">
        <f t="shared" si="25"/>
        <v>1499</v>
      </c>
      <c r="H114" s="57">
        <f t="shared" si="25"/>
        <v>1614</v>
      </c>
      <c r="I114" s="57">
        <f t="shared" si="25"/>
        <v>2116</v>
      </c>
      <c r="J114" s="57">
        <f t="shared" si="25"/>
        <v>1803</v>
      </c>
      <c r="K114" s="57">
        <f t="shared" si="25"/>
        <v>1488</v>
      </c>
    </row>
    <row r="115" spans="2:11" x14ac:dyDescent="0.3">
      <c r="B115" s="40"/>
      <c r="C115" s="41"/>
      <c r="D115" s="41"/>
      <c r="E115" s="41"/>
      <c r="F115" s="41"/>
      <c r="G115" s="41"/>
      <c r="H115" s="41"/>
      <c r="I115" s="41"/>
      <c r="J115" s="41"/>
      <c r="K115" s="41"/>
    </row>
    <row r="116" spans="2:11" x14ac:dyDescent="0.3">
      <c r="B116" s="40" t="s">
        <v>177</v>
      </c>
      <c r="C116" s="36"/>
      <c r="D116" s="36"/>
      <c r="E116" s="36"/>
      <c r="F116" s="36"/>
      <c r="G116" s="36"/>
      <c r="H116" s="36"/>
      <c r="I116" s="36"/>
      <c r="J116" s="36"/>
      <c r="K116" s="36"/>
    </row>
    <row r="117" spans="2:11" x14ac:dyDescent="0.3">
      <c r="B117" s="49" t="s">
        <v>161</v>
      </c>
      <c r="C117" s="50">
        <v>-267</v>
      </c>
      <c r="D117" s="50">
        <v>-200</v>
      </c>
      <c r="E117" s="50">
        <v>-490</v>
      </c>
      <c r="F117" s="50">
        <v>-207</v>
      </c>
      <c r="G117" s="50">
        <v>-234</v>
      </c>
      <c r="H117" s="50">
        <v>-417</v>
      </c>
      <c r="I117" s="50">
        <v>-311</v>
      </c>
      <c r="J117" s="50">
        <v>-374</v>
      </c>
      <c r="K117" s="50">
        <v>-509</v>
      </c>
    </row>
    <row r="118" spans="2:11" x14ac:dyDescent="0.3">
      <c r="B118" s="49" t="s">
        <v>162</v>
      </c>
      <c r="C118" s="50">
        <v>16</v>
      </c>
      <c r="D118" s="50">
        <v>11</v>
      </c>
      <c r="E118" s="50">
        <v>4</v>
      </c>
      <c r="F118" s="50">
        <v>7</v>
      </c>
      <c r="G118" s="50">
        <v>9</v>
      </c>
      <c r="H118" s="50">
        <v>17</v>
      </c>
      <c r="I118" s="50">
        <v>5</v>
      </c>
      <c r="J118" s="50">
        <v>5</v>
      </c>
      <c r="K118" s="50">
        <v>23</v>
      </c>
    </row>
    <row r="119" spans="2:11" x14ac:dyDescent="0.3">
      <c r="B119" s="49" t="s">
        <v>163</v>
      </c>
      <c r="C119" s="50">
        <v>-6317</v>
      </c>
      <c r="D119" s="50">
        <v>-7341</v>
      </c>
      <c r="E119" s="50">
        <v>-9111</v>
      </c>
      <c r="F119" s="50">
        <v>-9001</v>
      </c>
      <c r="G119" s="50">
        <v>-5393</v>
      </c>
      <c r="H119" s="50">
        <v>-8479</v>
      </c>
      <c r="I119" s="50">
        <v>-7635</v>
      </c>
      <c r="J119" s="50">
        <v>-7507</v>
      </c>
      <c r="K119" s="50">
        <v>-4177</v>
      </c>
    </row>
    <row r="120" spans="2:11" x14ac:dyDescent="0.3">
      <c r="B120" s="49" t="s">
        <v>164</v>
      </c>
      <c r="C120" s="50">
        <v>5596</v>
      </c>
      <c r="D120" s="50">
        <v>6653</v>
      </c>
      <c r="E120" s="50">
        <v>8600</v>
      </c>
      <c r="F120" s="50">
        <v>8418</v>
      </c>
      <c r="G120" s="50">
        <v>5710</v>
      </c>
      <c r="H120" s="50">
        <v>8114</v>
      </c>
      <c r="I120" s="50">
        <v>6274</v>
      </c>
      <c r="J120" s="50">
        <v>6234</v>
      </c>
      <c r="K120" s="50">
        <v>4164</v>
      </c>
    </row>
    <row r="121" spans="2:11" x14ac:dyDescent="0.3">
      <c r="B121" s="49" t="s">
        <v>165</v>
      </c>
      <c r="C121" s="50">
        <v>96</v>
      </c>
      <c r="D121" s="50">
        <v>148</v>
      </c>
      <c r="E121" s="50">
        <v>190</v>
      </c>
      <c r="F121" s="50">
        <v>244</v>
      </c>
      <c r="G121" s="50">
        <v>244</v>
      </c>
      <c r="H121" s="50">
        <v>248</v>
      </c>
      <c r="I121" s="50">
        <v>262</v>
      </c>
      <c r="J121" s="50">
        <v>367</v>
      </c>
      <c r="K121" s="50">
        <v>394</v>
      </c>
    </row>
    <row r="122" spans="2:11" x14ac:dyDescent="0.3">
      <c r="B122" s="49" t="s">
        <v>166</v>
      </c>
      <c r="C122" s="50">
        <v>0</v>
      </c>
      <c r="D122" s="50">
        <v>0</v>
      </c>
      <c r="E122" s="50">
        <v>0</v>
      </c>
      <c r="F122" s="50">
        <v>0</v>
      </c>
      <c r="G122" s="50">
        <v>0</v>
      </c>
      <c r="H122" s="50">
        <v>0</v>
      </c>
      <c r="I122" s="50">
        <v>0</v>
      </c>
      <c r="J122" s="50">
        <v>0</v>
      </c>
      <c r="K122" s="50">
        <v>-481</v>
      </c>
    </row>
    <row r="123" spans="2:11" x14ac:dyDescent="0.3">
      <c r="B123" s="45" t="s">
        <v>167</v>
      </c>
      <c r="C123" s="46">
        <v>0</v>
      </c>
      <c r="D123" s="46">
        <v>-1</v>
      </c>
      <c r="E123" s="46">
        <v>0</v>
      </c>
      <c r="F123" s="46">
        <v>-1</v>
      </c>
      <c r="G123" s="46">
        <v>1</v>
      </c>
      <c r="H123" s="46">
        <v>0</v>
      </c>
      <c r="I123" s="46">
        <v>2</v>
      </c>
      <c r="J123" s="46">
        <v>2</v>
      </c>
      <c r="K123" s="46">
        <v>4</v>
      </c>
    </row>
    <row r="124" spans="2:11" ht="15" thickBot="1" x14ac:dyDescent="0.35">
      <c r="B124" s="56" t="s">
        <v>178</v>
      </c>
      <c r="C124" s="57">
        <f>SUM(C117:C123)</f>
        <v>-876</v>
      </c>
      <c r="D124" s="57">
        <f t="shared" ref="D124:K124" si="26">SUM(D117:D123)</f>
        <v>-730</v>
      </c>
      <c r="E124" s="57">
        <f t="shared" si="26"/>
        <v>-807</v>
      </c>
      <c r="F124" s="57">
        <f t="shared" si="26"/>
        <v>-540</v>
      </c>
      <c r="G124" s="57">
        <f t="shared" si="26"/>
        <v>337</v>
      </c>
      <c r="H124" s="57">
        <f t="shared" si="26"/>
        <v>-517</v>
      </c>
      <c r="I124" s="57">
        <f t="shared" si="26"/>
        <v>-1403</v>
      </c>
      <c r="J124" s="57">
        <f t="shared" si="26"/>
        <v>-1273</v>
      </c>
      <c r="K124" s="57">
        <f t="shared" si="26"/>
        <v>-582</v>
      </c>
    </row>
    <row r="125" spans="2:11" x14ac:dyDescent="0.3">
      <c r="B125" s="40"/>
      <c r="C125" s="36"/>
      <c r="D125" s="36"/>
      <c r="E125" s="36"/>
      <c r="F125" s="36"/>
      <c r="G125" s="36"/>
      <c r="H125" s="36"/>
      <c r="I125" s="36"/>
      <c r="J125" s="36"/>
      <c r="K125" s="36"/>
    </row>
    <row r="126" spans="2:11" x14ac:dyDescent="0.3">
      <c r="B126" s="40" t="s">
        <v>179</v>
      </c>
      <c r="C126" s="36"/>
      <c r="D126" s="36"/>
      <c r="E126" s="36"/>
      <c r="F126" s="36"/>
      <c r="G126" s="36"/>
      <c r="H126" s="36"/>
      <c r="I126" s="36"/>
      <c r="J126" s="36"/>
      <c r="K126" s="36"/>
    </row>
    <row r="127" spans="2:11" x14ac:dyDescent="0.3">
      <c r="B127" s="49" t="s">
        <v>168</v>
      </c>
      <c r="C127" s="50">
        <v>46</v>
      </c>
      <c r="D127" s="50">
        <v>17</v>
      </c>
      <c r="E127" s="50">
        <v>15</v>
      </c>
      <c r="F127" s="50">
        <v>0</v>
      </c>
      <c r="G127" s="50">
        <v>0</v>
      </c>
      <c r="H127" s="50">
        <v>0</v>
      </c>
      <c r="I127" s="50">
        <v>0</v>
      </c>
      <c r="J127" s="50">
        <v>0</v>
      </c>
      <c r="K127" s="50">
        <v>0</v>
      </c>
    </row>
    <row r="128" spans="2:11" x14ac:dyDescent="0.3">
      <c r="B128" s="49" t="s">
        <v>169</v>
      </c>
      <c r="C128" s="50">
        <v>75</v>
      </c>
      <c r="D128" s="50">
        <v>131</v>
      </c>
      <c r="E128" s="50">
        <v>168</v>
      </c>
      <c r="F128" s="50">
        <v>4</v>
      </c>
      <c r="G128" s="50">
        <v>32</v>
      </c>
      <c r="H128" s="50">
        <v>0</v>
      </c>
      <c r="I128" s="50">
        <v>65</v>
      </c>
      <c r="J128" s="50">
        <v>541</v>
      </c>
      <c r="K128" s="50">
        <v>50</v>
      </c>
    </row>
    <row r="129" spans="2:11" x14ac:dyDescent="0.3">
      <c r="B129" s="49" t="s">
        <v>170</v>
      </c>
      <c r="C129" s="50">
        <v>-50</v>
      </c>
      <c r="D129" s="50">
        <v>-60</v>
      </c>
      <c r="E129" s="50">
        <v>0</v>
      </c>
      <c r="F129" s="50">
        <v>-62</v>
      </c>
      <c r="G129" s="50">
        <v>-272</v>
      </c>
      <c r="H129" s="50">
        <v>-358</v>
      </c>
      <c r="I129" s="50">
        <v>-28</v>
      </c>
      <c r="J129" s="50">
        <v>0</v>
      </c>
      <c r="K129" s="50">
        <v>-1</v>
      </c>
    </row>
    <row r="130" spans="2:11" x14ac:dyDescent="0.3">
      <c r="B130" s="49" t="s">
        <v>171</v>
      </c>
      <c r="C130" s="50">
        <v>-26</v>
      </c>
      <c r="D130" s="50">
        <v>-40</v>
      </c>
      <c r="E130" s="50">
        <v>-45</v>
      </c>
      <c r="F130" s="50">
        <v>-43</v>
      </c>
      <c r="G130" s="50">
        <v>-52</v>
      </c>
      <c r="H130" s="50">
        <v>-42</v>
      </c>
      <c r="I130" s="50">
        <v>-31</v>
      </c>
      <c r="J130" s="50">
        <v>-33</v>
      </c>
      <c r="K130" s="50">
        <v>-89</v>
      </c>
    </row>
    <row r="131" spans="2:11" x14ac:dyDescent="0.3">
      <c r="B131" s="49" t="s">
        <v>172</v>
      </c>
      <c r="C131" s="50">
        <v>-395</v>
      </c>
      <c r="D131" s="50">
        <v>-352</v>
      </c>
      <c r="E131" s="50">
        <v>-396</v>
      </c>
      <c r="F131" s="50">
        <v>-396</v>
      </c>
      <c r="G131" s="50">
        <v>-1325</v>
      </c>
      <c r="H131" s="50">
        <v>-512</v>
      </c>
      <c r="I131" s="50">
        <v>-592</v>
      </c>
      <c r="J131" s="50">
        <v>-972</v>
      </c>
      <c r="K131" s="50">
        <v>-921</v>
      </c>
    </row>
    <row r="132" spans="2:11" x14ac:dyDescent="0.3">
      <c r="B132" s="49" t="s">
        <v>173</v>
      </c>
      <c r="C132" s="50">
        <v>0</v>
      </c>
      <c r="D132" s="50">
        <v>0</v>
      </c>
      <c r="E132" s="50">
        <v>0</v>
      </c>
      <c r="F132" s="50">
        <v>0</v>
      </c>
      <c r="G132" s="50">
        <v>0</v>
      </c>
      <c r="H132" s="50">
        <v>-25</v>
      </c>
      <c r="I132" s="50">
        <v>-28</v>
      </c>
      <c r="J132" s="50">
        <v>-26</v>
      </c>
      <c r="K132" s="50">
        <v>-25</v>
      </c>
    </row>
    <row r="133" spans="2:11" x14ac:dyDescent="0.3">
      <c r="B133" s="45" t="s">
        <v>174</v>
      </c>
      <c r="C133" s="46">
        <v>-67</v>
      </c>
      <c r="D133" s="46">
        <v>-72</v>
      </c>
      <c r="E133" s="46">
        <v>-81</v>
      </c>
      <c r="F133" s="46">
        <v>-81</v>
      </c>
      <c r="G133" s="46">
        <v>-272</v>
      </c>
      <c r="H133" s="46">
        <v>-105</v>
      </c>
      <c r="I133" s="46">
        <v>0</v>
      </c>
      <c r="J133" s="46">
        <v>0</v>
      </c>
      <c r="K133" s="46">
        <v>-49</v>
      </c>
    </row>
    <row r="134" spans="2:11" ht="15" thickBot="1" x14ac:dyDescent="0.35">
      <c r="B134" s="56" t="s">
        <v>180</v>
      </c>
      <c r="C134" s="57">
        <f>SUM(C127:C133)</f>
        <v>-417</v>
      </c>
      <c r="D134" s="57">
        <f t="shared" ref="D134:K134" si="27">SUM(D127:D133)</f>
        <v>-376</v>
      </c>
      <c r="E134" s="57">
        <f t="shared" si="27"/>
        <v>-339</v>
      </c>
      <c r="F134" s="57">
        <f t="shared" si="27"/>
        <v>-578</v>
      </c>
      <c r="G134" s="57">
        <f t="shared" si="27"/>
        <v>-1889</v>
      </c>
      <c r="H134" s="57">
        <f t="shared" si="27"/>
        <v>-1042</v>
      </c>
      <c r="I134" s="57">
        <f t="shared" si="27"/>
        <v>-614</v>
      </c>
      <c r="J134" s="57">
        <f t="shared" si="27"/>
        <v>-490</v>
      </c>
      <c r="K134" s="57">
        <f t="shared" si="27"/>
        <v>-1035</v>
      </c>
    </row>
    <row r="135" spans="2:11" x14ac:dyDescent="0.3">
      <c r="B135" s="40"/>
      <c r="C135" s="41"/>
      <c r="D135" s="41"/>
      <c r="E135" s="41"/>
      <c r="F135" s="41"/>
      <c r="G135" s="41"/>
      <c r="H135" s="41"/>
      <c r="I135" s="41"/>
      <c r="J135" s="41"/>
      <c r="K135" s="41"/>
    </row>
    <row r="136" spans="2:11" ht="15" thickBot="1" x14ac:dyDescent="0.35">
      <c r="B136" s="56" t="s">
        <v>35</v>
      </c>
      <c r="C136" s="57">
        <f>SUM(C114,C124,C134)</f>
        <v>-246</v>
      </c>
      <c r="D136" s="57">
        <f t="shared" ref="D136:K136" si="28">SUM(D114,D124,D134)</f>
        <v>81</v>
      </c>
      <c r="E136" s="57">
        <f t="shared" si="28"/>
        <v>82</v>
      </c>
      <c r="F136" s="57">
        <f t="shared" si="28"/>
        <v>-26</v>
      </c>
      <c r="G136" s="57">
        <f t="shared" si="28"/>
        <v>-53</v>
      </c>
      <c r="H136" s="57">
        <f t="shared" si="28"/>
        <v>55</v>
      </c>
      <c r="I136" s="57">
        <f t="shared" si="28"/>
        <v>99</v>
      </c>
      <c r="J136" s="57">
        <f t="shared" si="28"/>
        <v>40</v>
      </c>
      <c r="K136" s="57">
        <f t="shared" si="28"/>
        <v>-129</v>
      </c>
    </row>
  </sheetData>
  <mergeCells count="1">
    <mergeCell ref="B7:K7"/>
  </mergeCells>
  <pageMargins left="0.7" right="0.7" top="0.75" bottom="0.75" header="0.3" footer="0.3"/>
  <ignoredErrors>
    <ignoredError sqref="C114:K114 C124:K124 C134:K134" formulaRange="1"/>
  </ignoredError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F02CA-30C2-4908-B771-89D693194C9F}">
  <sheetPr>
    <tabColor rgb="FF9EE2AD"/>
  </sheetPr>
  <dimension ref="B1:N45"/>
  <sheetViews>
    <sheetView showGridLines="0" workbookViewId="0">
      <pane ySplit="8" topLeftCell="A9" activePane="bottomLeft" state="frozen"/>
      <selection activeCell="C54" sqref="C54:K54"/>
      <selection pane="bottomLeft" activeCell="C54" sqref="C54:K54"/>
    </sheetView>
  </sheetViews>
  <sheetFormatPr defaultRowHeight="14.4" x14ac:dyDescent="0.3"/>
  <cols>
    <col min="1" max="1" width="1.88671875" customWidth="1"/>
    <col min="2" max="2" width="28.5546875" bestFit="1" customWidth="1"/>
    <col min="3" max="6" width="8" bestFit="1" customWidth="1"/>
    <col min="7" max="7" width="9" bestFit="1" customWidth="1"/>
    <col min="8" max="8" width="8" bestFit="1" customWidth="1"/>
    <col min="9" max="9" width="11" bestFit="1" customWidth="1"/>
    <col min="10" max="11" width="8" bestFit="1" customWidth="1"/>
    <col min="12" max="12" width="22.77734375" customWidth="1"/>
    <col min="13" max="13" width="10" bestFit="1" customWidth="1"/>
    <col min="14" max="14" width="9" bestFit="1" customWidth="1"/>
  </cols>
  <sheetData>
    <row r="1" spans="2:14" x14ac:dyDescent="0.3">
      <c r="B1" s="33"/>
      <c r="C1" s="33"/>
      <c r="D1" s="33"/>
      <c r="E1" s="33"/>
      <c r="F1" s="33"/>
      <c r="G1" s="33"/>
      <c r="H1" s="33"/>
      <c r="I1" s="33"/>
      <c r="J1" s="33"/>
      <c r="K1" s="33"/>
      <c r="L1" s="33"/>
      <c r="M1" s="33"/>
      <c r="N1" s="33"/>
    </row>
    <row r="2" spans="2:14" x14ac:dyDescent="0.3">
      <c r="B2" s="33"/>
      <c r="C2" s="33"/>
      <c r="D2" s="33"/>
      <c r="E2" s="33"/>
      <c r="F2" s="33"/>
      <c r="G2" s="33"/>
      <c r="H2" s="33"/>
      <c r="I2" s="33"/>
      <c r="J2" s="33"/>
      <c r="K2" s="33"/>
      <c r="L2" s="33"/>
      <c r="M2" s="33"/>
      <c r="N2" s="33"/>
    </row>
    <row r="3" spans="2:14" x14ac:dyDescent="0.3">
      <c r="B3" s="33"/>
      <c r="C3" s="33"/>
      <c r="D3" s="33"/>
      <c r="E3" s="33"/>
      <c r="F3" s="33"/>
      <c r="G3" s="33"/>
      <c r="H3" s="33"/>
      <c r="I3" s="33"/>
      <c r="J3" s="33"/>
      <c r="K3" s="33"/>
      <c r="L3" s="33"/>
      <c r="M3" s="33"/>
      <c r="N3" s="33"/>
    </row>
    <row r="4" spans="2:14" x14ac:dyDescent="0.3">
      <c r="B4" s="33"/>
      <c r="C4" s="33"/>
      <c r="D4" s="33"/>
      <c r="E4" s="33"/>
      <c r="F4" s="33"/>
      <c r="G4" s="33"/>
      <c r="H4" s="33"/>
      <c r="I4" s="33"/>
      <c r="J4" s="33"/>
      <c r="K4" s="33"/>
      <c r="L4" s="33"/>
      <c r="M4" s="33"/>
      <c r="N4" s="33"/>
    </row>
    <row r="5" spans="2:14" x14ac:dyDescent="0.3">
      <c r="B5" s="33"/>
      <c r="C5" s="33"/>
      <c r="D5" s="33"/>
      <c r="E5" s="33"/>
      <c r="F5" s="33"/>
      <c r="G5" s="33"/>
      <c r="H5" s="33"/>
      <c r="I5" s="33"/>
      <c r="J5" s="33"/>
      <c r="K5" s="33"/>
      <c r="L5" s="33"/>
      <c r="M5" s="33"/>
      <c r="N5" s="33"/>
    </row>
    <row r="7" spans="2:14" x14ac:dyDescent="0.3">
      <c r="B7" s="243" t="s">
        <v>382</v>
      </c>
      <c r="C7" s="243"/>
      <c r="D7" s="243"/>
      <c r="E7" s="243"/>
      <c r="F7" s="243"/>
      <c r="G7" s="243"/>
      <c r="H7" s="243"/>
      <c r="I7" s="243"/>
      <c r="J7" s="243"/>
      <c r="K7" s="243"/>
      <c r="L7" s="243"/>
      <c r="M7" s="243"/>
      <c r="N7" s="243"/>
    </row>
    <row r="8" spans="2:14" x14ac:dyDescent="0.3">
      <c r="B8" s="59" t="s">
        <v>93</v>
      </c>
      <c r="C8" s="60">
        <f>'Data Sheet'!B$16</f>
        <v>42094</v>
      </c>
      <c r="D8" s="60">
        <f>'Data Sheet'!C$16</f>
        <v>42460</v>
      </c>
      <c r="E8" s="60">
        <f>'Data Sheet'!D$16</f>
        <v>42825</v>
      </c>
      <c r="F8" s="60">
        <f>'Data Sheet'!E$16</f>
        <v>43190</v>
      </c>
      <c r="G8" s="60">
        <f>'Data Sheet'!F$16</f>
        <v>43555</v>
      </c>
      <c r="H8" s="60">
        <f>'Data Sheet'!G$16</f>
        <v>43921</v>
      </c>
      <c r="I8" s="60">
        <f>'Data Sheet'!H$16</f>
        <v>44286</v>
      </c>
      <c r="J8" s="60">
        <f>'Data Sheet'!I$16</f>
        <v>44651</v>
      </c>
      <c r="K8" s="60">
        <f>'Data Sheet'!J$16</f>
        <v>45016</v>
      </c>
      <c r="L8" s="58" t="s">
        <v>208</v>
      </c>
      <c r="M8" s="60" t="s">
        <v>209</v>
      </c>
      <c r="N8" s="60" t="s">
        <v>210</v>
      </c>
    </row>
    <row r="9" spans="2:14" ht="3.6" customHeight="1" x14ac:dyDescent="0.3"/>
    <row r="10" spans="2:14" x14ac:dyDescent="0.3">
      <c r="B10" s="175" t="s">
        <v>22</v>
      </c>
      <c r="C10" s="176"/>
      <c r="D10" s="177">
        <f>IFERROR('Historical FS'!D12,0)</f>
        <v>-2.0306613182750066E-3</v>
      </c>
      <c r="E10" s="177">
        <f>IFERROR('Historical FS'!E12,0)</f>
        <v>-2.1346691243576132E-2</v>
      </c>
      <c r="F10" s="177">
        <f>IFERROR('Historical FS'!F12,0)</f>
        <v>1.4219310469830937E-2</v>
      </c>
      <c r="G10" s="177">
        <f>IFERROR('Historical FS'!G12,0)</f>
        <v>0.10271372792789291</v>
      </c>
      <c r="H10" s="177">
        <f>IFERROR('Historical FS'!H12,0)</f>
        <v>1.9923687520478461E-2</v>
      </c>
      <c r="I10" s="177">
        <f>IFERROR('Historical FS'!I12,0)</f>
        <v>0.10098403618342267</v>
      </c>
      <c r="J10" s="177">
        <f>IFERROR('Historical FS'!J12,0)</f>
        <v>0.13878671568191692</v>
      </c>
      <c r="K10" s="177">
        <f>IFERROR('Historical FS'!K12,0)</f>
        <v>5.8887762336665261E-2</v>
      </c>
      <c r="L10" s="176"/>
      <c r="M10" s="178">
        <f>AVERAGE(D10:K10)</f>
        <v>5.1517235944794501E-2</v>
      </c>
      <c r="N10" s="178">
        <f>MEDIAN(D10:K10)</f>
        <v>3.9405724928571861E-2</v>
      </c>
    </row>
    <row r="11" spans="2:14" x14ac:dyDescent="0.3">
      <c r="B11" s="26" t="s">
        <v>181</v>
      </c>
      <c r="C11" s="65"/>
      <c r="D11" s="189">
        <f>IFERROR('Historical FS'!D29/'Historical FS'!C29-1,0)</f>
        <v>0.1770207397962642</v>
      </c>
      <c r="E11" s="189">
        <f>IFERROR('Historical FS'!E29/'Historical FS'!D29-1,0)</f>
        <v>4.1527655332561864E-2</v>
      </c>
      <c r="F11" s="189">
        <f>IFERROR('Historical FS'!F29/'Historical FS'!E29-1,0)</f>
        <v>5.5755335981499954E-2</v>
      </c>
      <c r="G11" s="189">
        <f>IFERROR('Historical FS'!G29/'Historical FS'!F29-1,0)</f>
        <v>2.7788840446046015E-2</v>
      </c>
      <c r="H11" s="189">
        <f>IFERROR('Historical FS'!H29/'Historical FS'!G29-1,0)</f>
        <v>1.8497463481785603E-2</v>
      </c>
      <c r="I11" s="189">
        <f>IFERROR('Historical FS'!I29/'Historical FS'!H29-1,0)</f>
        <v>0.16486035952603784</v>
      </c>
      <c r="J11" s="189">
        <f>IFERROR('Historical FS'!J29/'Historical FS'!I29-1,0)</f>
        <v>0.10022088905696802</v>
      </c>
      <c r="K11" s="189">
        <f>IFERROR('Historical FS'!K29/'Historical FS'!J29-1,0)</f>
        <v>1.8635481237573748E-2</v>
      </c>
      <c r="L11" s="190"/>
      <c r="M11" s="191">
        <f>AVERAGE(D11:K11)</f>
        <v>7.5538345607342156E-2</v>
      </c>
      <c r="N11" s="191">
        <f>MEDIAN(D11:K11)</f>
        <v>4.8641495657030909E-2</v>
      </c>
    </row>
    <row r="12" spans="2:14" x14ac:dyDescent="0.3">
      <c r="B12" s="26" t="s">
        <v>116</v>
      </c>
      <c r="C12" s="65"/>
      <c r="D12" s="189">
        <f>IFERROR('Historical FS'!D36,0)</f>
        <v>0.17859769912025159</v>
      </c>
      <c r="E12" s="189">
        <f>IFERROR('Historical FS'!E36,0)</f>
        <v>3.8944504081684261E-2</v>
      </c>
      <c r="F12" s="189">
        <f>IFERROR('Historical FS'!F36,0)</f>
        <v>4.8934329721027847E-2</v>
      </c>
      <c r="G12" s="189">
        <f>IFERROR('Historical FS'!G36,0)</f>
        <v>2.1939821549244787E-2</v>
      </c>
      <c r="H12" s="189">
        <f>IFERROR('Historical FS'!H36,0)</f>
        <v>-4.074084451791693E-3</v>
      </c>
      <c r="I12" s="189">
        <f>IFERROR('Historical FS'!I36,0)</f>
        <v>0.17423671209444103</v>
      </c>
      <c r="J12" s="189">
        <f>IFERROR('Historical FS'!J36,0)</f>
        <v>0.10563869601261366</v>
      </c>
      <c r="K12" s="189">
        <f>IFERROR('Historical FS'!K36,0)</f>
        <v>-4.4901355708890645E-3</v>
      </c>
      <c r="L12" s="190"/>
      <c r="M12" s="191">
        <f>AVERAGE(D12:K12)</f>
        <v>6.9965942819572802E-2</v>
      </c>
      <c r="N12" s="191">
        <f>MEDIAN(D12:K12)</f>
        <v>4.3939416901356054E-2</v>
      </c>
    </row>
    <row r="13" spans="2:14" x14ac:dyDescent="0.3">
      <c r="B13" s="26" t="s">
        <v>182</v>
      </c>
      <c r="C13" s="65"/>
      <c r="D13" s="189">
        <f>IFERROR('Historical FS'!D47/'Historical FS'!C47-1,0)</f>
        <v>0.1735472217282652</v>
      </c>
      <c r="E13" s="189">
        <f>IFERROR('Historical FS'!E47/'Historical FS'!D47-1,0)</f>
        <v>2.1062285668714598E-2</v>
      </c>
      <c r="F13" s="189">
        <f>IFERROR('Historical FS'!F47/'Historical FS'!E47-1,0)</f>
        <v>6.0477540595637258E-2</v>
      </c>
      <c r="G13" s="189">
        <f>IFERROR('Historical FS'!G47/'Historical FS'!F47-1,0)</f>
        <v>6.5189211483787979E-2</v>
      </c>
      <c r="H13" s="189">
        <f>IFERROR('Historical FS'!H47/'Historical FS'!G47-1,0)</f>
        <v>1.1547104580813539E-3</v>
      </c>
      <c r="I13" s="189">
        <f>IFERROR('Historical FS'!I47/'Historical FS'!H47-1,0)</f>
        <v>0.17061025471020419</v>
      </c>
      <c r="J13" s="189">
        <f>IFERROR('Historical FS'!J47/'Historical FS'!I47-1,0)</f>
        <v>2.7935927313491593E-2</v>
      </c>
      <c r="K13" s="189">
        <f>IFERROR('Historical FS'!K47/'Historical FS'!J47-1,0)</f>
        <v>-2.3514894105493123E-2</v>
      </c>
      <c r="L13" s="190"/>
      <c r="M13" s="191">
        <f>AVERAGE(D13:K13)</f>
        <v>6.2057782231586131E-2</v>
      </c>
      <c r="N13" s="191">
        <f>MEDIAN(D13:K13)</f>
        <v>4.4206733954564426E-2</v>
      </c>
    </row>
    <row r="14" spans="2:14" x14ac:dyDescent="0.3">
      <c r="B14" s="179" t="s">
        <v>183</v>
      </c>
      <c r="C14" s="180"/>
      <c r="D14" s="181">
        <f>IFERROR('Historical FS'!D55/'Historical FS'!C55-1,0)</f>
        <v>0.12469404374556992</v>
      </c>
      <c r="E14" s="181">
        <f>IFERROR('Historical FS'!E55/'Historical FS'!D55-1,0)</f>
        <v>4.4016768246368798E-4</v>
      </c>
      <c r="F14" s="181">
        <f>IFERROR('Historical FS'!F55/'Historical FS'!E55-1,0)</f>
        <v>1.777307545593021</v>
      </c>
      <c r="G14" s="181">
        <f>IFERROR('Historical FS'!G55/'Historical FS'!F55-1,0)</f>
        <v>-0.55989599985243721</v>
      </c>
      <c r="H14" s="181">
        <f>IFERROR('Historical FS'!H55/'Historical FS'!G55-1,0)</f>
        <v>9.0186508307897206E-2</v>
      </c>
      <c r="I14" s="181">
        <f>IFERROR('Historical FS'!I55/'Historical FS'!H55-1,0)</f>
        <v>0.58164561746733812</v>
      </c>
      <c r="J14" s="181">
        <f>IFERROR('Historical FS'!J55/'Historical FS'!I55-1,0)</f>
        <v>9.5603787806948226E-2</v>
      </c>
      <c r="K14" s="181">
        <f>IFERROR('Historical FS'!K55/'Historical FS'!J55-1,0)</f>
        <v>-5.1687875203254574E-3</v>
      </c>
      <c r="L14" s="180"/>
      <c r="M14" s="182">
        <f>AVERAGE(D14:K14)</f>
        <v>0.26310161040380942</v>
      </c>
      <c r="N14" s="182">
        <f>MEDIAN(D14:K14)</f>
        <v>9.2895148057422716E-2</v>
      </c>
    </row>
    <row r="15" spans="2:14" x14ac:dyDescent="0.3">
      <c r="B15" s="61"/>
      <c r="C15" s="62"/>
      <c r="D15" s="62"/>
      <c r="E15" s="62"/>
      <c r="F15" s="62"/>
      <c r="G15" s="62"/>
      <c r="H15" s="62"/>
      <c r="I15" s="62"/>
      <c r="J15" s="62"/>
      <c r="K15" s="62"/>
      <c r="L15" s="62"/>
      <c r="M15" s="62"/>
      <c r="N15" s="62"/>
    </row>
    <row r="16" spans="2:14" x14ac:dyDescent="0.3">
      <c r="B16" s="175" t="s">
        <v>184</v>
      </c>
      <c r="C16" s="178">
        <f>'Historical FS'!C18</f>
        <v>0.41031288604051835</v>
      </c>
      <c r="D16" s="178">
        <f>'Historical FS'!D18</f>
        <v>0.39230634757817173</v>
      </c>
      <c r="E16" s="178">
        <f>'Historical FS'!E18</f>
        <v>0.3745749377100685</v>
      </c>
      <c r="F16" s="178">
        <f>'Historical FS'!F18</f>
        <v>0.37635540705918924</v>
      </c>
      <c r="G16" s="178">
        <f>'Historical FS'!G18</f>
        <v>0.35971386930577715</v>
      </c>
      <c r="H16" s="178">
        <f>'Historical FS'!H18</f>
        <v>0.36465875384587038</v>
      </c>
      <c r="I16" s="178">
        <f>'Historical FS'!I18</f>
        <v>0.36795950489716717</v>
      </c>
      <c r="J16" s="178">
        <f>'Historical FS'!J18</f>
        <v>0.35761451342127792</v>
      </c>
      <c r="K16" s="178">
        <f>'Historical FS'!K18</f>
        <v>0.3286865702968545</v>
      </c>
      <c r="L16" s="176"/>
      <c r="M16" s="178">
        <f>AVERAGE(C16:K16)</f>
        <v>0.37024253223943276</v>
      </c>
      <c r="N16" s="178">
        <f>MEDIAN(C16:K16)</f>
        <v>0.36795950489716717</v>
      </c>
    </row>
    <row r="17" spans="2:14" x14ac:dyDescent="0.3">
      <c r="B17" s="26" t="s">
        <v>185</v>
      </c>
      <c r="C17" s="191">
        <f>'Historical FS'!C30</f>
        <v>0.18914269661047603</v>
      </c>
      <c r="D17" s="191">
        <f>'Historical FS'!D30</f>
        <v>0.22307787229776099</v>
      </c>
      <c r="E17" s="191">
        <f>'Historical FS'!E30</f>
        <v>0.23740968452464611</v>
      </c>
      <c r="F17" s="191">
        <f>'Historical FS'!F30</f>
        <v>0.247132487681061</v>
      </c>
      <c r="G17" s="191">
        <f>'Historical FS'!G30</f>
        <v>0.23034084596693588</v>
      </c>
      <c r="H17" s="191">
        <f>'Historical FS'!H30</f>
        <v>0.2300187457396046</v>
      </c>
      <c r="I17" s="191">
        <f>'Historical FS'!I30</f>
        <v>0.24336385456485002</v>
      </c>
      <c r="J17" s="191">
        <f>'Historical FS'!J30</f>
        <v>0.23512216356803584</v>
      </c>
      <c r="K17" s="191">
        <f>'Historical FS'!K30</f>
        <v>0.22618429143729904</v>
      </c>
      <c r="L17" s="190"/>
      <c r="M17" s="191">
        <f t="shared" ref="M17:M45" si="0">AVERAGE(C17:K17)</f>
        <v>0.22908807137674103</v>
      </c>
      <c r="N17" s="191">
        <f t="shared" ref="N17:N45" si="1">MEDIAN(C17:K17)</f>
        <v>0.23034084596693588</v>
      </c>
    </row>
    <row r="18" spans="2:14" x14ac:dyDescent="0.3">
      <c r="B18" s="26" t="s">
        <v>186</v>
      </c>
      <c r="C18" s="189">
        <f>'Historical FS'!C35/'Historical FS'!C11</f>
        <v>0.17439314270174164</v>
      </c>
      <c r="D18" s="189">
        <f>'Historical FS'!D35/'Historical FS'!D11</f>
        <v>0.20595758683541432</v>
      </c>
      <c r="E18" s="189">
        <f>'Historical FS'!E35/'Historical FS'!E11</f>
        <v>0.21864586876887254</v>
      </c>
      <c r="F18" s="189">
        <f>'Historical FS'!F35/'Historical FS'!F11</f>
        <v>0.22612974870011729</v>
      </c>
      <c r="G18" s="189">
        <f>'Historical FS'!G35/'Historical FS'!G11</f>
        <v>0.20956571880882999</v>
      </c>
      <c r="H18" s="189">
        <f>'Historical FS'!H35/'Historical FS'!H11</f>
        <v>0.20463484957349981</v>
      </c>
      <c r="I18" s="189">
        <f>'Historical FS'!I35/'Historical FS'!I11</f>
        <v>0.21824998823424807</v>
      </c>
      <c r="J18" s="189">
        <f>'Historical FS'!J35/'Historical FS'!J11</f>
        <v>0.21189712618976778</v>
      </c>
      <c r="K18" s="189">
        <f>'Historical FS'!K35/'Historical FS'!K11</f>
        <v>0.19921438972965047</v>
      </c>
      <c r="L18" s="190"/>
      <c r="M18" s="191">
        <f t="shared" si="0"/>
        <v>0.20763204661579357</v>
      </c>
      <c r="N18" s="191">
        <f t="shared" si="1"/>
        <v>0.20956571880882999</v>
      </c>
    </row>
    <row r="19" spans="2:14" x14ac:dyDescent="0.3">
      <c r="B19" s="26" t="s">
        <v>187</v>
      </c>
      <c r="C19" s="191">
        <f>'Historical FS'!C42</f>
        <v>0.16924657718757896</v>
      </c>
      <c r="D19" s="191">
        <f>'Historical FS'!D42</f>
        <v>0.19972595203389343</v>
      </c>
      <c r="E19" s="191">
        <f>'Historical FS'!E42</f>
        <v>0.21154934794229796</v>
      </c>
      <c r="F19" s="191">
        <f>'Historical FS'!F42</f>
        <v>0.21925963337801185</v>
      </c>
      <c r="G19" s="191">
        <f>'Historical FS'!G42</f>
        <v>0.20256864658678392</v>
      </c>
      <c r="H19" s="191">
        <f>'Historical FS'!H42</f>
        <v>0.19893052561764213</v>
      </c>
      <c r="I19" s="191">
        <f>'Historical FS'!I42</f>
        <v>0.21502774102796046</v>
      </c>
      <c r="J19" s="191">
        <f>'Historical FS'!J42</f>
        <v>0.20835216022511457</v>
      </c>
      <c r="K19" s="191">
        <f>'Historical FS'!K42</f>
        <v>0.19242854875458482</v>
      </c>
      <c r="L19" s="190"/>
      <c r="M19" s="191">
        <f t="shared" si="0"/>
        <v>0.20189879252820755</v>
      </c>
      <c r="N19" s="191">
        <f t="shared" si="1"/>
        <v>0.20256864658678392</v>
      </c>
    </row>
    <row r="20" spans="2:14" x14ac:dyDescent="0.3">
      <c r="B20" s="179" t="s">
        <v>188</v>
      </c>
      <c r="C20" s="182">
        <f>'Historical FS'!C48</f>
        <v>0.13706258362206863</v>
      </c>
      <c r="D20" s="182">
        <f>'Historical FS'!D48</f>
        <v>0.16117670952200985</v>
      </c>
      <c r="E20" s="182">
        <f>'Historical FS'!E48</f>
        <v>0.16816114342905258</v>
      </c>
      <c r="F20" s="182">
        <f>'Historical FS'!F48</f>
        <v>0.17583092134656858</v>
      </c>
      <c r="G20" s="182">
        <f>'Historical FS'!G48</f>
        <v>0.1698475277128921</v>
      </c>
      <c r="H20" s="182">
        <f>'Historical FS'!H48</f>
        <v>0.16672193666058691</v>
      </c>
      <c r="I20" s="182">
        <f>'Historical FS'!I48</f>
        <v>0.17726543012973683</v>
      </c>
      <c r="J20" s="182">
        <f>'Historical FS'!J48</f>
        <v>0.16001021244081015</v>
      </c>
      <c r="K20" s="182">
        <f>'Historical FS'!K48</f>
        <v>0.14755821608011871</v>
      </c>
      <c r="L20" s="180"/>
      <c r="M20" s="182">
        <f t="shared" si="0"/>
        <v>0.16262607566042714</v>
      </c>
      <c r="N20" s="182">
        <f t="shared" si="1"/>
        <v>0.16672193666058691</v>
      </c>
    </row>
    <row r="21" spans="2:14" x14ac:dyDescent="0.3">
      <c r="B21" s="61"/>
      <c r="C21" s="62"/>
      <c r="D21" s="62"/>
      <c r="E21" s="62"/>
      <c r="F21" s="62"/>
      <c r="G21" s="62"/>
      <c r="H21" s="62"/>
      <c r="I21" s="62"/>
      <c r="J21" s="62"/>
      <c r="K21" s="62"/>
      <c r="L21" s="62"/>
      <c r="M21" s="64"/>
      <c r="N21" s="64"/>
    </row>
    <row r="22" spans="2:14" x14ac:dyDescent="0.3">
      <c r="B22" s="175" t="s">
        <v>190</v>
      </c>
      <c r="C22" s="178">
        <f>'Historical FS'!C21</f>
        <v>0.21050120005285108</v>
      </c>
      <c r="D22" s="178">
        <f>'Historical FS'!D21</f>
        <v>0.15649012938868795</v>
      </c>
      <c r="E22" s="178">
        <f>'Historical FS'!E21</f>
        <v>0.15254301847091845</v>
      </c>
      <c r="F22" s="178">
        <f>'Historical FS'!F21</f>
        <v>0.14703471318401679</v>
      </c>
      <c r="G22" s="178">
        <f>'Historical FS'!G21</f>
        <v>0.13899722724278007</v>
      </c>
      <c r="H22" s="178">
        <f>'Historical FS'!H21</f>
        <v>0.14100642053096041</v>
      </c>
      <c r="I22" s="178">
        <f>'Historical FS'!I21</f>
        <v>0.14519146799976992</v>
      </c>
      <c r="J22" s="178">
        <f>'Historical FS'!J21</f>
        <v>0.13598618014304764</v>
      </c>
      <c r="K22" s="178">
        <f>'Historical FS'!K21</f>
        <v>0.12376093787538303</v>
      </c>
      <c r="L22" s="176"/>
      <c r="M22" s="178">
        <f>AVERAGE(C22:K22)</f>
        <v>0.15016792165426837</v>
      </c>
      <c r="N22" s="178">
        <f>MEDIAN(C22:K22)</f>
        <v>0.14519146799976992</v>
      </c>
    </row>
    <row r="23" spans="2:14" x14ac:dyDescent="0.3">
      <c r="B23" s="26" t="s">
        <v>189</v>
      </c>
      <c r="C23" s="191">
        <f>C18</f>
        <v>0.17439314270174164</v>
      </c>
      <c r="D23" s="191">
        <f t="shared" ref="D23:K23" si="2">D18</f>
        <v>0.20595758683541432</v>
      </c>
      <c r="E23" s="191">
        <f t="shared" si="2"/>
        <v>0.21864586876887254</v>
      </c>
      <c r="F23" s="191">
        <f t="shared" si="2"/>
        <v>0.22612974870011729</v>
      </c>
      <c r="G23" s="191">
        <f t="shared" si="2"/>
        <v>0.20956571880882999</v>
      </c>
      <c r="H23" s="191">
        <f t="shared" si="2"/>
        <v>0.20463484957349981</v>
      </c>
      <c r="I23" s="191">
        <f t="shared" si="2"/>
        <v>0.21824998823424807</v>
      </c>
      <c r="J23" s="191">
        <f t="shared" si="2"/>
        <v>0.21189712618976778</v>
      </c>
      <c r="K23" s="191">
        <f t="shared" si="2"/>
        <v>0.19921438972965047</v>
      </c>
      <c r="L23" s="190"/>
      <c r="M23" s="191">
        <f>AVERAGE(C23:K23)</f>
        <v>0.20763204661579357</v>
      </c>
      <c r="N23" s="191">
        <f>MEDIAN(C23:K23)</f>
        <v>0.20956571880882999</v>
      </c>
    </row>
    <row r="24" spans="2:14" x14ac:dyDescent="0.3">
      <c r="B24" s="179" t="s">
        <v>115</v>
      </c>
      <c r="C24" s="182">
        <f>'Historical FS'!C33</f>
        <v>1.4749553908734411E-2</v>
      </c>
      <c r="D24" s="182">
        <f>'Historical FS'!D33</f>
        <v>1.7120285462346684E-2</v>
      </c>
      <c r="E24" s="182">
        <f>'Historical FS'!E33</f>
        <v>1.8763815755773558E-2</v>
      </c>
      <c r="F24" s="182">
        <f>'Historical FS'!F33</f>
        <v>2.1002738980943687E-2</v>
      </c>
      <c r="G24" s="182">
        <f>'Historical FS'!G33</f>
        <v>2.0775127158105883E-2</v>
      </c>
      <c r="H24" s="182">
        <f>'Historical FS'!H33</f>
        <v>2.5383896166104754E-2</v>
      </c>
      <c r="I24" s="182">
        <f>'Historical FS'!I33</f>
        <v>2.5113866330601937E-2</v>
      </c>
      <c r="J24" s="182">
        <f>'Historical FS'!J33</f>
        <v>2.322503737826807E-2</v>
      </c>
      <c r="K24" s="182">
        <f>'Historical FS'!K33</f>
        <v>2.6969901707648555E-2</v>
      </c>
      <c r="L24" s="180"/>
      <c r="M24" s="182">
        <f t="shared" si="0"/>
        <v>2.1456024760947504E-2</v>
      </c>
      <c r="N24" s="182">
        <f t="shared" si="1"/>
        <v>2.1002738980943687E-2</v>
      </c>
    </row>
    <row r="25" spans="2:14" x14ac:dyDescent="0.3">
      <c r="B25" s="61"/>
      <c r="C25" s="62"/>
      <c r="D25" s="62"/>
      <c r="E25" s="62"/>
      <c r="F25" s="62"/>
      <c r="G25" s="62"/>
      <c r="H25" s="62"/>
      <c r="I25" s="62"/>
      <c r="J25" s="62"/>
      <c r="K25" s="62"/>
      <c r="L25" s="62"/>
      <c r="M25" s="64"/>
      <c r="N25" s="64"/>
    </row>
    <row r="26" spans="2:14" x14ac:dyDescent="0.3">
      <c r="B26" s="175" t="s">
        <v>191</v>
      </c>
      <c r="C26" s="178">
        <f>'Historical FS'!C35/SUM('Historical FS'!C61,'Historical FS'!C62,'Historical FS'!C65)</f>
        <v>0.38134081346423554</v>
      </c>
      <c r="D26" s="178">
        <f>'Historical FS'!D35/SUM('Historical FS'!D61,'Historical FS'!D62,'Historical FS'!D65)</f>
        <v>0.35503656104586734</v>
      </c>
      <c r="E26" s="178">
        <f>'Historical FS'!E35/SUM('Historical FS'!E61,'Historical FS'!E62,'Historical FS'!E65)</f>
        <v>0.31308632687605797</v>
      </c>
      <c r="F26" s="178">
        <f>'Historical FS'!F35/SUM('Historical FS'!F61,'Historical FS'!F62,'Historical FS'!F65)</f>
        <v>0.2876672158154861</v>
      </c>
      <c r="G26" s="178">
        <f>'Historical FS'!G35/SUM('Historical FS'!G61,'Historical FS'!G62,'Historical FS'!G65)</f>
        <v>0.31538529515729924</v>
      </c>
      <c r="H26" s="178">
        <f>'Historical FS'!H35/SUM('Historical FS'!H61,'Historical FS'!H62,'Historical FS'!H65)</f>
        <v>0.26254690500812516</v>
      </c>
      <c r="I26" s="178">
        <f>'Historical FS'!I35/SUM('Historical FS'!I61,'Historical FS'!I62,'Historical FS'!I65)</f>
        <v>0.27225440313111521</v>
      </c>
      <c r="J26" s="178">
        <f>'Historical FS'!J35/SUM('Historical FS'!J61,'Historical FS'!J62,'Historical FS'!J65)</f>
        <v>0.26729379054680269</v>
      </c>
      <c r="K26" s="178">
        <f>'Historical FS'!K35/SUM('Historical FS'!K61,'Historical FS'!K62,'Historical FS'!K65)</f>
        <v>0.24772648835202757</v>
      </c>
      <c r="L26" s="176"/>
      <c r="M26" s="178">
        <f t="shared" si="0"/>
        <v>0.30025975548855743</v>
      </c>
      <c r="N26" s="178">
        <f t="shared" si="1"/>
        <v>0.2876672158154861</v>
      </c>
    </row>
    <row r="27" spans="2:14" x14ac:dyDescent="0.3">
      <c r="B27" s="26" t="s">
        <v>192</v>
      </c>
      <c r="C27" s="191">
        <f>'Historical FS'!C58</f>
        <v>0.67039771821022109</v>
      </c>
      <c r="D27" s="191">
        <f>'Historical FS'!D58</f>
        <v>0.68365104104224128</v>
      </c>
      <c r="E27" s="191">
        <f>'Historical FS'!E58</f>
        <v>0.68961736651682926</v>
      </c>
      <c r="F27" s="191">
        <f>'Historical FS'!F58</f>
        <v>0.18713221450246975</v>
      </c>
      <c r="G27" s="191">
        <f>'Historical FS'!G58</f>
        <v>0.66323240867207922</v>
      </c>
      <c r="H27" s="191">
        <f>'Historical FS'!H58</f>
        <v>0.63311787177499734</v>
      </c>
      <c r="I27" s="191">
        <f>'Historical FS'!I58</f>
        <v>0.50421071280930729</v>
      </c>
      <c r="J27" s="191">
        <f>'Historical FS'!J58</f>
        <v>0.47142397166545924</v>
      </c>
      <c r="K27" s="191">
        <f>'Historical FS'!K58</f>
        <v>0.46030518700758566</v>
      </c>
      <c r="L27" s="190"/>
      <c r="M27" s="191">
        <f t="shared" si="0"/>
        <v>0.55145427691124338</v>
      </c>
      <c r="N27" s="191">
        <f t="shared" si="1"/>
        <v>0.63311787177499734</v>
      </c>
    </row>
    <row r="28" spans="2:14" x14ac:dyDescent="0.3">
      <c r="B28" s="26" t="s">
        <v>193</v>
      </c>
      <c r="C28" s="191">
        <f>'Historical FS'!C47/SUM('Historical FS'!C61:C62)</f>
        <v>0.31856589147286818</v>
      </c>
      <c r="D28" s="191">
        <f>'Historical FS'!D47/SUM('Historical FS'!D61:D62)</f>
        <v>0.300623351714217</v>
      </c>
      <c r="E28" s="191">
        <f>'Historical FS'!E47/SUM('Historical FS'!E61:E62)</f>
        <v>0.26414483185475562</v>
      </c>
      <c r="F28" s="191">
        <f>'Historical FS'!F47/SUM('Historical FS'!F61:F62)</f>
        <v>0.23794952681388024</v>
      </c>
      <c r="G28" s="191">
        <f>'Historical FS'!G47/SUM('Historical FS'!G61:G62)</f>
        <v>0.25679154829545436</v>
      </c>
      <c r="H28" s="191">
        <f>'Historical FS'!H47/SUM('Historical FS'!H61:H62)</f>
        <v>0.21918256130790181</v>
      </c>
      <c r="I28" s="191">
        <f>'Historical FS'!I47/SUM('Historical FS'!I61:I62)</f>
        <v>0.2211573590814194</v>
      </c>
      <c r="J28" s="191">
        <f>'Historical FS'!J47/SUM('Historical FS'!J61:J62)</f>
        <v>0.20786208542114062</v>
      </c>
      <c r="K28" s="191">
        <f>'Historical FS'!K47/SUM('Historical FS'!K61:K62)</f>
        <v>0.18960548311601469</v>
      </c>
      <c r="L28" s="190"/>
      <c r="M28" s="191">
        <f t="shared" si="0"/>
        <v>0.24620918211973908</v>
      </c>
      <c r="N28" s="191">
        <f t="shared" si="1"/>
        <v>0.23794952681388024</v>
      </c>
    </row>
    <row r="29" spans="2:14" x14ac:dyDescent="0.3">
      <c r="B29" s="26" t="s">
        <v>194</v>
      </c>
      <c r="C29" s="191">
        <f>C27*C28</f>
        <v>0.21356584674301576</v>
      </c>
      <c r="D29" s="191">
        <f t="shared" ref="D29:K29" si="3">D27*D28</f>
        <v>0.2055214673610323</v>
      </c>
      <c r="E29" s="191">
        <f t="shared" si="3"/>
        <v>0.18215886332270725</v>
      </c>
      <c r="F29" s="191">
        <f t="shared" si="3"/>
        <v>4.4528021892496217E-2</v>
      </c>
      <c r="G29" s="191">
        <f t="shared" si="3"/>
        <v>0.17031247710262676</v>
      </c>
      <c r="H29" s="191">
        <f t="shared" si="3"/>
        <v>0.13876839674545166</v>
      </c>
      <c r="I29" s="191">
        <f t="shared" si="3"/>
        <v>0.11150990966546641</v>
      </c>
      <c r="J29" s="191">
        <f t="shared" si="3"/>
        <v>9.7991169867899061E-2</v>
      </c>
      <c r="K29" s="191">
        <f t="shared" si="3"/>
        <v>8.7276387363380767E-2</v>
      </c>
      <c r="L29" s="190"/>
      <c r="M29" s="191">
        <f t="shared" si="0"/>
        <v>0.13907028222934181</v>
      </c>
      <c r="N29" s="191">
        <f t="shared" si="1"/>
        <v>0.13876839674545166</v>
      </c>
    </row>
    <row r="30" spans="2:14" x14ac:dyDescent="0.3">
      <c r="B30" s="179" t="s">
        <v>195</v>
      </c>
      <c r="C30" s="183">
        <f>'Historical FS'!C35/'Historical FS'!C38</f>
        <v>33.885343968095711</v>
      </c>
      <c r="D30" s="183">
        <f>'Historical FS'!D35/'Historical FS'!D38</f>
        <v>33.050330033003284</v>
      </c>
      <c r="E30" s="183">
        <f>'Historical FS'!E35/'Historical FS'!E38</f>
        <v>30.810290579307797</v>
      </c>
      <c r="F30" s="183">
        <f>'Historical FS'!F35/'Historical FS'!F38</f>
        <v>32.914985862393983</v>
      </c>
      <c r="G30" s="183">
        <f>'Historical FS'!G35/'Historical FS'!G38</f>
        <v>29.95048674051694</v>
      </c>
      <c r="H30" s="183">
        <f>'Historical FS'!H35/'Historical FS'!H38</f>
        <v>35.873637464674999</v>
      </c>
      <c r="I30" s="183">
        <f>'Historical FS'!I35/'Historical FS'!I38</f>
        <v>67.73222979552088</v>
      </c>
      <c r="J30" s="183">
        <f>'Historical FS'!J35/'Historical FS'!J38</f>
        <v>59.774093264248719</v>
      </c>
      <c r="K30" s="183">
        <f>'Historical FS'!K35/'Historical FS'!K38</f>
        <v>29.357361963190183</v>
      </c>
      <c r="L30" s="180"/>
      <c r="M30" s="183">
        <f t="shared" si="0"/>
        <v>39.260973296772505</v>
      </c>
      <c r="N30" s="183">
        <f t="shared" si="1"/>
        <v>33.050330033003284</v>
      </c>
    </row>
    <row r="31" spans="2:14" x14ac:dyDescent="0.3">
      <c r="B31" s="61"/>
      <c r="C31" s="62"/>
      <c r="D31" s="62"/>
      <c r="E31" s="62"/>
      <c r="F31" s="62"/>
      <c r="G31" s="62"/>
      <c r="H31" s="62"/>
      <c r="I31" s="62"/>
      <c r="J31" s="62"/>
      <c r="K31" s="62"/>
      <c r="L31" s="62"/>
      <c r="M31" s="64"/>
      <c r="N31" s="64"/>
    </row>
    <row r="32" spans="2:14" x14ac:dyDescent="0.3">
      <c r="B32" s="175" t="s">
        <v>196</v>
      </c>
      <c r="C32" s="184">
        <f>'Historical FS'!C11/'Historical FS'!C98</f>
        <v>10.964120956399437</v>
      </c>
      <c r="D32" s="184">
        <f>'Historical FS'!D11/'Historical FS'!D98</f>
        <v>9.616390605686032</v>
      </c>
      <c r="E32" s="184">
        <f>'Historical FS'!E11/'Historical FS'!E98</f>
        <v>11.713215384615385</v>
      </c>
      <c r="F32" s="184">
        <f>'Historical FS'!F11/'Historical FS'!F98</f>
        <v>10.937464589235129</v>
      </c>
      <c r="G32" s="184">
        <f>'Historical FS'!G11/'Historical FS'!G98</f>
        <v>10.209820143884892</v>
      </c>
      <c r="H32" s="184">
        <f>'Historical FS'!H11/'Historical FS'!H98</f>
        <v>10.669090909090908</v>
      </c>
      <c r="I32" s="184">
        <f>'Historical FS'!I11/'Historical FS'!I98</f>
        <v>17.013612099644128</v>
      </c>
      <c r="J32" s="184">
        <f>'Historical FS'!J11/'Historical FS'!J98</f>
        <v>16.855541795665633</v>
      </c>
      <c r="K32" s="184">
        <f>'Historical FS'!K11/'Historical FS'!K98</f>
        <v>13.580553592461719</v>
      </c>
      <c r="L32" s="176"/>
      <c r="M32" s="184">
        <f t="shared" si="0"/>
        <v>12.395534452964805</v>
      </c>
      <c r="N32" s="184">
        <f t="shared" si="1"/>
        <v>10.964120956399437</v>
      </c>
    </row>
    <row r="33" spans="2:14" x14ac:dyDescent="0.3">
      <c r="B33" s="26" t="s">
        <v>197</v>
      </c>
      <c r="C33" s="192">
        <f>'Historical FS'!C11/SUM('Historical FS'!C72:C73)</f>
        <v>6.8501669595782069</v>
      </c>
      <c r="D33" s="192">
        <f>'Historical FS'!D11/SUM('Historical FS'!D72:D73)</f>
        <v>5.6993846153846155</v>
      </c>
      <c r="E33" s="192">
        <f>'Historical FS'!E11/SUM('Historical FS'!E72:E73)</f>
        <v>5.7331250000000002</v>
      </c>
      <c r="F33" s="192">
        <f>'Historical FS'!F11/SUM('Historical FS'!F72:F73)</f>
        <v>5.3810801393728225</v>
      </c>
      <c r="G33" s="192">
        <f>'Historical FS'!G11/SUM('Historical FS'!G72:G73)</f>
        <v>5.7417329737019553</v>
      </c>
      <c r="H33" s="192">
        <f>'Historical FS'!H11/SUM('Historical FS'!H72:H73)</f>
        <v>5.7438095238095235</v>
      </c>
      <c r="I33" s="192">
        <f>'Historical FS'!I11/SUM('Historical FS'!I72:I73)</f>
        <v>4.883375893769152</v>
      </c>
      <c r="J33" s="192">
        <f>'Historical FS'!J11/SUM('Historical FS'!J72:J73)</f>
        <v>5.2986277372262771</v>
      </c>
      <c r="K33" s="192">
        <f>'Historical FS'!K11/SUM('Historical FS'!K72:K73)</f>
        <v>5.2504052823315117</v>
      </c>
      <c r="L33" s="190"/>
      <c r="M33" s="192">
        <f t="shared" si="0"/>
        <v>5.6201897916860073</v>
      </c>
      <c r="N33" s="192">
        <f t="shared" si="1"/>
        <v>5.6993846153846155</v>
      </c>
    </row>
    <row r="34" spans="2:14" x14ac:dyDescent="0.3">
      <c r="B34" s="26" t="s">
        <v>198</v>
      </c>
      <c r="C34" s="192">
        <f>'Historical FS'!C11/'Historical FS'!C97</f>
        <v>8.0118088386433701</v>
      </c>
      <c r="D34" s="192">
        <f>'Historical FS'!D11/'Historical FS'!D97</f>
        <v>7.0982299270072993</v>
      </c>
      <c r="E34" s="192">
        <f>'Historical FS'!E11/'Historical FS'!E97</f>
        <v>6.8776784101174346</v>
      </c>
      <c r="F34" s="192">
        <f>'Historical FS'!F11/'Historical FS'!F97</f>
        <v>6.1479697452229303</v>
      </c>
      <c r="G34" s="192">
        <f>'Historical FS'!G11/'Historical FS'!G97</f>
        <v>6.5449577248270563</v>
      </c>
      <c r="H34" s="192">
        <f>'Historical FS'!H11/'Historical FS'!H97</f>
        <v>6.2932173913043474</v>
      </c>
      <c r="I34" s="192">
        <f>'Historical FS'!I11/'Historical FS'!I97</f>
        <v>5.5142156862745093</v>
      </c>
      <c r="J34" s="192">
        <f>'Historical FS'!J11/'Historical FS'!J97</f>
        <v>5.6978963893249608</v>
      </c>
      <c r="K34" s="192">
        <f>'Historical FS'!K11/'Historical FS'!K97</f>
        <v>5.6965859683794466</v>
      </c>
      <c r="L34" s="190"/>
      <c r="M34" s="192">
        <f t="shared" si="0"/>
        <v>6.4313955645668166</v>
      </c>
      <c r="N34" s="192">
        <f t="shared" si="1"/>
        <v>6.2932173913043474</v>
      </c>
    </row>
    <row r="35" spans="2:14" x14ac:dyDescent="0.3">
      <c r="B35" s="26" t="s">
        <v>199</v>
      </c>
      <c r="C35" s="192">
        <f>'Historical FS'!C11/'Historical FS'!C91</f>
        <v>4.153164624400639</v>
      </c>
      <c r="D35" s="192">
        <f>'Historical FS'!D11/'Historical FS'!D91</f>
        <v>4.6640647482014383</v>
      </c>
      <c r="E35" s="192">
        <f>'Historical FS'!E11/'Historical FS'!E91</f>
        <v>3.8864675855028077</v>
      </c>
      <c r="F35" s="192">
        <f>'Historical FS'!F11/'Historical FS'!F91</f>
        <v>3.8076183431952666</v>
      </c>
      <c r="G35" s="192">
        <f>'Historical FS'!G11/'Historical FS'!G91</f>
        <v>4.3245251396648046</v>
      </c>
      <c r="H35" s="192">
        <f>'Historical FS'!H11/'Historical FS'!H91</f>
        <v>3.8564120781527529</v>
      </c>
      <c r="I35" s="192">
        <f>'Historical FS'!I11/'Historical FS'!I91</f>
        <v>4.2628845296477929</v>
      </c>
      <c r="J35" s="192">
        <f>'Historical FS'!J11/'Historical FS'!J91</f>
        <v>4.7177989601386487</v>
      </c>
      <c r="K35" s="192">
        <f>'Historical FS'!K11/'Historical FS'!K91</f>
        <v>3.2215395361832915</v>
      </c>
      <c r="L35" s="190"/>
      <c r="M35" s="192">
        <f t="shared" si="0"/>
        <v>4.0993861716763824</v>
      </c>
      <c r="N35" s="192">
        <f t="shared" si="1"/>
        <v>4.153164624400639</v>
      </c>
    </row>
    <row r="36" spans="2:14" x14ac:dyDescent="0.3">
      <c r="B36" s="179" t="s">
        <v>200</v>
      </c>
      <c r="C36" s="183">
        <f>'Historical FS'!C11/SUM('Historical FS'!C61,'Historical FS'!C62,'Historical FS'!C65)</f>
        <v>2.1866732117812062</v>
      </c>
      <c r="D36" s="183">
        <f>'Historical FS'!D11/SUM('Historical FS'!D61,'Historical FS'!D62,'Historical FS'!D65)</f>
        <v>1.7238333702636826</v>
      </c>
      <c r="E36" s="183">
        <f>'Historical FS'!E11/SUM('Historical FS'!E61,'Historical FS'!E62,'Historical FS'!E65)</f>
        <v>1.4319334211021253</v>
      </c>
      <c r="F36" s="183">
        <f>'Historical FS'!F11/SUM('Historical FS'!F61,'Historical FS'!F62,'Historical FS'!F65)</f>
        <v>1.2721334431630973</v>
      </c>
      <c r="G36" s="183">
        <f>'Historical FS'!G11/SUM('Historical FS'!G61,'Historical FS'!G62,'Historical FS'!G65)</f>
        <v>1.5049469777306468</v>
      </c>
      <c r="H36" s="183">
        <f>'Historical FS'!H11/SUM('Historical FS'!H61,'Historical FS'!H62,'Historical FS'!H65)</f>
        <v>1.2830019205200176</v>
      </c>
      <c r="I36" s="183">
        <f>'Historical FS'!I11/SUM('Historical FS'!I61,'Historical FS'!I62,'Historical FS'!I65)</f>
        <v>1.2474429223744292</v>
      </c>
      <c r="J36" s="183">
        <f>'Historical FS'!J11/SUM('Historical FS'!J61,'Historical FS'!J62,'Historical FS'!J65)</f>
        <v>1.2614318813716405</v>
      </c>
      <c r="K36" s="183">
        <f>'Historical FS'!K11/SUM('Historical FS'!K61,'Historical FS'!K62,'Historical FS'!K65)</f>
        <v>1.2435170405522</v>
      </c>
      <c r="L36" s="180"/>
      <c r="M36" s="183">
        <f t="shared" si="0"/>
        <v>1.4616571320954495</v>
      </c>
      <c r="N36" s="183">
        <f t="shared" si="1"/>
        <v>1.2830019205200176</v>
      </c>
    </row>
    <row r="37" spans="2:14" x14ac:dyDescent="0.3">
      <c r="B37" s="61"/>
      <c r="C37" s="62"/>
      <c r="D37" s="62"/>
      <c r="E37" s="62"/>
      <c r="F37" s="62"/>
      <c r="G37" s="62"/>
      <c r="H37" s="62"/>
      <c r="I37" s="62"/>
      <c r="J37" s="62"/>
      <c r="K37" s="62"/>
      <c r="L37" s="62"/>
      <c r="M37" s="64"/>
      <c r="N37" s="64"/>
    </row>
    <row r="38" spans="2:14" x14ac:dyDescent="0.3">
      <c r="B38" s="175" t="s">
        <v>201</v>
      </c>
      <c r="C38" s="185">
        <f>IFERROR(365/C32,0)</f>
        <v>33.290402527615328</v>
      </c>
      <c r="D38" s="185">
        <f t="shared" ref="D38:K38" si="4">IFERROR(365/D32,0)</f>
        <v>37.956028926714019</v>
      </c>
      <c r="E38" s="185">
        <f t="shared" si="4"/>
        <v>31.161383788725161</v>
      </c>
      <c r="F38" s="185">
        <f t="shared" si="4"/>
        <v>33.371536613635328</v>
      </c>
      <c r="G38" s="185">
        <f t="shared" si="4"/>
        <v>35.749895184844611</v>
      </c>
      <c r="H38" s="185">
        <f t="shared" si="4"/>
        <v>34.210974778459445</v>
      </c>
      <c r="I38" s="185">
        <f t="shared" si="4"/>
        <v>21.453410237772768</v>
      </c>
      <c r="J38" s="185">
        <f t="shared" si="4"/>
        <v>21.654599088227407</v>
      </c>
      <c r="K38" s="185">
        <f t="shared" si="4"/>
        <v>26.876665779118451</v>
      </c>
      <c r="L38" s="176"/>
      <c r="M38" s="185">
        <f t="shared" si="0"/>
        <v>30.636099658345838</v>
      </c>
      <c r="N38" s="185">
        <f t="shared" si="1"/>
        <v>33.290402527615328</v>
      </c>
    </row>
    <row r="39" spans="2:14" x14ac:dyDescent="0.3">
      <c r="B39" s="26" t="s">
        <v>202</v>
      </c>
      <c r="C39" s="193">
        <f t="shared" ref="C39:K40" si="5">IFERROR(365/C33,0)</f>
        <v>53.283372821977842</v>
      </c>
      <c r="D39" s="193">
        <f t="shared" si="5"/>
        <v>64.042001835555794</v>
      </c>
      <c r="E39" s="193">
        <f t="shared" si="5"/>
        <v>63.665104109887714</v>
      </c>
      <c r="F39" s="193">
        <f t="shared" si="5"/>
        <v>67.830247932814032</v>
      </c>
      <c r="G39" s="193">
        <f>IFERROR(365/G33,0)</f>
        <v>63.569657744753663</v>
      </c>
      <c r="H39" s="193">
        <f t="shared" si="5"/>
        <v>63.5466755098657</v>
      </c>
      <c r="I39" s="193">
        <f t="shared" si="5"/>
        <v>74.743375881777723</v>
      </c>
      <c r="J39" s="193">
        <f t="shared" si="5"/>
        <v>68.885760257441675</v>
      </c>
      <c r="K39" s="193">
        <f t="shared" si="5"/>
        <v>69.518442933974214</v>
      </c>
      <c r="L39" s="190"/>
      <c r="M39" s="193">
        <f t="shared" si="0"/>
        <v>65.453848780894262</v>
      </c>
      <c r="N39" s="193">
        <f t="shared" si="1"/>
        <v>64.042001835555794</v>
      </c>
    </row>
    <row r="40" spans="2:14" x14ac:dyDescent="0.3">
      <c r="B40" s="26" t="s">
        <v>203</v>
      </c>
      <c r="C40" s="193">
        <f t="shared" si="5"/>
        <v>45.557751982235885</v>
      </c>
      <c r="D40" s="193">
        <f t="shared" si="5"/>
        <v>51.421270338292416</v>
      </c>
      <c r="E40" s="193">
        <f t="shared" si="5"/>
        <v>53.070233621721158</v>
      </c>
      <c r="F40" s="193">
        <f t="shared" si="5"/>
        <v>59.369192615759175</v>
      </c>
      <c r="G40" s="193">
        <f t="shared" si="5"/>
        <v>55.76812186508733</v>
      </c>
      <c r="H40" s="193">
        <f t="shared" si="5"/>
        <v>57.998949870115517</v>
      </c>
      <c r="I40" s="193">
        <f t="shared" si="5"/>
        <v>66.192550448928799</v>
      </c>
      <c r="J40" s="193">
        <f t="shared" si="5"/>
        <v>64.058728881737736</v>
      </c>
      <c r="K40" s="193">
        <f t="shared" si="5"/>
        <v>64.073464707815944</v>
      </c>
      <c r="L40" s="190"/>
      <c r="M40" s="193">
        <f t="shared" si="0"/>
        <v>57.501140481299331</v>
      </c>
      <c r="N40" s="193">
        <f t="shared" si="1"/>
        <v>57.998949870115517</v>
      </c>
    </row>
    <row r="41" spans="2:14" x14ac:dyDescent="0.3">
      <c r="B41" s="179" t="s">
        <v>204</v>
      </c>
      <c r="C41" s="186">
        <f>SUM(C38,C40)-C39</f>
        <v>25.564781687873371</v>
      </c>
      <c r="D41" s="186">
        <f t="shared" ref="D41:K41" si="6">SUM(D38,D40)-D39</f>
        <v>25.335297429450634</v>
      </c>
      <c r="E41" s="186">
        <f t="shared" si="6"/>
        <v>20.566513300558604</v>
      </c>
      <c r="F41" s="186">
        <f t="shared" si="6"/>
        <v>24.910481296580471</v>
      </c>
      <c r="G41" s="186">
        <f t="shared" si="6"/>
        <v>27.948359305178279</v>
      </c>
      <c r="H41" s="186">
        <f t="shared" si="6"/>
        <v>28.663249138709268</v>
      </c>
      <c r="I41" s="186">
        <f t="shared" si="6"/>
        <v>12.902584804923848</v>
      </c>
      <c r="J41" s="186">
        <f t="shared" si="6"/>
        <v>16.827567712523475</v>
      </c>
      <c r="K41" s="186">
        <f t="shared" si="6"/>
        <v>21.431687552960184</v>
      </c>
      <c r="L41" s="180"/>
      <c r="M41" s="186">
        <f t="shared" si="0"/>
        <v>22.683391358750903</v>
      </c>
      <c r="N41" s="186">
        <f t="shared" si="1"/>
        <v>24.910481296580471</v>
      </c>
    </row>
    <row r="42" spans="2:14" x14ac:dyDescent="0.3">
      <c r="B42" s="61"/>
      <c r="C42" s="62"/>
      <c r="D42" s="62"/>
      <c r="E42" s="62"/>
      <c r="F42" s="62"/>
      <c r="G42" s="62"/>
      <c r="H42" s="62"/>
      <c r="I42" s="62"/>
      <c r="J42" s="62"/>
      <c r="K42" s="62"/>
      <c r="L42" s="62"/>
      <c r="M42" s="64"/>
      <c r="N42" s="64"/>
    </row>
    <row r="43" spans="2:14" x14ac:dyDescent="0.3">
      <c r="B43" s="175" t="s">
        <v>205</v>
      </c>
      <c r="C43" s="178">
        <f>'Historical FS'!C114/'Historical FS'!C11</f>
        <v>0.1343084270520519</v>
      </c>
      <c r="D43" s="178">
        <f>'Historical FS'!D114/'Historical FS'!D11</f>
        <v>0.15257736199268349</v>
      </c>
      <c r="E43" s="178">
        <f>'Historical FS'!E114/'Historical FS'!E11</f>
        <v>0.16129053442594099</v>
      </c>
      <c r="F43" s="178">
        <f>'Historical FS'!F114/'Historical FS'!F11</f>
        <v>0.14141688843994638</v>
      </c>
      <c r="G43" s="178">
        <f>'Historical FS'!G114/'Historical FS'!G11</f>
        <v>0.17604248507631837</v>
      </c>
      <c r="H43" s="178">
        <f>'Historical FS'!H114/'Historical FS'!H11</f>
        <v>0.18584535455701101</v>
      </c>
      <c r="I43" s="178">
        <f>'Historical FS'!I114/'Historical FS'!I11</f>
        <v>0.22130071692647191</v>
      </c>
      <c r="J43" s="178">
        <f>'Historical FS'!J114/'Historical FS'!J11</f>
        <v>0.16558480917797197</v>
      </c>
      <c r="K43" s="178">
        <f>'Historical FS'!K114/'Historical FS'!K11</f>
        <v>0.12905587130493007</v>
      </c>
      <c r="L43" s="176"/>
      <c r="M43" s="178">
        <f t="shared" si="0"/>
        <v>0.1630469387725918</v>
      </c>
      <c r="N43" s="178">
        <f t="shared" si="1"/>
        <v>0.16129053442594099</v>
      </c>
    </row>
    <row r="44" spans="2:14" x14ac:dyDescent="0.3">
      <c r="B44" s="26" t="s">
        <v>206</v>
      </c>
      <c r="C44" s="191">
        <f>'Historical FS'!C114/'Historical FS'!C103</f>
        <v>0.17144260684460455</v>
      </c>
      <c r="D44" s="191">
        <f>'Historical FS'!D114/'Historical FS'!D103</f>
        <v>0.17123485285631851</v>
      </c>
      <c r="E44" s="191">
        <f>'Historical FS'!E114/'Historical FS'!E103</f>
        <v>0.15884102962100632</v>
      </c>
      <c r="F44" s="191">
        <f>'Historical FS'!F114/'Historical FS'!F103</f>
        <v>0.12550281576830249</v>
      </c>
      <c r="G44" s="191">
        <f>'Historical FS'!G114/'Historical FS'!G103</f>
        <v>0.17769084874348032</v>
      </c>
      <c r="H44" s="191">
        <f>'Historical FS'!H114/'Historical FS'!H103</f>
        <v>0.17287917737789202</v>
      </c>
      <c r="I44" s="191">
        <f>'Historical FS'!I114/'Historical FS'!I103</f>
        <v>0.19531105778105962</v>
      </c>
      <c r="J44" s="191">
        <f>'Historical FS'!J114/'Historical FS'!J103</f>
        <v>0.14677629436665582</v>
      </c>
      <c r="K44" s="191">
        <f>'Historical FS'!K114/'Historical FS'!K103</f>
        <v>0.1089870358163041</v>
      </c>
      <c r="L44" s="190"/>
      <c r="M44" s="191">
        <f t="shared" si="0"/>
        <v>0.15874063546395817</v>
      </c>
      <c r="N44" s="191">
        <f t="shared" si="1"/>
        <v>0.17123485285631851</v>
      </c>
    </row>
    <row r="45" spans="2:14" x14ac:dyDescent="0.3">
      <c r="B45" s="179" t="s">
        <v>207</v>
      </c>
      <c r="C45" s="182">
        <f>'Historical FS'!C114/'Historical FS'!C65</f>
        <v>4.9620853080568716</v>
      </c>
      <c r="D45" s="182">
        <f>'Historical FS'!D114/'Historical FS'!D65</f>
        <v>3.4707602339181287</v>
      </c>
      <c r="E45" s="182">
        <f>'Historical FS'!E114/'Historical FS'!E65</f>
        <v>2.6127659574468085</v>
      </c>
      <c r="F45" s="182">
        <f>'Historical FS'!F114/'Historical FS'!F65</f>
        <v>3</v>
      </c>
      <c r="G45" s="182">
        <f>'Historical FS'!G114/'Historical FS'!G65</f>
        <v>57.653846153846153</v>
      </c>
      <c r="H45" s="182">
        <f>'Historical FS'!H114/'Historical FS'!H65</f>
        <v>9.9018404907975466</v>
      </c>
      <c r="I45" s="182">
        <f>'Historical FS'!I114/'Historical FS'!I65</f>
        <v>2116</v>
      </c>
      <c r="J45" s="182">
        <f>'Historical FS'!J114/'Historical FS'!J65</f>
        <v>7.2119999999999997</v>
      </c>
      <c r="K45" s="182">
        <f>'Historical FS'!K114/'Historical FS'!K65</f>
        <v>4.976588628762542</v>
      </c>
      <c r="L45" s="180"/>
      <c r="M45" s="182">
        <f t="shared" si="0"/>
        <v>245.53220964142531</v>
      </c>
      <c r="N45" s="182">
        <f t="shared" si="1"/>
        <v>4.976588628762542</v>
      </c>
    </row>
  </sheetData>
  <mergeCells count="1">
    <mergeCell ref="B7:N7"/>
  </mergeCells>
  <pageMargins left="0.7" right="0.7" top="0.75" bottom="0.75" header="0.3" footer="0.3"/>
  <ignoredErrors>
    <ignoredError sqref="C33 D33:K33" formulaRange="1"/>
  </ignoredErrors>
  <drawing r:id="rId1"/>
  <extLst>
    <ext xmlns:x14="http://schemas.microsoft.com/office/spreadsheetml/2009/9/main" uri="{05C60535-1F16-4fd2-B633-F4F36F0B64E0}">
      <x14:sparklineGroups xmlns:xm="http://schemas.microsoft.com/office/excel/2006/main">
        <x14:sparklineGroup manualMax="0" manualMin="0" displayEmptyCellsAs="gap" markers="1" xr2:uid="{E964670F-AF1E-42CE-BCCC-D8AE4E19663A}">
          <x14:colorSeries rgb="FFF4711F"/>
          <x14:colorNegative rgb="FFD00000"/>
          <x14:colorAxis rgb="FF000000"/>
          <x14:colorMarkers rgb="FF1B5C29"/>
          <x14:colorFirst rgb="FFD00000"/>
          <x14:colorLast rgb="FFD00000"/>
          <x14:colorHigh rgb="FFD00000"/>
          <x14:colorLow rgb="FFD00000"/>
          <x14:sparklines>
            <x14:sparkline>
              <xm:f>'Ratio Analysis'!C16:K16</xm:f>
              <xm:sqref>L16</xm:sqref>
            </x14:sparkline>
            <x14:sparkline>
              <xm:f>'Ratio Analysis'!C17:K17</xm:f>
              <xm:sqref>L17</xm:sqref>
            </x14:sparkline>
            <x14:sparkline>
              <xm:f>'Ratio Analysis'!C18:K18</xm:f>
              <xm:sqref>L18</xm:sqref>
            </x14:sparkline>
            <x14:sparkline>
              <xm:f>'Ratio Analysis'!C19:K19</xm:f>
              <xm:sqref>L19</xm:sqref>
            </x14:sparkline>
            <x14:sparkline>
              <xm:f>'Ratio Analysis'!C20:K20</xm:f>
              <xm:sqref>L20</xm:sqref>
            </x14:sparkline>
            <x14:sparkline>
              <xm:f>'Ratio Analysis'!C21:K21</xm:f>
              <xm:sqref>L21</xm:sqref>
            </x14:sparkline>
            <x14:sparkline>
              <xm:f>'Ratio Analysis'!C22:K22</xm:f>
              <xm:sqref>L22</xm:sqref>
            </x14:sparkline>
            <x14:sparkline>
              <xm:f>'Ratio Analysis'!C23:K23</xm:f>
              <xm:sqref>L23</xm:sqref>
            </x14:sparkline>
            <x14:sparkline>
              <xm:f>'Ratio Analysis'!C24:K24</xm:f>
              <xm:sqref>L24</xm:sqref>
            </x14:sparkline>
            <x14:sparkline>
              <xm:f>'Ratio Analysis'!C25:K25</xm:f>
              <xm:sqref>L25</xm:sqref>
            </x14:sparkline>
            <x14:sparkline>
              <xm:f>'Ratio Analysis'!C26:K26</xm:f>
              <xm:sqref>L26</xm:sqref>
            </x14:sparkline>
            <x14:sparkline>
              <xm:f>'Ratio Analysis'!C27:K27</xm:f>
              <xm:sqref>L27</xm:sqref>
            </x14:sparkline>
            <x14:sparkline>
              <xm:f>'Ratio Analysis'!C28:K28</xm:f>
              <xm:sqref>L28</xm:sqref>
            </x14:sparkline>
            <x14:sparkline>
              <xm:f>'Ratio Analysis'!C29:K29</xm:f>
              <xm:sqref>L29</xm:sqref>
            </x14:sparkline>
            <x14:sparkline>
              <xm:f>'Ratio Analysis'!C30:K30</xm:f>
              <xm:sqref>L30</xm:sqref>
            </x14:sparkline>
            <x14:sparkline>
              <xm:f>'Ratio Analysis'!C31:K31</xm:f>
              <xm:sqref>L31</xm:sqref>
            </x14:sparkline>
            <x14:sparkline>
              <xm:f>'Ratio Analysis'!C32:K32</xm:f>
              <xm:sqref>L32</xm:sqref>
            </x14:sparkline>
            <x14:sparkline>
              <xm:f>'Ratio Analysis'!C33:K33</xm:f>
              <xm:sqref>L33</xm:sqref>
            </x14:sparkline>
            <x14:sparkline>
              <xm:f>'Ratio Analysis'!C34:K34</xm:f>
              <xm:sqref>L34</xm:sqref>
            </x14:sparkline>
            <x14:sparkline>
              <xm:f>'Ratio Analysis'!C35:K35</xm:f>
              <xm:sqref>L35</xm:sqref>
            </x14:sparkline>
            <x14:sparkline>
              <xm:f>'Ratio Analysis'!C36:K36</xm:f>
              <xm:sqref>L36</xm:sqref>
            </x14:sparkline>
            <x14:sparkline>
              <xm:f>'Ratio Analysis'!C37:K37</xm:f>
              <xm:sqref>L37</xm:sqref>
            </x14:sparkline>
            <x14:sparkline>
              <xm:f>'Ratio Analysis'!C38:K38</xm:f>
              <xm:sqref>L38</xm:sqref>
            </x14:sparkline>
            <x14:sparkline>
              <xm:f>'Ratio Analysis'!C39:K39</xm:f>
              <xm:sqref>L39</xm:sqref>
            </x14:sparkline>
            <x14:sparkline>
              <xm:f>'Ratio Analysis'!C40:K40</xm:f>
              <xm:sqref>L40</xm:sqref>
            </x14:sparkline>
            <x14:sparkline>
              <xm:f>'Ratio Analysis'!C41:K41</xm:f>
              <xm:sqref>L41</xm:sqref>
            </x14:sparkline>
            <x14:sparkline>
              <xm:f>'Ratio Analysis'!C42:K42</xm:f>
              <xm:sqref>L42</xm:sqref>
            </x14:sparkline>
            <x14:sparkline>
              <xm:f>'Ratio Analysis'!C43:K43</xm:f>
              <xm:sqref>L43</xm:sqref>
            </x14:sparkline>
            <x14:sparkline>
              <xm:f>'Ratio Analysis'!C44:K44</xm:f>
              <xm:sqref>L44</xm:sqref>
            </x14:sparkline>
            <x14:sparkline>
              <xm:f>'Ratio Analysis'!C45:K45</xm:f>
              <xm:sqref>L45</xm:sqref>
            </x14:sparkline>
          </x14:sparklines>
        </x14:sparklineGroup>
        <x14:sparklineGroup manualMax="0" manualMin="0" displayEmptyCellsAs="gap" markers="1" xr2:uid="{1F308FBC-4C5D-4D80-9F1D-5B42042938E6}">
          <x14:colorSeries rgb="FFF4711F"/>
          <x14:colorNegative rgb="FFD00000"/>
          <x14:colorAxis rgb="FF000000"/>
          <x14:colorMarkers rgb="FF1B5C29"/>
          <x14:colorFirst rgb="FFD00000"/>
          <x14:colorLast rgb="FFD00000"/>
          <x14:colorHigh rgb="FFD00000"/>
          <x14:colorLow rgb="FFD00000"/>
          <x14:sparklines>
            <x14:sparkline>
              <xm:f>'Ratio Analysis'!D10:K10</xm:f>
              <xm:sqref>L10</xm:sqref>
            </x14:sparkline>
            <x14:sparkline>
              <xm:f>'Ratio Analysis'!D11:K11</xm:f>
              <xm:sqref>L11</xm:sqref>
            </x14:sparkline>
            <x14:sparkline>
              <xm:f>'Ratio Analysis'!D12:K12</xm:f>
              <xm:sqref>L12</xm:sqref>
            </x14:sparkline>
            <x14:sparkline>
              <xm:f>'Ratio Analysis'!D13:K13</xm:f>
              <xm:sqref>L13</xm:sqref>
            </x14:sparkline>
            <x14:sparkline>
              <xm:f>'Ratio Analysis'!D14:K14</xm:f>
              <xm:sqref>L14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ABBBE-32A8-40C4-9315-8EDB77FDFEEF}">
  <sheetPr>
    <tabColor rgb="FF9EE2AD"/>
  </sheetPr>
  <dimension ref="A1:K54"/>
  <sheetViews>
    <sheetView showGridLines="0" workbookViewId="0">
      <pane ySplit="8" topLeftCell="A9" activePane="bottomLeft" state="frozen"/>
      <selection activeCell="C54" sqref="C54:K54"/>
      <selection pane="bottomLeft" activeCell="C54" sqref="C54:K54"/>
    </sheetView>
  </sheetViews>
  <sheetFormatPr defaultRowHeight="14.4" x14ac:dyDescent="0.3"/>
  <cols>
    <col min="1" max="1" width="1.88671875" customWidth="1"/>
    <col min="2" max="2" width="22.6640625" customWidth="1"/>
  </cols>
  <sheetData>
    <row r="1" spans="1:11" x14ac:dyDescent="0.3">
      <c r="B1" s="33"/>
      <c r="C1" s="33"/>
      <c r="D1" s="33"/>
      <c r="E1" s="33"/>
      <c r="F1" s="33"/>
      <c r="G1" s="33"/>
      <c r="H1" s="33"/>
      <c r="I1" s="33"/>
      <c r="J1" s="33"/>
      <c r="K1" s="33"/>
    </row>
    <row r="2" spans="1:11" x14ac:dyDescent="0.3">
      <c r="B2" s="33"/>
      <c r="C2" s="33"/>
      <c r="D2" s="33"/>
      <c r="E2" s="33"/>
      <c r="F2" s="33"/>
      <c r="G2" s="33"/>
      <c r="H2" s="33"/>
      <c r="I2" s="33"/>
      <c r="J2" s="33"/>
      <c r="K2" s="33"/>
    </row>
    <row r="3" spans="1:11" x14ac:dyDescent="0.3">
      <c r="B3" s="33"/>
      <c r="C3" s="33"/>
      <c r="D3" s="33"/>
      <c r="E3" s="33"/>
      <c r="F3" s="33"/>
      <c r="G3" s="33"/>
      <c r="H3" s="33"/>
      <c r="I3" s="33"/>
      <c r="J3" s="33"/>
      <c r="K3" s="33"/>
    </row>
    <row r="4" spans="1:11" x14ac:dyDescent="0.3">
      <c r="B4" s="33"/>
      <c r="C4" s="33"/>
      <c r="D4" s="33"/>
      <c r="E4" s="33"/>
      <c r="F4" s="33"/>
      <c r="G4" s="33"/>
      <c r="H4" s="33"/>
      <c r="I4" s="33"/>
      <c r="J4" s="33"/>
      <c r="K4" s="33"/>
    </row>
    <row r="5" spans="1:11" x14ac:dyDescent="0.3">
      <c r="B5" s="33"/>
      <c r="C5" s="33"/>
      <c r="D5" s="33"/>
      <c r="E5" s="33"/>
      <c r="F5" s="33"/>
      <c r="G5" s="33"/>
      <c r="H5" s="33"/>
      <c r="I5" s="33"/>
      <c r="J5" s="33"/>
      <c r="K5" s="33"/>
    </row>
    <row r="7" spans="1:11" x14ac:dyDescent="0.3">
      <c r="B7" s="243" t="s">
        <v>383</v>
      </c>
      <c r="C7" s="243"/>
      <c r="D7" s="243"/>
      <c r="E7" s="243"/>
      <c r="F7" s="243"/>
      <c r="G7" s="243"/>
      <c r="H7" s="243"/>
      <c r="I7" s="243"/>
      <c r="J7" s="243"/>
      <c r="K7" s="243"/>
    </row>
    <row r="8" spans="1:11" x14ac:dyDescent="0.3">
      <c r="B8" s="59" t="s">
        <v>93</v>
      </c>
      <c r="C8" s="60">
        <f>'Data Sheet'!B$16</f>
        <v>42094</v>
      </c>
      <c r="D8" s="60">
        <f>'Data Sheet'!C$16</f>
        <v>42460</v>
      </c>
      <c r="E8" s="60">
        <f>'Data Sheet'!D$16</f>
        <v>42825</v>
      </c>
      <c r="F8" s="60">
        <f>'Data Sheet'!E$16</f>
        <v>43190</v>
      </c>
      <c r="G8" s="60">
        <f>'Data Sheet'!F$16</f>
        <v>43555</v>
      </c>
      <c r="H8" s="60">
        <f>'Data Sheet'!G$16</f>
        <v>43921</v>
      </c>
      <c r="I8" s="60">
        <f>'Data Sheet'!H$16</f>
        <v>44286</v>
      </c>
      <c r="J8" s="60">
        <f>'Data Sheet'!I$16</f>
        <v>44651</v>
      </c>
      <c r="K8" s="60">
        <f>'Data Sheet'!J$16</f>
        <v>45016</v>
      </c>
    </row>
    <row r="9" spans="1:11" ht="3.6" customHeight="1" x14ac:dyDescent="0.3"/>
    <row r="10" spans="1:11" x14ac:dyDescent="0.3">
      <c r="A10" t="s">
        <v>123</v>
      </c>
      <c r="B10" s="174" t="str">
        <f>"Income Statement of - "&amp;'Data Sheet'!$B$1</f>
        <v>Income Statement of - DABUR INDIA LTD</v>
      </c>
      <c r="C10" s="174"/>
      <c r="D10" s="174"/>
      <c r="E10" s="174"/>
      <c r="F10" s="174"/>
      <c r="G10" s="174"/>
      <c r="H10" s="174"/>
      <c r="I10" s="174"/>
      <c r="J10" s="174"/>
      <c r="K10" s="174"/>
    </row>
    <row r="11" spans="1:11" x14ac:dyDescent="0.3">
      <c r="B11" s="172" t="str">
        <f>'Data Sheet'!A17</f>
        <v>Sales</v>
      </c>
      <c r="C11" s="173">
        <f>'Data Sheet'!B$17/'Data Sheet'!B$17</f>
        <v>1</v>
      </c>
      <c r="D11" s="173">
        <f>'Data Sheet'!C$17/'Data Sheet'!C$17</f>
        <v>1</v>
      </c>
      <c r="E11" s="173">
        <f>'Data Sheet'!D$17/'Data Sheet'!D$17</f>
        <v>1</v>
      </c>
      <c r="F11" s="173">
        <f>'Data Sheet'!E$17/'Data Sheet'!E$17</f>
        <v>1</v>
      </c>
      <c r="G11" s="173">
        <f>'Data Sheet'!F$17/'Data Sheet'!F$17</f>
        <v>1</v>
      </c>
      <c r="H11" s="173">
        <f>'Data Sheet'!G$17/'Data Sheet'!G$17</f>
        <v>1</v>
      </c>
      <c r="I11" s="173">
        <f>'Data Sheet'!H$17/'Data Sheet'!H$17</f>
        <v>1</v>
      </c>
      <c r="J11" s="173">
        <f>'Data Sheet'!I$17/'Data Sheet'!I$17</f>
        <v>1</v>
      </c>
      <c r="K11" s="173">
        <f>'Data Sheet'!J$17/'Data Sheet'!J$17</f>
        <v>1</v>
      </c>
    </row>
    <row r="12" spans="1:11" x14ac:dyDescent="0.3">
      <c r="B12" s="72" t="str">
        <f>'Data Sheet'!A18</f>
        <v>Raw Material Cost</v>
      </c>
      <c r="C12" s="73">
        <f>'Data Sheet'!B18/'Data Sheet'!B$17</f>
        <v>0.33788382770037545</v>
      </c>
      <c r="D12" s="73">
        <f>'Data Sheet'!C18/'Data Sheet'!C$17</f>
        <v>0.35217091749510904</v>
      </c>
      <c r="E12" s="73">
        <f>'Data Sheet'!D18/'Data Sheet'!D$17</f>
        <v>0.3493161570297324</v>
      </c>
      <c r="F12" s="73">
        <f>'Data Sheet'!E18/'Data Sheet'!E$17</f>
        <v>0.35941516605476664</v>
      </c>
      <c r="G12" s="73">
        <f>'Data Sheet'!F18/'Data Sheet'!F$17</f>
        <v>0.36029989465636481</v>
      </c>
      <c r="H12" s="73">
        <f>'Data Sheet'!G18/'Data Sheet'!G$17</f>
        <v>0.36138400670609261</v>
      </c>
      <c r="I12" s="73">
        <f>'Data Sheet'!H18/'Data Sheet'!H$17</f>
        <v>0.39368728200676667</v>
      </c>
      <c r="J12" s="73">
        <f>'Data Sheet'!I18/'Data Sheet'!I$17</f>
        <v>0.37990830844510076</v>
      </c>
      <c r="K12" s="73">
        <f>'Data Sheet'!J18/'Data Sheet'!J$17</f>
        <v>0.41301608254718825</v>
      </c>
    </row>
    <row r="13" spans="1:11" x14ac:dyDescent="0.3">
      <c r="B13" s="72" t="str">
        <f>'Data Sheet'!A19</f>
        <v>Change in Inventory</v>
      </c>
      <c r="C13" s="73">
        <f>'Data Sheet'!B19/'Data Sheet'!B$17</f>
        <v>3.3237166618134335E-3</v>
      </c>
      <c r="D13" s="73">
        <f>'Data Sheet'!C19/'Data Sheet'!C$17</f>
        <v>9.0659488975096594E-3</v>
      </c>
      <c r="E13" s="73">
        <f>'Data Sheet'!D19/'Data Sheet'!D$17</f>
        <v>3.0235408000693497E-3</v>
      </c>
      <c r="F13" s="73">
        <f>'Data Sheet'!E19/'Data Sheet'!E$17</f>
        <v>8.5381093908843096E-3</v>
      </c>
      <c r="G13" s="73">
        <f>'Data Sheet'!F19/'Data Sheet'!F$17</f>
        <v>-1.4844409682219239E-3</v>
      </c>
      <c r="H13" s="73">
        <f>'Data Sheet'!G19/'Data Sheet'!G$17</f>
        <v>7.4890841762007415E-3</v>
      </c>
      <c r="I13" s="73">
        <f>'Data Sheet'!H19/'Data Sheet'!H$17</f>
        <v>2.1669900069548664E-2</v>
      </c>
      <c r="J13" s="73">
        <f>'Data Sheet'!I19/'Data Sheet'!I$17</f>
        <v>7.8521914502033307E-4</v>
      </c>
      <c r="K13" s="73">
        <f>'Data Sheet'!J19/'Data Sheet'!J$17</f>
        <v>7.8743162337194892E-3</v>
      </c>
    </row>
    <row r="14" spans="1:11" x14ac:dyDescent="0.3">
      <c r="B14" s="72" t="str">
        <f>'Data Sheet'!A20</f>
        <v>Power and Fuel</v>
      </c>
      <c r="C14" s="73">
        <f>'Data Sheet'!B20/'Data Sheet'!B$17</f>
        <v>1.1590034750862357E-2</v>
      </c>
      <c r="D14" s="73">
        <f>'Data Sheet'!C20/'Data Sheet'!C$17</f>
        <v>1.0797387032338174E-2</v>
      </c>
      <c r="E14" s="73">
        <f>'Data Sheet'!D20/'Data Sheet'!D$17</f>
        <v>1.1489980416597163E-2</v>
      </c>
      <c r="F14" s="73">
        <f>'Data Sheet'!E20/'Data Sheet'!E$17</f>
        <v>1.2161593400545205E-2</v>
      </c>
      <c r="G14" s="73">
        <f>'Data Sheet'!F20/'Data Sheet'!F$17</f>
        <v>1.2361729138848079E-2</v>
      </c>
      <c r="H14" s="73">
        <f>'Data Sheet'!G20/'Data Sheet'!G$17</f>
        <v>1.2334420309880434E-2</v>
      </c>
      <c r="I14" s="73">
        <f>'Data Sheet'!H20/'Data Sheet'!H$17</f>
        <v>1.0877829663290333E-2</v>
      </c>
      <c r="J14" s="73">
        <f>'Data Sheet'!I20/'Data Sheet'!I$17</f>
        <v>1.1815940958867373E-2</v>
      </c>
      <c r="K14" s="73">
        <f>'Data Sheet'!J20/'Data Sheet'!J$17</f>
        <v>1.3060835792882674E-2</v>
      </c>
    </row>
    <row r="15" spans="1:11" x14ac:dyDescent="0.3">
      <c r="B15" s="72" t="str">
        <f>'Data Sheet'!A21</f>
        <v>Other Mfr. Exp</v>
      </c>
      <c r="C15" s="73">
        <f>'Data Sheet'!B21/'Data Sheet'!B$17</f>
        <v>0.15500244372066413</v>
      </c>
      <c r="D15" s="73">
        <f>'Data Sheet'!C21/'Data Sheet'!C$17</f>
        <v>0.15171742723975085</v>
      </c>
      <c r="E15" s="73">
        <f>'Data Sheet'!D21/'Data Sheet'!D$17</f>
        <v>0.16384123652573884</v>
      </c>
      <c r="F15" s="73">
        <f>'Data Sheet'!E21/'Data Sheet'!E$17</f>
        <v>0.15786372436657017</v>
      </c>
      <c r="G15" s="73">
        <f>'Data Sheet'!F21/'Data Sheet'!F$17</f>
        <v>0.15591680084180959</v>
      </c>
      <c r="H15" s="73">
        <f>'Data Sheet'!G21/'Data Sheet'!G$17</f>
        <v>0.15982009616978943</v>
      </c>
      <c r="I15" s="73">
        <f>'Data Sheet'!H21/'Data Sheet'!H$17</f>
        <v>0.14091082606035568</v>
      </c>
      <c r="J15" s="73">
        <f>'Data Sheet'!I21/'Data Sheet'!I$17</f>
        <v>0.15213322459655348</v>
      </c>
      <c r="K15" s="73">
        <f>'Data Sheet'!J21/'Data Sheet'!J$17</f>
        <v>0.15437354562792882</v>
      </c>
    </row>
    <row r="16" spans="1:11" x14ac:dyDescent="0.3">
      <c r="B16" s="72" t="str">
        <f>'Data Sheet'!A22</f>
        <v>Employee Cost</v>
      </c>
      <c r="C16" s="73">
        <f>'Data Sheet'!B22/'Data Sheet'!B$17</f>
        <v>8.8534524449393179E-2</v>
      </c>
      <c r="D16" s="73">
        <f>'Data Sheet'!C22/'Data Sheet'!C$17</f>
        <v>0.10207386955213982</v>
      </c>
      <c r="E16" s="73">
        <f>'Data Sheet'!D22/'Data Sheet'!D$17</f>
        <v>0.10380122911793253</v>
      </c>
      <c r="F16" s="73">
        <f>'Data Sheet'!E22/'Data Sheet'!E$17</f>
        <v>0.10274221850981306</v>
      </c>
      <c r="G16" s="73">
        <f>'Data Sheet'!F22/'Data Sheet'!F$17</f>
        <v>0.11022326508897838</v>
      </c>
      <c r="H16" s="73">
        <f>'Data Sheet'!G22/'Data Sheet'!G$17</f>
        <v>0.10929180714456789</v>
      </c>
      <c r="I16" s="73">
        <f>'Data Sheet'!H22/'Data Sheet'!H$17</f>
        <v>0.10823445744196872</v>
      </c>
      <c r="J16" s="73">
        <f>'Data Sheet'!I22/'Data Sheet'!I$17</f>
        <v>9.9313231723220818E-2</v>
      </c>
      <c r="K16" s="73">
        <f>'Data Sheet'!J22/'Data Sheet'!J$17</f>
        <v>9.8737281968865276E-2</v>
      </c>
    </row>
    <row r="17" spans="1:11" x14ac:dyDescent="0.3">
      <c r="B17" s="72" t="str">
        <f>'Data Sheet'!A23</f>
        <v>Selling and admin</v>
      </c>
      <c r="C17" s="73">
        <f>'Data Sheet'!B23/'Data Sheet'!B$17</f>
        <v>0.21050120005285108</v>
      </c>
      <c r="D17" s="73">
        <f>'Data Sheet'!C23/'Data Sheet'!C$17</f>
        <v>0.15649012938868795</v>
      </c>
      <c r="E17" s="73">
        <f>'Data Sheet'!D23/'Data Sheet'!D$17</f>
        <v>0.15254301847091845</v>
      </c>
      <c r="F17" s="73">
        <f>'Data Sheet'!E23/'Data Sheet'!E$17</f>
        <v>0.14703471318401679</v>
      </c>
      <c r="G17" s="73">
        <f>'Data Sheet'!F23/'Data Sheet'!F$17</f>
        <v>0.13899722724278007</v>
      </c>
      <c r="H17" s="73">
        <f>'Data Sheet'!G23/'Data Sheet'!G$17</f>
        <v>0.14100642053096041</v>
      </c>
      <c r="I17" s="73">
        <f>'Data Sheet'!H23/'Data Sheet'!H$17</f>
        <v>0.14519146799976992</v>
      </c>
      <c r="J17" s="73">
        <f>'Data Sheet'!I23/'Data Sheet'!I$17</f>
        <v>0.13598618014304764</v>
      </c>
      <c r="K17" s="73">
        <f>'Data Sheet'!J23/'Data Sheet'!J$17</f>
        <v>0.12376093787538303</v>
      </c>
    </row>
    <row r="18" spans="1:11" x14ac:dyDescent="0.3">
      <c r="B18" s="72" t="str">
        <f>'Data Sheet'!A24</f>
        <v>Other Expenses</v>
      </c>
      <c r="C18" s="73">
        <f>'Data Sheet'!B24/'Data Sheet'!B$17</f>
        <v>3.0454788602127639E-2</v>
      </c>
      <c r="D18" s="73">
        <f>'Data Sheet'!C24/'Data Sheet'!C$17</f>
        <v>4.0656018386407637E-2</v>
      </c>
      <c r="E18" s="73">
        <f>'Data Sheet'!D24/'Data Sheet'!D$17</f>
        <v>2.3490889317654352E-2</v>
      </c>
      <c r="F18" s="73">
        <f>'Data Sheet'!E24/'Data Sheet'!E$17</f>
        <v>1.9857935598334594E-2</v>
      </c>
      <c r="G18" s="73">
        <f>'Data Sheet'!F24/'Data Sheet'!F$17</f>
        <v>1.6422802610455211E-2</v>
      </c>
      <c r="H18" s="73">
        <f>'Data Sheet'!G24/'Data Sheet'!G$17</f>
        <v>1.7271873100093961E-2</v>
      </c>
      <c r="I18" s="73">
        <f>'Data Sheet'!H24/'Data Sheet'!H$17</f>
        <v>1.3424461259301482E-2</v>
      </c>
      <c r="J18" s="73">
        <f>'Data Sheet'!I24/'Data Sheet'!I$17</f>
        <v>1.4807120789664127E-2</v>
      </c>
      <c r="K18" s="73">
        <f>'Data Sheet'!J24/'Data Sheet'!J$17</f>
        <v>1.7370503968381312E-2</v>
      </c>
    </row>
    <row r="19" spans="1:11" x14ac:dyDescent="0.3">
      <c r="B19" s="72" t="str">
        <f>'Data Sheet'!A25</f>
        <v>Other Income</v>
      </c>
      <c r="C19" s="73">
        <f>'Data Sheet'!B25/'Data Sheet'!B$17</f>
        <v>1.9785799224936472E-2</v>
      </c>
      <c r="D19" s="73">
        <f>'Data Sheet'!C25/'Data Sheet'!C$17</f>
        <v>2.7917672494684857E-2</v>
      </c>
      <c r="E19" s="73">
        <f>'Data Sheet'!D25/'Data Sheet'!D$17</f>
        <v>3.8868654603150421E-2</v>
      </c>
      <c r="F19" s="73">
        <f>'Data Sheet'!E25/'Data Sheet'!E$17</f>
        <v>3.7669729404223078E-2</v>
      </c>
      <c r="G19" s="73">
        <f>'Data Sheet'!F25/'Data Sheet'!F$17</f>
        <v>2.6047006514394028E-2</v>
      </c>
      <c r="H19" s="73">
        <f>'Data Sheet'!G25/'Data Sheet'!G$17</f>
        <v>2.3638285524788593E-2</v>
      </c>
      <c r="I19" s="73">
        <f>'Data Sheet'!H25/'Data Sheet'!H$17</f>
        <v>3.4020278926754279E-2</v>
      </c>
      <c r="J19" s="73">
        <f>'Data Sheet'!I25/'Data Sheet'!I$17</f>
        <v>2.8300951079469689E-2</v>
      </c>
      <c r="K19" s="73">
        <f>'Data Sheet'!J25/'Data Sheet'!J$17</f>
        <v>3.8629162984208869E-2</v>
      </c>
    </row>
    <row r="20" spans="1:11" x14ac:dyDescent="0.3">
      <c r="B20" s="72" t="str">
        <f>'Data Sheet'!A26</f>
        <v>Depreciation</v>
      </c>
      <c r="C20" s="73">
        <f>'Data Sheet'!B26/'Data Sheet'!B$17</f>
        <v>1.4749553908734411E-2</v>
      </c>
      <c r="D20" s="73">
        <f>'Data Sheet'!C26/'Data Sheet'!C$17</f>
        <v>1.7120285462346684E-2</v>
      </c>
      <c r="E20" s="73">
        <f>'Data Sheet'!D26/'Data Sheet'!D$17</f>
        <v>1.8763815755773558E-2</v>
      </c>
      <c r="F20" s="73">
        <f>'Data Sheet'!E26/'Data Sheet'!E$17</f>
        <v>2.1002738980943687E-2</v>
      </c>
      <c r="G20" s="73">
        <f>'Data Sheet'!F26/'Data Sheet'!F$17</f>
        <v>2.0775127158105883E-2</v>
      </c>
      <c r="H20" s="73">
        <f>'Data Sheet'!G26/'Data Sheet'!G$17</f>
        <v>2.5383896166104754E-2</v>
      </c>
      <c r="I20" s="73">
        <f>'Data Sheet'!H26/'Data Sheet'!H$17</f>
        <v>2.5113866330601937E-2</v>
      </c>
      <c r="J20" s="73">
        <f>'Data Sheet'!I26/'Data Sheet'!I$17</f>
        <v>2.322503737826807E-2</v>
      </c>
      <c r="K20" s="73">
        <f>'Data Sheet'!J26/'Data Sheet'!J$17</f>
        <v>2.6969901707648555E-2</v>
      </c>
    </row>
    <row r="21" spans="1:11" x14ac:dyDescent="0.3">
      <c r="B21" s="72" t="str">
        <f>'Data Sheet'!A27</f>
        <v>Interest</v>
      </c>
      <c r="C21" s="73">
        <f>'Data Sheet'!B27/'Data Sheet'!B$17</f>
        <v>5.1465655141626756E-3</v>
      </c>
      <c r="D21" s="73">
        <f>'Data Sheet'!C27/'Data Sheet'!C$17</f>
        <v>6.2316348015208885E-3</v>
      </c>
      <c r="E21" s="73">
        <f>'Data Sheet'!D27/'Data Sheet'!D$17</f>
        <v>7.0965208265745859E-3</v>
      </c>
      <c r="F21" s="73">
        <f>'Data Sheet'!E27/'Data Sheet'!E$17</f>
        <v>6.870115322105453E-3</v>
      </c>
      <c r="G21" s="73">
        <f>'Data Sheet'!F27/'Data Sheet'!F$17</f>
        <v>6.9970722220460621E-3</v>
      </c>
      <c r="H21" s="73">
        <f>'Data Sheet'!G27/'Data Sheet'!G$17</f>
        <v>5.7043239558576984E-3</v>
      </c>
      <c r="I21" s="73">
        <f>'Data Sheet'!H27/'Data Sheet'!H$17</f>
        <v>3.2222472062876178E-3</v>
      </c>
      <c r="J21" s="73">
        <f>'Data Sheet'!I27/'Data Sheet'!I$17</f>
        <v>3.5449659646531995E-3</v>
      </c>
      <c r="K21" s="73">
        <f>'Data Sheet'!J27/'Data Sheet'!J$17</f>
        <v>6.7858409750656771E-3</v>
      </c>
    </row>
    <row r="22" spans="1:11" x14ac:dyDescent="0.3">
      <c r="B22" s="72" t="str">
        <f>'Data Sheet'!A28</f>
        <v>Profit before tax</v>
      </c>
      <c r="C22" s="73">
        <f>'Data Sheet'!B28/'Data Sheet'!B$17</f>
        <v>0.16924657718757896</v>
      </c>
      <c r="D22" s="73">
        <f>'Data Sheet'!C28/'Data Sheet'!C$17</f>
        <v>0.19972595203389351</v>
      </c>
      <c r="E22" s="73">
        <f>'Data Sheet'!D28/'Data Sheet'!D$17</f>
        <v>0.21154934794229793</v>
      </c>
      <c r="F22" s="73">
        <f>'Data Sheet'!E28/'Data Sheet'!E$17</f>
        <v>0.21925963337801171</v>
      </c>
      <c r="G22" s="73">
        <f>'Data Sheet'!F28/'Data Sheet'!F$17</f>
        <v>0.202568646586784</v>
      </c>
      <c r="H22" s="73">
        <f>'Data Sheet'!G28/'Data Sheet'!G$17</f>
        <v>0.19893052561764221</v>
      </c>
      <c r="I22" s="73">
        <f>'Data Sheet'!H28/'Data Sheet'!H$17</f>
        <v>0.21502774102796066</v>
      </c>
      <c r="J22" s="73">
        <f>'Data Sheet'!I28/'Data Sheet'!I$17</f>
        <v>0.20835216022511449</v>
      </c>
      <c r="K22" s="73">
        <f>'Data Sheet'!J28/'Data Sheet'!J$17</f>
        <v>0.19242854875458482</v>
      </c>
    </row>
    <row r="23" spans="1:11" x14ac:dyDescent="0.3">
      <c r="B23" s="72" t="str">
        <f>'Data Sheet'!A29</f>
        <v>Tax</v>
      </c>
      <c r="C23" s="73">
        <f>'Data Sheet'!B29/'Data Sheet'!B$17</f>
        <v>3.2183993565510313E-2</v>
      </c>
      <c r="D23" s="73">
        <f>'Data Sheet'!C29/'Data Sheet'!C$17</f>
        <v>3.8549242511883554E-2</v>
      </c>
      <c r="E23" s="73">
        <f>'Data Sheet'!D29/'Data Sheet'!D$17</f>
        <v>4.338820451324539E-2</v>
      </c>
      <c r="F23" s="73">
        <f>'Data Sheet'!E29/'Data Sheet'!E$17</f>
        <v>4.3428712031443245E-2</v>
      </c>
      <c r="G23" s="73">
        <f>'Data Sheet'!F29/'Data Sheet'!F$17</f>
        <v>3.2721118873891807E-2</v>
      </c>
      <c r="H23" s="73">
        <f>'Data Sheet'!G29/'Data Sheet'!G$17</f>
        <v>3.2208588957055223E-2</v>
      </c>
      <c r="I23" s="73">
        <f>'Data Sheet'!H29/'Data Sheet'!H$17</f>
        <v>3.7762310898223635E-2</v>
      </c>
      <c r="J23" s="73">
        <f>'Data Sheet'!I29/'Data Sheet'!I$17</f>
        <v>4.834194778430443E-2</v>
      </c>
      <c r="K23" s="73">
        <f>'Data Sheet'!J29/'Data Sheet'!J$17</f>
        <v>4.4870332674466107E-2</v>
      </c>
    </row>
    <row r="25" spans="1:11" x14ac:dyDescent="0.3">
      <c r="A25" t="s">
        <v>123</v>
      </c>
      <c r="B25" s="174" t="str">
        <f>"Balance Sheet of - "&amp;'Data Sheet'!$B$1</f>
        <v>Balance Sheet of - DABUR INDIA LTD</v>
      </c>
      <c r="C25" s="174"/>
      <c r="D25" s="174"/>
      <c r="E25" s="174"/>
      <c r="F25" s="174"/>
      <c r="G25" s="174"/>
      <c r="H25" s="174"/>
      <c r="I25" s="174"/>
      <c r="J25" s="174"/>
      <c r="K25" s="174"/>
    </row>
    <row r="26" spans="1:11" x14ac:dyDescent="0.3">
      <c r="B26" s="172" t="s">
        <v>211</v>
      </c>
      <c r="C26" s="173">
        <f>'Historical FS'!C76/'Historical FS'!C76</f>
        <v>1</v>
      </c>
      <c r="D26" s="173">
        <f>'Historical FS'!D76/'Historical FS'!D76</f>
        <v>1</v>
      </c>
      <c r="E26" s="173">
        <f>'Historical FS'!E76/'Historical FS'!E76</f>
        <v>1</v>
      </c>
      <c r="F26" s="173">
        <f>'Historical FS'!F76/'Historical FS'!F76</f>
        <v>1</v>
      </c>
      <c r="G26" s="173">
        <f>'Historical FS'!G76/'Historical FS'!G76</f>
        <v>1</v>
      </c>
      <c r="H26" s="173">
        <f>'Historical FS'!H76/'Historical FS'!H76</f>
        <v>1</v>
      </c>
      <c r="I26" s="173">
        <f>'Historical FS'!I76/'Historical FS'!I76</f>
        <v>1</v>
      </c>
      <c r="J26" s="173">
        <f>'Historical FS'!J76/'Historical FS'!J76</f>
        <v>1</v>
      </c>
      <c r="K26" s="173">
        <f>'Historical FS'!K76/'Historical FS'!K76</f>
        <v>1</v>
      </c>
    </row>
    <row r="27" spans="1:11" x14ac:dyDescent="0.3">
      <c r="B27" s="72" t="str">
        <f>'Historical FS'!B61</f>
        <v>Equity Capital</v>
      </c>
      <c r="C27" s="73">
        <f>'Historical FS'!C61/'Historical FS'!C$76</f>
        <v>2.8819387588013754E-2</v>
      </c>
      <c r="D27" s="73">
        <f>'Historical FS'!D61/'Historical FS'!D$76</f>
        <v>2.5389497980380843E-2</v>
      </c>
      <c r="E27" s="73">
        <f>'Historical FS'!E61/'Historical FS'!E$76</f>
        <v>2.2765489587375502E-2</v>
      </c>
      <c r="F27" s="73">
        <f>'Historical FS'!F61/'Historical FS'!F$76</f>
        <v>2.0227560050568902E-2</v>
      </c>
      <c r="G27" s="73">
        <f>'Historical FS'!G61/'Historical FS'!G$76</f>
        <v>2.0981507823613087E-2</v>
      </c>
      <c r="H27" s="73">
        <f>'Historical FS'!H61/'Historical FS'!H$76</f>
        <v>1.8958868894601542E-2</v>
      </c>
      <c r="I27" s="73">
        <f>'Historical FS'!I61/'Historical FS'!I$76</f>
        <v>1.6337456156544212E-2</v>
      </c>
      <c r="J27" s="73">
        <f>'Historical FS'!J61/'Historical FS'!J$76</f>
        <v>1.4408987300553566E-2</v>
      </c>
      <c r="K27" s="73">
        <f>'Historical FS'!K61/'Historical FS'!K$76</f>
        <v>1.2964183695891012E-2</v>
      </c>
    </row>
    <row r="28" spans="1:11" x14ac:dyDescent="0.3">
      <c r="B28" s="72" t="str">
        <f>'Historical FS'!B62</f>
        <v>Reserves</v>
      </c>
      <c r="C28" s="73">
        <f>'Historical FS'!C62/'Historical FS'!C$76</f>
        <v>0.520386441788112</v>
      </c>
      <c r="D28" s="73">
        <f>'Historical FS'!D62/'Historical FS'!D$76</f>
        <v>0.57631275245239466</v>
      </c>
      <c r="E28" s="73">
        <f>'Historical FS'!E62/'Historical FS'!E$76</f>
        <v>0.60419091967403959</v>
      </c>
      <c r="F28" s="73">
        <f>'Historical FS'!F62/'Historical FS'!F$76</f>
        <v>0.63555913113435236</v>
      </c>
      <c r="G28" s="73">
        <f>'Historical FS'!G62/'Historical FS'!G$76</f>
        <v>0.64663347558084405</v>
      </c>
      <c r="H28" s="73">
        <f>'Historical FS'!H62/'Historical FS'!H$76</f>
        <v>0.68862467866323906</v>
      </c>
      <c r="I28" s="73">
        <f>'Historical FS'!I62/'Historical FS'!I$76</f>
        <v>0.6910651652206018</v>
      </c>
      <c r="J28" s="73">
        <f>'Historical FS'!J62/'Historical FS'!J$76</f>
        <v>0.66794203842396616</v>
      </c>
      <c r="K28" s="73">
        <f>'Historical FS'!K62/'Historical FS'!K$76</f>
        <v>0.6442540101076687</v>
      </c>
    </row>
    <row r="29" spans="1:11" x14ac:dyDescent="0.3">
      <c r="B29" s="72" t="str">
        <f>'Historical FS'!B65</f>
        <v>Long term Borrowings</v>
      </c>
      <c r="C29" s="73">
        <f>'Historical FS'!C65/'Historical FS'!C$76</f>
        <v>3.4550515801539214E-2</v>
      </c>
      <c r="D29" s="73">
        <f>'Historical FS'!D65/'Historical FS'!D$76</f>
        <v>4.9336410848240045E-2</v>
      </c>
      <c r="E29" s="73">
        <f>'Historical FS'!E65/'Historical FS'!E$76</f>
        <v>6.0794205148105032E-2</v>
      </c>
      <c r="F29" s="73">
        <f>'Historical FS'!F65/'Historical FS'!F$76</f>
        <v>4.1834271922767501E-2</v>
      </c>
      <c r="G29" s="73">
        <f>'Historical FS'!G65/'Historical FS'!G$76</f>
        <v>3.0820293978188716E-3</v>
      </c>
      <c r="H29" s="73">
        <f>'Historical FS'!H65/'Historical FS'!H$76</f>
        <v>1.745929734361611E-2</v>
      </c>
      <c r="I29" s="73">
        <f>'Historical FS'!I65/'Historical FS'!I$76</f>
        <v>9.2302012183865609E-5</v>
      </c>
      <c r="J29" s="73">
        <f>'Historical FS'!J65/'Historical FS'!J$76</f>
        <v>2.0351676978183002E-2</v>
      </c>
      <c r="K29" s="73">
        <f>'Historical FS'!K65/'Historical FS'!K$76</f>
        <v>2.1899948729217023E-2</v>
      </c>
    </row>
    <row r="30" spans="1:11" x14ac:dyDescent="0.3">
      <c r="B30" s="72" t="str">
        <f>'Historical FS'!B66</f>
        <v>Short term Borrowings</v>
      </c>
      <c r="C30" s="73">
        <f>'Historical FS'!C66/'Historical FS'!C$76</f>
        <v>8.5639430162109051E-2</v>
      </c>
      <c r="D30" s="73">
        <f>'Historical FS'!D66/'Historical FS'!D$76</f>
        <v>6.4916330063473748E-2</v>
      </c>
      <c r="E30" s="73">
        <f>'Historical FS'!E66/'Historical FS'!E$76</f>
        <v>5.6913723968438752E-2</v>
      </c>
      <c r="F30" s="73">
        <f>'Historical FS'!F66/'Historical FS'!F$76</f>
        <v>5.3327203769681648E-2</v>
      </c>
      <c r="G30" s="73">
        <f>'Historical FS'!G66/'Historical FS'!G$76</f>
        <v>5.9032716927453772E-2</v>
      </c>
      <c r="H30" s="73">
        <f>'Historical FS'!H66/'Historical FS'!H$76</f>
        <v>3.2562125107112254E-2</v>
      </c>
      <c r="I30" s="73">
        <f>'Historical FS'!I66/'Historical FS'!I$76</f>
        <v>3.22134022521691E-2</v>
      </c>
      <c r="J30" s="73">
        <f>'Historical FS'!J66/'Historical FS'!J$76</f>
        <v>5.0227938782155652E-2</v>
      </c>
      <c r="K30" s="73">
        <f>'Historical FS'!K66/'Historical FS'!K$76</f>
        <v>5.1270782978100053E-2</v>
      </c>
    </row>
    <row r="31" spans="1:11" x14ac:dyDescent="0.3">
      <c r="B31" s="72" t="str">
        <f>'Historical FS'!B67</f>
        <v>Lease Liabilities</v>
      </c>
      <c r="C31" s="73">
        <f>'Historical FS'!C67/'Historical FS'!C$76</f>
        <v>0</v>
      </c>
      <c r="D31" s="73">
        <f>'Historical FS'!D67/'Historical FS'!D$76</f>
        <v>0</v>
      </c>
      <c r="E31" s="73">
        <f>'Historical FS'!E67/'Historical FS'!E$76</f>
        <v>0</v>
      </c>
      <c r="F31" s="73">
        <f>'Historical FS'!F67/'Historical FS'!F$76</f>
        <v>0</v>
      </c>
      <c r="G31" s="73">
        <f>'Historical FS'!G67/'Historical FS'!G$76</f>
        <v>0</v>
      </c>
      <c r="H31" s="73">
        <f>'Historical FS'!H67/'Historical FS'!H$76</f>
        <v>0</v>
      </c>
      <c r="I31" s="73">
        <f>'Historical FS'!I67/'Historical FS'!I$76</f>
        <v>1.4676019937234632E-2</v>
      </c>
      <c r="J31" s="73">
        <f>'Historical FS'!J67/'Historical FS'!J$76</f>
        <v>1.3187886681862585E-2</v>
      </c>
      <c r="K31" s="73">
        <f>'Historical FS'!K67/'Historical FS'!K$76</f>
        <v>1.2817695744525013E-2</v>
      </c>
    </row>
    <row r="32" spans="1:11" x14ac:dyDescent="0.3">
      <c r="B32" s="72" t="str">
        <f>'Historical FS'!B68</f>
        <v>Other Borrowings</v>
      </c>
      <c r="C32" s="73">
        <f>'Historical FS'!C68/'Historical FS'!C$76</f>
        <v>0</v>
      </c>
      <c r="D32" s="73">
        <f>'Historical FS'!D68/'Historical FS'!D$76</f>
        <v>1.8753606462781304E-3</v>
      </c>
      <c r="E32" s="73">
        <f>'Historical FS'!E68/'Historical FS'!E$76</f>
        <v>8.2783598499547272E-3</v>
      </c>
      <c r="F32" s="73">
        <f>'Historical FS'!F68/'Historical FS'!F$76</f>
        <v>1.252729571313642E-2</v>
      </c>
      <c r="G32" s="73">
        <f>'Historical FS'!G68/'Historical FS'!G$76</f>
        <v>2.074442863916548E-2</v>
      </c>
      <c r="H32" s="73">
        <f>'Historical FS'!H68/'Historical FS'!H$76</f>
        <v>5.8911739502999147E-3</v>
      </c>
      <c r="I32" s="73">
        <f>'Historical FS'!I68/'Historical FS'!I$76</f>
        <v>0</v>
      </c>
      <c r="J32" s="73">
        <f>'Historical FS'!J68/'Historical FS'!J$76</f>
        <v>0</v>
      </c>
      <c r="K32" s="73">
        <f>'Historical FS'!K68/'Historical FS'!K$76</f>
        <v>0</v>
      </c>
    </row>
    <row r="33" spans="2:11" x14ac:dyDescent="0.3">
      <c r="B33" s="72" t="str">
        <f>'Historical FS'!B71</f>
        <v>Non controlling int</v>
      </c>
      <c r="C33" s="73">
        <f>'Historical FS'!C71/'Historical FS'!C$76</f>
        <v>2.947437366955952E-3</v>
      </c>
      <c r="D33" s="73">
        <f>'Historical FS'!D71/'Historical FS'!D$76</f>
        <v>3.1736872475476054E-3</v>
      </c>
      <c r="E33" s="73">
        <f>'Historical FS'!E71/'Historical FS'!E$76</f>
        <v>3.2337343163885653E-3</v>
      </c>
      <c r="F33" s="73">
        <f>'Historical FS'!F71/'Historical FS'!F$76</f>
        <v>3.1030915986668198E-3</v>
      </c>
      <c r="G33" s="73">
        <f>'Historical FS'!G71/'Historical FS'!G$76</f>
        <v>3.6747273589378851E-3</v>
      </c>
      <c r="H33" s="73">
        <f>'Historical FS'!H71/'Historical FS'!H$76</f>
        <v>3.8560411311053984E-3</v>
      </c>
      <c r="I33" s="73">
        <f>'Historical FS'!I71/'Historical FS'!I$76</f>
        <v>3.4151744508030277E-3</v>
      </c>
      <c r="J33" s="73">
        <f>'Historical FS'!J71/'Historical FS'!J$76</f>
        <v>3.3376750244220122E-3</v>
      </c>
      <c r="K33" s="73">
        <f>'Historical FS'!K71/'Historical FS'!K$76</f>
        <v>3.4278180619644036E-2</v>
      </c>
    </row>
    <row r="34" spans="2:11" x14ac:dyDescent="0.3">
      <c r="B34" s="72" t="str">
        <f>'Historical FS'!B72</f>
        <v>Trade Payables</v>
      </c>
      <c r="C34" s="73">
        <f>'Historical FS'!C72/'Historical FS'!C$76</f>
        <v>0.1794661863435402</v>
      </c>
      <c r="D34" s="73">
        <f>'Historical FS'!D72/'Historical FS'!D$76</f>
        <v>0.19186381996537796</v>
      </c>
      <c r="E34" s="73">
        <f>'Historical FS'!E72/'Historical FS'!E$76</f>
        <v>0.16944767817876083</v>
      </c>
      <c r="F34" s="73">
        <f>'Historical FS'!F72/'Historical FS'!F$76</f>
        <v>0.16205033904148949</v>
      </c>
      <c r="G34" s="73">
        <f>'Historical FS'!G72/'Historical FS'!G$76</f>
        <v>0.17247510668563301</v>
      </c>
      <c r="H34" s="73">
        <f>'Historical FS'!H72/'Historical FS'!H$76</f>
        <v>0.15874035989717222</v>
      </c>
      <c r="I34" s="73">
        <f>'Historical FS'!I72/'Historical FS'!I$76</f>
        <v>0.17675835333210263</v>
      </c>
      <c r="J34" s="73">
        <f>'Historical FS'!J72/'Historical FS'!J$76</f>
        <v>0.16427873656789319</v>
      </c>
      <c r="K34" s="73">
        <f>'Historical FS'!K72/'Historical FS'!K$76</f>
        <v>0.16018457481872117</v>
      </c>
    </row>
    <row r="35" spans="2:11" x14ac:dyDescent="0.3">
      <c r="B35" s="72" t="str">
        <f>'Historical FS'!B73</f>
        <v>Advance from Customers</v>
      </c>
      <c r="C35" s="73">
        <f>'Historical FS'!C73/'Historical FS'!C$76</f>
        <v>6.8773538562305553E-3</v>
      </c>
      <c r="D35" s="73">
        <f>'Historical FS'!D73/'Historical FS'!D$76</f>
        <v>5.0490478938257357E-3</v>
      </c>
      <c r="E35" s="73">
        <f>'Historical FS'!E73/'Historical FS'!E$76</f>
        <v>2.3282887077997671E-3</v>
      </c>
      <c r="F35" s="73">
        <f>'Historical FS'!F73/'Historical FS'!F$76</f>
        <v>2.873232961728537E-3</v>
      </c>
      <c r="G35" s="73">
        <f>'Historical FS'!G73/'Historical FS'!G$76</f>
        <v>3.3191085822664771E-3</v>
      </c>
      <c r="H35" s="73">
        <f>'Historical FS'!H73/'Historical FS'!H$76</f>
        <v>3.2133676092544988E-3</v>
      </c>
      <c r="I35" s="73">
        <f>'Historical FS'!I73/'Historical FS'!I$76</f>
        <v>3.9689865239062212E-3</v>
      </c>
      <c r="J35" s="73">
        <f>'Historical FS'!J73/'Historical FS'!J$76</f>
        <v>3.0120481927710845E-3</v>
      </c>
      <c r="K35" s="73">
        <f>'Historical FS'!K73/'Historical FS'!K$76</f>
        <v>6.5919578114700061E-4</v>
      </c>
    </row>
    <row r="36" spans="2:11" x14ac:dyDescent="0.3">
      <c r="B36" s="72" t="str">
        <f>'Historical FS'!B74</f>
        <v>Other liability items</v>
      </c>
      <c r="C36" s="73">
        <f>'Historical FS'!C74/'Historical FS'!C$76</f>
        <v>0.14131324709349927</v>
      </c>
      <c r="D36" s="73">
        <f>'Historical FS'!D74/'Historical FS'!D$76</f>
        <v>8.2083092902481253E-2</v>
      </c>
      <c r="E36" s="73">
        <f>'Historical FS'!E74/'Historical FS'!E$76</f>
        <v>7.2047600569137241E-2</v>
      </c>
      <c r="F36" s="73">
        <f>'Historical FS'!F74/'Historical FS'!F$76</f>
        <v>6.8497873807608314E-2</v>
      </c>
      <c r="G36" s="73">
        <f>'Historical FS'!G74/'Historical FS'!G$76</f>
        <v>7.0056899004267426E-2</v>
      </c>
      <c r="H36" s="73">
        <f>'Historical FS'!H74/'Historical FS'!H$76</f>
        <v>7.0694087403598976E-2</v>
      </c>
      <c r="I36" s="73">
        <f>'Historical FS'!I74/'Historical FS'!I$76</f>
        <v>6.1473140114454497E-2</v>
      </c>
      <c r="J36" s="73">
        <f>'Historical FS'!J74/'Historical FS'!J$76</f>
        <v>6.3253012048192767E-2</v>
      </c>
      <c r="K36" s="73">
        <f>'Historical FS'!K74/'Historical FS'!K$76</f>
        <v>6.1671427525086059E-2</v>
      </c>
    </row>
    <row r="38" spans="2:11" x14ac:dyDescent="0.3">
      <c r="B38" s="70" t="s">
        <v>212</v>
      </c>
      <c r="C38" s="71">
        <f>'Historical FS'!C103/'Historical FS'!C103</f>
        <v>1</v>
      </c>
      <c r="D38" s="71">
        <f>'Historical FS'!D103/'Historical FS'!D103</f>
        <v>1</v>
      </c>
      <c r="E38" s="71">
        <f>'Historical FS'!E103/'Historical FS'!E103</f>
        <v>1</v>
      </c>
      <c r="F38" s="71">
        <f>'Historical FS'!F103/'Historical FS'!F103</f>
        <v>1</v>
      </c>
      <c r="G38" s="71">
        <f>'Historical FS'!G103/'Historical FS'!G103</f>
        <v>1</v>
      </c>
      <c r="H38" s="71">
        <f>'Historical FS'!H103/'Historical FS'!H103</f>
        <v>1</v>
      </c>
      <c r="I38" s="71">
        <f>'Historical FS'!I103/'Historical FS'!I103</f>
        <v>1</v>
      </c>
      <c r="J38" s="71">
        <f>'Historical FS'!J103/'Historical FS'!J103</f>
        <v>1</v>
      </c>
      <c r="K38" s="71">
        <f>'Historical FS'!K103/'Historical FS'!K103</f>
        <v>1</v>
      </c>
    </row>
    <row r="39" spans="2:11" x14ac:dyDescent="0.3">
      <c r="B39" s="72" t="str">
        <f>'Historical FS'!B79</f>
        <v>Land</v>
      </c>
      <c r="C39" s="73">
        <f>'Historical FS'!C79/'Historical FS'!C$103</f>
        <v>1.5064679875552645E-2</v>
      </c>
      <c r="D39" s="73">
        <f>'Historical FS'!D79/'Historical FS'!D$103</f>
        <v>1.1540680900173111E-2</v>
      </c>
      <c r="E39" s="73">
        <f>'Historical FS'!E79/'Historical FS'!E$103</f>
        <v>1.2676238520243176E-2</v>
      </c>
      <c r="F39" s="73">
        <f>'Historical FS'!F79/'Historical FS'!F$103</f>
        <v>1.2412366394667279E-2</v>
      </c>
      <c r="G39" s="73">
        <f>'Historical FS'!G79/'Historical FS'!G$103</f>
        <v>1.2802275960170697E-2</v>
      </c>
      <c r="H39" s="73">
        <f>'Historical FS'!H79/'Historical FS'!H$103</f>
        <v>1.1032562125107111E-2</v>
      </c>
      <c r="I39" s="73">
        <f>'Historical FS'!I79/'Historical FS'!I$103</f>
        <v>8.5840871330995008E-3</v>
      </c>
      <c r="J39" s="73">
        <f>'Historical FS'!J79/'Historical FS'!J$103</f>
        <v>1.0013025073266037E-2</v>
      </c>
      <c r="K39" s="73">
        <f>'Historical FS'!K79/'Historical FS'!K$103</f>
        <v>1.0327400571303011E-2</v>
      </c>
    </row>
    <row r="40" spans="2:11" x14ac:dyDescent="0.3">
      <c r="B40" s="72" t="str">
        <f>'Historical FS'!B80</f>
        <v>Building</v>
      </c>
      <c r="C40" s="73">
        <f>'Historical FS'!C80/'Historical FS'!C$103</f>
        <v>0.10185033568036679</v>
      </c>
      <c r="D40" s="73">
        <f>'Historical FS'!D80/'Historical FS'!D$103</f>
        <v>9.0738603577611085E-2</v>
      </c>
      <c r="E40" s="73">
        <f>'Historical FS'!E80/'Historical FS'!E$103</f>
        <v>9.2355452076057429E-2</v>
      </c>
      <c r="F40" s="73">
        <f>'Historical FS'!F80/'Historical FS'!F$103</f>
        <v>8.7691069991954945E-2</v>
      </c>
      <c r="G40" s="73">
        <f>'Historical FS'!G80/'Historical FS'!G$103</f>
        <v>9.3409198672356572E-2</v>
      </c>
      <c r="H40" s="73">
        <f>'Historical FS'!H80/'Historical FS'!H$103</f>
        <v>0.11289631533847472</v>
      </c>
      <c r="I40" s="73">
        <f>'Historical FS'!I80/'Historical FS'!I$103</f>
        <v>9.7563226878345954E-2</v>
      </c>
      <c r="J40" s="73">
        <f>'Historical FS'!J80/'Historical FS'!J$103</f>
        <v>9.312927385216542E-2</v>
      </c>
      <c r="K40" s="73">
        <f>'Historical FS'!K80/'Historical FS'!K$103</f>
        <v>9.3679044898557093E-2</v>
      </c>
    </row>
    <row r="41" spans="2:11" x14ac:dyDescent="0.3">
      <c r="B41" s="72" t="str">
        <f>'Historical FS'!B81</f>
        <v>Plant Machinery</v>
      </c>
      <c r="C41" s="73">
        <f>'Historical FS'!C81/'Historical FS'!C$103</f>
        <v>0.16129032258064516</v>
      </c>
      <c r="D41" s="73">
        <f>'Historical FS'!D81/'Historical FS'!D$103</f>
        <v>0.16185804962492786</v>
      </c>
      <c r="E41" s="73">
        <f>'Historical FS'!E81/'Historical FS'!E$103</f>
        <v>0.16854223257017203</v>
      </c>
      <c r="F41" s="73">
        <f>'Historical FS'!F81/'Historical FS'!F$103</f>
        <v>0.16446385472934147</v>
      </c>
      <c r="G41" s="73">
        <f>'Historical FS'!G81/'Historical FS'!G$103</f>
        <v>0.18100995732574679</v>
      </c>
      <c r="H41" s="73">
        <f>'Historical FS'!H81/'Historical FS'!H$103</f>
        <v>0.18412596401028278</v>
      </c>
      <c r="I41" s="73">
        <f>'Historical FS'!I81/'Historical FS'!I$103</f>
        <v>0.17186634668635775</v>
      </c>
      <c r="J41" s="73">
        <f>'Historical FS'!J81/'Historical FS'!J$103</f>
        <v>0.16883751221100618</v>
      </c>
      <c r="K41" s="73">
        <f>'Historical FS'!K81/'Historical FS'!K$103</f>
        <v>0.17637149344466418</v>
      </c>
    </row>
    <row r="42" spans="2:11" x14ac:dyDescent="0.3">
      <c r="B42" s="72" t="str">
        <f>'Historical FS'!B82</f>
        <v>Equipments</v>
      </c>
      <c r="C42" s="73">
        <f>'Historical FS'!C82/'Historical FS'!C$103</f>
        <v>8.6785655804814156E-3</v>
      </c>
      <c r="D42" s="73">
        <f>'Historical FS'!D82/'Historical FS'!D$103</f>
        <v>8.3669936526255054E-3</v>
      </c>
      <c r="E42" s="73">
        <f>'Historical FS'!E82/'Historical FS'!E$103</f>
        <v>8.0196611046436418E-3</v>
      </c>
      <c r="F42" s="73">
        <f>'Historical FS'!F82/'Historical FS'!F$103</f>
        <v>6.7808297896793475E-3</v>
      </c>
      <c r="G42" s="73">
        <f>'Historical FS'!G82/'Historical FS'!G$103</f>
        <v>8.060692271218587E-3</v>
      </c>
      <c r="H42" s="73">
        <f>'Historical FS'!H82/'Historical FS'!H$103</f>
        <v>7.3907455012853472E-3</v>
      </c>
      <c r="I42" s="73">
        <f>'Historical FS'!I82/'Historical FS'!I$103</f>
        <v>6.7380468894221897E-3</v>
      </c>
      <c r="J42" s="73">
        <f>'Historical FS'!J82/'Historical FS'!J$103</f>
        <v>6.3497232171930967E-3</v>
      </c>
      <c r="K42" s="73">
        <f>'Historical FS'!K82/'Historical FS'!K$103</f>
        <v>6.4454698601040068E-3</v>
      </c>
    </row>
    <row r="43" spans="2:11" x14ac:dyDescent="0.3">
      <c r="B43" s="72" t="str">
        <f>'Historical FS'!B83</f>
        <v>Furniture n fittings</v>
      </c>
      <c r="C43" s="73">
        <f>'Historical FS'!C83/'Historical FS'!C$103</f>
        <v>1.3263468151301784E-2</v>
      </c>
      <c r="D43" s="73">
        <f>'Historical FS'!D83/'Historical FS'!D$103</f>
        <v>1.2839007501442585E-2</v>
      </c>
      <c r="E43" s="73">
        <f>'Historical FS'!E83/'Historical FS'!E$103</f>
        <v>1.2158841029621007E-2</v>
      </c>
      <c r="F43" s="73">
        <f>'Historical FS'!F83/'Historical FS'!F$103</f>
        <v>1.1952649120790713E-2</v>
      </c>
      <c r="G43" s="73">
        <f>'Historical FS'!G83/'Historical FS'!G$103</f>
        <v>1.339497392128971E-2</v>
      </c>
      <c r="H43" s="73">
        <f>'Historical FS'!H83/'Historical FS'!H$103</f>
        <v>1.3496143958868894E-2</v>
      </c>
      <c r="I43" s="73">
        <f>'Historical FS'!I83/'Historical FS'!I$103</f>
        <v>1.1906959571718664E-2</v>
      </c>
      <c r="J43" s="73">
        <f>'Historical FS'!J83/'Historical FS'!J$103</f>
        <v>1.0908498860306089E-2</v>
      </c>
      <c r="K43" s="73">
        <f>'Historical FS'!K83/'Historical FS'!K$103</f>
        <v>1.0840108401084011E-2</v>
      </c>
    </row>
    <row r="44" spans="2:11" x14ac:dyDescent="0.3">
      <c r="B44" s="72" t="str">
        <f>'Historical FS'!B84</f>
        <v>Vehicles</v>
      </c>
      <c r="C44" s="73">
        <f>'Historical FS'!C84/'Historical FS'!C$103</f>
        <v>5.076142131979695E-3</v>
      </c>
      <c r="D44" s="73">
        <f>'Historical FS'!D84/'Historical FS'!D$103</f>
        <v>5.0490478938257357E-3</v>
      </c>
      <c r="E44" s="73">
        <f>'Historical FS'!E84/'Historical FS'!E$103</f>
        <v>4.5272280429439916E-3</v>
      </c>
      <c r="F44" s="73">
        <f>'Historical FS'!F84/'Historical FS'!F$103</f>
        <v>4.8270313757039418E-3</v>
      </c>
      <c r="G44" s="73">
        <f>'Historical FS'!G84/'Historical FS'!G$103</f>
        <v>5.2157420578473213E-3</v>
      </c>
      <c r="H44" s="73">
        <f>'Historical FS'!H84/'Historical FS'!H$103</f>
        <v>4.820051413881748E-3</v>
      </c>
      <c r="I44" s="73">
        <f>'Historical FS'!I84/'Historical FS'!I$103</f>
        <v>4.1535905482739527E-3</v>
      </c>
      <c r="J44" s="73">
        <f>'Historical FS'!J84/'Historical FS'!J$103</f>
        <v>3.8261152718984046E-3</v>
      </c>
      <c r="K44" s="73">
        <f>'Historical FS'!K84/'Historical FS'!K$103</f>
        <v>3.1494909543690031E-3</v>
      </c>
    </row>
    <row r="45" spans="2:11" x14ac:dyDescent="0.3">
      <c r="B45" s="72" t="str">
        <f>'Historical FS'!B85</f>
        <v>Intangible Assets</v>
      </c>
      <c r="C45" s="73">
        <f>'Historical FS'!C85/'Historical FS'!C$103</f>
        <v>0.10381529392500409</v>
      </c>
      <c r="D45" s="73">
        <f>'Historical FS'!D85/'Historical FS'!D$103</f>
        <v>6.1309867282169646E-2</v>
      </c>
      <c r="E45" s="73">
        <f>'Historical FS'!E85/'Historical FS'!E$103</f>
        <v>5.4973483378605616E-2</v>
      </c>
      <c r="F45" s="73">
        <f>'Historical FS'!F85/'Historical FS'!F$103</f>
        <v>4.8959889667854271E-2</v>
      </c>
      <c r="G45" s="73">
        <f>'Historical FS'!G85/'Historical FS'!G$103</f>
        <v>4.3504030346135612E-2</v>
      </c>
      <c r="H45" s="73">
        <f>'Historical FS'!H85/'Historical FS'!H$103</f>
        <v>4.005998286203942E-2</v>
      </c>
      <c r="I45" s="73">
        <f>'Historical FS'!I85/'Historical FS'!I$103</f>
        <v>3.4613254568949606E-2</v>
      </c>
      <c r="J45" s="73">
        <f>'Historical FS'!J85/'Historical FS'!J$103</f>
        <v>2.3689352002605014E-2</v>
      </c>
      <c r="K45" s="73">
        <f>'Historical FS'!K85/'Historical FS'!K$103</f>
        <v>9.6828535852926098E-2</v>
      </c>
    </row>
    <row r="46" spans="2:11" x14ac:dyDescent="0.3">
      <c r="B46" s="72" t="str">
        <f>'Historical FS'!B86</f>
        <v>Other fixed assets</v>
      </c>
      <c r="C46" s="73">
        <f>'Historical FS'!C86/'Historical FS'!C$103</f>
        <v>7.0411003766169969E-3</v>
      </c>
      <c r="D46" s="73">
        <f>'Historical FS'!D86/'Historical FS'!D$103</f>
        <v>6.6358915175995384E-3</v>
      </c>
      <c r="E46" s="73">
        <f>'Historical FS'!E86/'Historical FS'!E$103</f>
        <v>1.4487129737420773E-2</v>
      </c>
      <c r="F46" s="73">
        <f>'Historical FS'!F86/'Historical FS'!F$103</f>
        <v>1.2987012987012988E-2</v>
      </c>
      <c r="G46" s="73">
        <f>'Historical FS'!G86/'Historical FS'!G$103</f>
        <v>1.4817449027975344E-2</v>
      </c>
      <c r="H46" s="73">
        <f>'Historical FS'!H86/'Historical FS'!H$103</f>
        <v>1.4888603256212512E-2</v>
      </c>
      <c r="I46" s="73">
        <f>'Historical FS'!I86/'Historical FS'!I$103</f>
        <v>1.3476093778844379E-2</v>
      </c>
      <c r="J46" s="73">
        <f>'Historical FS'!J86/'Historical FS'!J$103</f>
        <v>1.2129599478997069E-2</v>
      </c>
      <c r="K46" s="73">
        <f>'Historical FS'!K86/'Historical FS'!K$103</f>
        <v>1.1279572255182011E-2</v>
      </c>
    </row>
    <row r="47" spans="2:11" x14ac:dyDescent="0.3">
      <c r="B47" s="72" t="str">
        <f>'Historical FS'!B93</f>
        <v>CWIP</v>
      </c>
      <c r="C47" s="73">
        <f>'Historical FS'!C93/'Historical FS'!C$103</f>
        <v>8.187326019322089E-3</v>
      </c>
      <c r="D47" s="73">
        <f>'Historical FS'!D93/'Historical FS'!D$103</f>
        <v>6.4916330063473741E-3</v>
      </c>
      <c r="E47" s="73">
        <f>'Historical FS'!E93/'Historical FS'!E$103</f>
        <v>5.4326736515327902E-3</v>
      </c>
      <c r="F47" s="73">
        <f>'Historical FS'!F93/'Historical FS'!F$103</f>
        <v>4.8270313757039418E-3</v>
      </c>
      <c r="G47" s="73">
        <f>'Historical FS'!G93/'Historical FS'!G$103</f>
        <v>7.5865339023233761E-3</v>
      </c>
      <c r="H47" s="73">
        <f>'Historical FS'!H93/'Historical FS'!H$103</f>
        <v>1.5745501285347043E-2</v>
      </c>
      <c r="I47" s="73">
        <f>'Historical FS'!I93/'Historical FS'!I$103</f>
        <v>1.3568395791028245E-2</v>
      </c>
      <c r="J47" s="73">
        <f>'Historical FS'!J93/'Historical FS'!J$103</f>
        <v>1.3676326929338978E-2</v>
      </c>
      <c r="K47" s="73">
        <f>'Historical FS'!K93/'Historical FS'!K$103</f>
        <v>1.2817695744525013E-2</v>
      </c>
    </row>
    <row r="48" spans="2:11" x14ac:dyDescent="0.3">
      <c r="B48" s="72" t="str">
        <f>'Historical FS'!B94</f>
        <v>Investments</v>
      </c>
      <c r="C48" s="73">
        <f>'Historical FS'!C94/'Historical FS'!C$103</f>
        <v>0.29687244146061897</v>
      </c>
      <c r="D48" s="73">
        <f>'Historical FS'!D94/'Historical FS'!D$103</f>
        <v>0.388199653779573</v>
      </c>
      <c r="E48" s="73">
        <f>'Historical FS'!E94/'Historical FS'!E$103</f>
        <v>0.4190919674039581</v>
      </c>
      <c r="F48" s="73">
        <f>'Historical FS'!F94/'Historical FS'!F$103</f>
        <v>0.43730605677508333</v>
      </c>
      <c r="G48" s="73">
        <f>'Historical FS'!G94/'Historical FS'!G$103</f>
        <v>0.39817449027975343</v>
      </c>
      <c r="H48" s="73">
        <f>'Historical FS'!H94/'Historical FS'!H$103</f>
        <v>0.29991431019708653</v>
      </c>
      <c r="I48" s="73">
        <f>'Historical FS'!I94/'Historical FS'!I$103</f>
        <v>0.38397637068488094</v>
      </c>
      <c r="J48" s="73">
        <f>'Historical FS'!J94/'Historical FS'!J$103</f>
        <v>0.50634972321719307</v>
      </c>
      <c r="K48" s="73">
        <f>'Historical FS'!K94/'Historical FS'!K$103</f>
        <v>0.45887350765399548</v>
      </c>
    </row>
    <row r="49" spans="2:11" x14ac:dyDescent="0.3">
      <c r="B49" s="72" t="str">
        <f>'Historical FS'!B97</f>
        <v>Inventories</v>
      </c>
      <c r="C49" s="73">
        <f>'Historical FS'!C97/'Historical FS'!C$103</f>
        <v>0.15932536433600786</v>
      </c>
      <c r="D49" s="73">
        <f>'Historical FS'!D97/'Historical FS'!D$103</f>
        <v>0.15810732833237162</v>
      </c>
      <c r="E49" s="73">
        <f>'Historical FS'!E97/'Historical FS'!E$103</f>
        <v>0.14318975552968569</v>
      </c>
      <c r="F49" s="73">
        <f>'Historical FS'!F97/'Historical FS'!F$103</f>
        <v>0.14435122399724171</v>
      </c>
      <c r="G49" s="73">
        <f>'Historical FS'!G97/'Historical FS'!G$103</f>
        <v>0.15422000948316739</v>
      </c>
      <c r="H49" s="73">
        <f>'Historical FS'!H97/'Historical FS'!H$103</f>
        <v>0.14781491002570693</v>
      </c>
      <c r="I49" s="73">
        <f>'Historical FS'!I97/'Historical FS'!I$103</f>
        <v>0.16005168912682297</v>
      </c>
      <c r="J49" s="73">
        <f>'Historical FS'!J97/'Historical FS'!J$103</f>
        <v>0.15556821882123087</v>
      </c>
      <c r="K49" s="73">
        <f>'Historical FS'!K97/'Historical FS'!K$103</f>
        <v>0.14824580678239216</v>
      </c>
    </row>
    <row r="50" spans="2:11" x14ac:dyDescent="0.3">
      <c r="B50" s="72" t="str">
        <f>'Historical FS'!B98</f>
        <v>Trade receivables</v>
      </c>
      <c r="C50" s="73">
        <f>'Historical FS'!C98/'Historical FS'!C$103</f>
        <v>0.11642377599476011</v>
      </c>
      <c r="D50" s="73">
        <f>'Historical FS'!D98/'Historical FS'!D$103</f>
        <v>0.11670513560300058</v>
      </c>
      <c r="E50" s="73">
        <f>'Historical FS'!E98/'Historical FS'!E$103</f>
        <v>8.4077092226102698E-2</v>
      </c>
      <c r="F50" s="73">
        <f>'Historical FS'!F98/'Historical FS'!F$103</f>
        <v>8.1140098839213887E-2</v>
      </c>
      <c r="G50" s="73">
        <f>'Historical FS'!G98/'Historical FS'!G$103</f>
        <v>9.8862019914651489E-2</v>
      </c>
      <c r="H50" s="73">
        <f>'Historical FS'!H98/'Historical FS'!H$103</f>
        <v>8.7189374464438738E-2</v>
      </c>
      <c r="I50" s="73">
        <f>'Historical FS'!I98/'Historical FS'!I$103</f>
        <v>5.1873730847332475E-2</v>
      </c>
      <c r="J50" s="73">
        <f>'Historical FS'!J98/'Historical FS'!J$103</f>
        <v>5.2588733311624877E-2</v>
      </c>
      <c r="K50" s="73">
        <f>'Historical FS'!K98/'Historical FS'!K$103</f>
        <v>6.2184135354867061E-2</v>
      </c>
    </row>
    <row r="51" spans="2:11" x14ac:dyDescent="0.3">
      <c r="B51" s="72" t="str">
        <f>'Historical FS'!B99</f>
        <v>Cash Equivalents</v>
      </c>
      <c r="C51" s="73">
        <f>'Historical FS'!C99/'Historical FS'!C$103</f>
        <v>4.5194039626657932E-2</v>
      </c>
      <c r="D51" s="73">
        <f>'Historical FS'!D99/'Historical FS'!D$103</f>
        <v>3.1736872475476054E-2</v>
      </c>
      <c r="E51" s="73">
        <f>'Historical FS'!E99/'Historical FS'!E$103</f>
        <v>3.9451558659940503E-2</v>
      </c>
      <c r="F51" s="73">
        <f>'Historical FS'!F99/'Historical FS'!F$103</f>
        <v>3.5168371451557295E-2</v>
      </c>
      <c r="G51" s="73">
        <f>'Historical FS'!G99/'Historical FS'!G$103</f>
        <v>3.88809862494073E-2</v>
      </c>
      <c r="H51" s="73">
        <f>'Historical FS'!H99/'Historical FS'!H$103</f>
        <v>8.6868037703513284E-2</v>
      </c>
      <c r="I51" s="73">
        <f>'Historical FS'!I99/'Historical FS'!I$103</f>
        <v>0.12266937419235739</v>
      </c>
      <c r="J51" s="73">
        <f>'Historical FS'!J99/'Historical FS'!J$103</f>
        <v>4.6401823510257248E-2</v>
      </c>
      <c r="K51" s="73">
        <f>'Historical FS'!K99/'Historical FS'!K$103</f>
        <v>2.3877536072658023E-2</v>
      </c>
    </row>
    <row r="52" spans="2:11" x14ac:dyDescent="0.3">
      <c r="B52" s="72" t="str">
        <f>'Historical FS'!B100</f>
        <v>Short term loans</v>
      </c>
      <c r="C52" s="73">
        <f>'Historical FS'!C100/'Historical FS'!C$103</f>
        <v>1.0316030784345833E-2</v>
      </c>
      <c r="D52" s="73">
        <f>'Historical FS'!D100/'Historical FS'!D$103</f>
        <v>2.7409117137911138E-3</v>
      </c>
      <c r="E52" s="73">
        <f>'Historical FS'!E100/'Historical FS'!E$103</f>
        <v>1.8108912171775967E-3</v>
      </c>
      <c r="F52" s="73">
        <f>'Historical FS'!F100/'Historical FS'!F$103</f>
        <v>1.9537984139754053E-3</v>
      </c>
      <c r="G52" s="73">
        <f>'Historical FS'!G100/'Historical FS'!G$103</f>
        <v>2.6078710289236607E-3</v>
      </c>
      <c r="H52" s="73">
        <f>'Historical FS'!H100/'Historical FS'!H$103</f>
        <v>2.4635818337617825E-3</v>
      </c>
      <c r="I52" s="73">
        <f>'Historical FS'!I100/'Historical FS'!I$103</f>
        <v>1.8460402436773122E-3</v>
      </c>
      <c r="J52" s="73">
        <f>'Historical FS'!J100/'Historical FS'!J$103</f>
        <v>1.9537609899055682E-3</v>
      </c>
      <c r="K52" s="73">
        <f>'Historical FS'!K100/'Historical FS'!K$103</f>
        <v>2.4170511975390024E-3</v>
      </c>
    </row>
    <row r="53" spans="2:11" x14ac:dyDescent="0.3">
      <c r="B53" s="72" t="str">
        <f>'Historical FS'!B101</f>
        <v>Other asset items</v>
      </c>
      <c r="C53" s="73">
        <f>'Historical FS'!C101/'Historical FS'!C$103</f>
        <v>5.6165056492549534E-2</v>
      </c>
      <c r="D53" s="73">
        <f>'Historical FS'!D101/'Historical FS'!D$103</f>
        <v>5.5539526832083096E-2</v>
      </c>
      <c r="E53" s="73">
        <f>'Historical FS'!E101/'Historical FS'!E$103</f>
        <v>5.3809339024705728E-2</v>
      </c>
      <c r="F53" s="73">
        <f>'Historical FS'!F101/'Historical FS'!F$103</f>
        <v>6.2291690610274682E-2</v>
      </c>
      <c r="G53" s="73">
        <f>'Historical FS'!G101/'Historical FS'!G$103</f>
        <v>6.6500711237553342E-2</v>
      </c>
      <c r="H53" s="73">
        <f>'Historical FS'!H101/'Historical FS'!H$103</f>
        <v>0.11878748928877464</v>
      </c>
      <c r="I53" s="73">
        <f>'Historical FS'!I101/'Historical FS'!I$103</f>
        <v>5.8980985785490124E-2</v>
      </c>
      <c r="J53" s="73">
        <f>'Historical FS'!J101/'Historical FS'!J$103</f>
        <v>3.557473135786389E-2</v>
      </c>
      <c r="K53" s="73">
        <f>'Historical FS'!K101/'Historical FS'!K$103</f>
        <v>2.9370834248883031E-2</v>
      </c>
    </row>
    <row r="54" spans="2:11" x14ac:dyDescent="0.3">
      <c r="B54" s="72" t="str">
        <f>'Historical FS'!B89</f>
        <v>Accumulated Depreciation</v>
      </c>
      <c r="C54" s="73">
        <f>-1*('Historical FS'!C89/'Historical FS'!C$103)</f>
        <v>-0.10872768953659735</v>
      </c>
      <c r="D54" s="73">
        <f>-1*('Historical FS'!D89/'Historical FS'!D$103)</f>
        <v>-0.11771494518176573</v>
      </c>
      <c r="E54" s="73">
        <f>-1*('Historical FS'!E89/'Historical FS'!E$103)</f>
        <v>-0.11434484542749968</v>
      </c>
      <c r="F54" s="73">
        <f>-1*('Historical FS'!F89/'Historical FS'!F$103)</f>
        <v>-0.11699804620158602</v>
      </c>
      <c r="G54" s="73">
        <f>-1*('Historical FS'!G89/'Historical FS'!G$103)</f>
        <v>-0.13869132290184921</v>
      </c>
      <c r="H54" s="73">
        <f>-1*('Historical FS'!H89/'Historical FS'!H$103)</f>
        <v>-0.14749357326478149</v>
      </c>
      <c r="I54" s="73">
        <f>-1*('Historical FS'!I89/'Historical FS'!I$103)</f>
        <v>-0.14177589071441757</v>
      </c>
      <c r="J54" s="73">
        <f>-1*('Historical FS'!J89/'Historical FS'!J$103)</f>
        <v>-0.14107782481276457</v>
      </c>
      <c r="K54" s="73">
        <f>-1*('Historical FS'!K89/'Historical FS'!K$103)</f>
        <v>-0.14678092726873215</v>
      </c>
    </row>
  </sheetData>
  <mergeCells count="1">
    <mergeCell ref="B7:K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068FB-F880-4F00-9A16-7DC4412D4738}">
  <sheetPr>
    <tabColor rgb="FFF4711F"/>
  </sheetPr>
  <dimension ref="A1:K45"/>
  <sheetViews>
    <sheetView showGridLines="0" zoomScaleNormal="100" workbookViewId="0">
      <pane xSplit="1" ySplit="5" topLeftCell="B27" activePane="bottomRight" state="frozen"/>
      <selection activeCell="C54" sqref="C54:K54"/>
      <selection pane="topRight" activeCell="C54" sqref="C54:K54"/>
      <selection pane="bottomLeft" activeCell="C54" sqref="C54:K54"/>
      <selection pane="bottomRight" activeCell="C54" sqref="C54:K54"/>
    </sheetView>
  </sheetViews>
  <sheetFormatPr defaultRowHeight="14.4" outlineLevelRow="1" x14ac:dyDescent="0.3"/>
  <cols>
    <col min="1" max="1" width="1.88671875" customWidth="1"/>
    <col min="2" max="2" width="14.6640625" bestFit="1" customWidth="1"/>
    <col min="3" max="3" width="10.33203125" customWidth="1"/>
    <col min="4" max="4" width="12" bestFit="1" customWidth="1"/>
    <col min="7" max="7" width="11.109375" bestFit="1" customWidth="1"/>
    <col min="8" max="10" width="9" bestFit="1" customWidth="1"/>
    <col min="11" max="11" width="8" bestFit="1" customWidth="1"/>
  </cols>
  <sheetData>
    <row r="1" spans="1:11" x14ac:dyDescent="0.3">
      <c r="B1" s="32"/>
      <c r="C1" s="32"/>
      <c r="D1" s="32"/>
      <c r="E1" s="32"/>
      <c r="F1" s="32"/>
      <c r="G1" s="32"/>
      <c r="H1" s="32"/>
      <c r="I1" s="32"/>
      <c r="J1" s="32"/>
      <c r="K1" s="32"/>
    </row>
    <row r="2" spans="1:11" x14ac:dyDescent="0.3">
      <c r="B2" s="32"/>
      <c r="C2" s="32"/>
      <c r="D2" s="32"/>
      <c r="E2" s="32"/>
      <c r="F2" s="32"/>
      <c r="G2" s="32"/>
      <c r="H2" s="32"/>
      <c r="I2" s="32"/>
      <c r="J2" s="32"/>
      <c r="K2" s="32"/>
    </row>
    <row r="3" spans="1:11" x14ac:dyDescent="0.3">
      <c r="B3" s="32"/>
      <c r="C3" s="32"/>
      <c r="D3" s="32"/>
      <c r="E3" s="32"/>
      <c r="F3" s="32"/>
      <c r="G3" s="32"/>
      <c r="H3" s="32"/>
      <c r="I3" s="32"/>
      <c r="J3" s="32"/>
      <c r="K3" s="32"/>
    </row>
    <row r="4" spans="1:11" x14ac:dyDescent="0.3">
      <c r="B4" s="32"/>
      <c r="C4" s="32"/>
      <c r="D4" s="32"/>
      <c r="E4" s="32"/>
      <c r="F4" s="32"/>
      <c r="G4" s="32"/>
      <c r="H4" s="32"/>
      <c r="I4" s="32"/>
      <c r="J4" s="32"/>
      <c r="K4" s="32"/>
    </row>
    <row r="5" spans="1:11" x14ac:dyDescent="0.3">
      <c r="B5" s="32"/>
      <c r="C5" s="32"/>
      <c r="D5" s="32"/>
      <c r="E5" s="32"/>
      <c r="F5" s="32"/>
      <c r="G5" s="32"/>
      <c r="H5" s="32"/>
      <c r="I5" s="32"/>
      <c r="J5" s="32"/>
      <c r="K5" s="32"/>
    </row>
    <row r="7" spans="1:11" x14ac:dyDescent="0.3">
      <c r="A7" t="s">
        <v>123</v>
      </c>
      <c r="B7" s="145" t="s">
        <v>297</v>
      </c>
      <c r="C7" s="146"/>
      <c r="D7" s="146"/>
      <c r="E7" s="146"/>
      <c r="F7" s="170">
        <f>'Intrinsic Growth'!K7</f>
        <v>45016</v>
      </c>
      <c r="G7" s="171">
        <f>F7+365</f>
        <v>45381</v>
      </c>
      <c r="H7" s="171">
        <f>G7+365</f>
        <v>45746</v>
      </c>
      <c r="I7" s="171">
        <f>H7+365</f>
        <v>46111</v>
      </c>
      <c r="J7" s="171">
        <f>I7+365</f>
        <v>46476</v>
      </c>
      <c r="K7" s="171">
        <f>J7+365</f>
        <v>46841</v>
      </c>
    </row>
    <row r="8" spans="1:11" ht="3.6" customHeight="1" x14ac:dyDescent="0.3">
      <c r="B8" s="11"/>
      <c r="C8" s="11"/>
      <c r="D8" s="11"/>
      <c r="E8" s="11"/>
      <c r="F8" s="11"/>
      <c r="G8" s="11"/>
      <c r="H8" s="11"/>
      <c r="I8" s="11"/>
      <c r="J8" s="11"/>
      <c r="K8" s="11"/>
    </row>
    <row r="9" spans="1:11" x14ac:dyDescent="0.3">
      <c r="B9" s="53" t="s">
        <v>101</v>
      </c>
      <c r="C9" s="53"/>
      <c r="D9" s="53"/>
      <c r="E9" s="53"/>
      <c r="F9" s="130">
        <f>'Historical FS'!K35</f>
        <v>2296.9199999999996</v>
      </c>
      <c r="G9" s="129">
        <f>F9*(1+$C$19)</f>
        <v>2686.9380123800156</v>
      </c>
      <c r="H9" s="129">
        <f>G9*(1+$C$19)</f>
        <v>3143.1812524479174</v>
      </c>
      <c r="I9" s="129">
        <f>H9*(1+$C$19)</f>
        <v>3676.8947925929228</v>
      </c>
      <c r="J9" s="129">
        <f>I9*(1+$C$19)</f>
        <v>4301.2331233739351</v>
      </c>
      <c r="K9" s="129">
        <f>J9*(1+$C$19)</f>
        <v>5031.5843735530407</v>
      </c>
    </row>
    <row r="10" spans="1:11" x14ac:dyDescent="0.3">
      <c r="B10" s="49" t="s">
        <v>288</v>
      </c>
      <c r="C10" s="49"/>
      <c r="D10" s="49"/>
      <c r="E10" s="49"/>
      <c r="F10" s="108">
        <v>0.3</v>
      </c>
      <c r="G10" s="98">
        <f>F10</f>
        <v>0.3</v>
      </c>
      <c r="H10" s="98">
        <f>G10</f>
        <v>0.3</v>
      </c>
      <c r="I10" s="98">
        <f>H10</f>
        <v>0.3</v>
      </c>
      <c r="J10" s="98">
        <f>I10</f>
        <v>0.3</v>
      </c>
      <c r="K10" s="98">
        <f>J10</f>
        <v>0.3</v>
      </c>
    </row>
    <row r="11" spans="1:11" x14ac:dyDescent="0.3">
      <c r="B11" s="49" t="s">
        <v>291</v>
      </c>
      <c r="C11" s="49"/>
      <c r="D11" s="49"/>
      <c r="E11" s="49"/>
      <c r="F11" s="107">
        <f t="shared" ref="F11:K11" si="0">F9*(1-F10)</f>
        <v>1607.8439999999996</v>
      </c>
      <c r="G11" s="51">
        <f t="shared" si="0"/>
        <v>1880.8566086660107</v>
      </c>
      <c r="H11" s="51">
        <f t="shared" si="0"/>
        <v>2200.226876713542</v>
      </c>
      <c r="I11" s="51">
        <f t="shared" si="0"/>
        <v>2573.8263548150458</v>
      </c>
      <c r="J11" s="51">
        <f t="shared" si="0"/>
        <v>3010.8631863617543</v>
      </c>
      <c r="K11" s="51">
        <f t="shared" si="0"/>
        <v>3522.1090614871282</v>
      </c>
    </row>
    <row r="12" spans="1:11" x14ac:dyDescent="0.3">
      <c r="B12" s="49" t="s">
        <v>298</v>
      </c>
      <c r="C12" s="49"/>
      <c r="D12" s="49"/>
      <c r="E12" s="49"/>
      <c r="F12" s="109">
        <f>'Intrinsic Growth'!$K$55</f>
        <v>0.24629075010763513</v>
      </c>
      <c r="G12" s="98">
        <f>'Intrinsic Growth'!$K$55</f>
        <v>0.24629075010763513</v>
      </c>
      <c r="H12" s="98">
        <f>'Intrinsic Growth'!$K$55</f>
        <v>0.24629075010763513</v>
      </c>
      <c r="I12" s="98">
        <f>'Intrinsic Growth'!$K$55</f>
        <v>0.24629075010763513</v>
      </c>
      <c r="J12" s="98">
        <f>'Intrinsic Growth'!$K$55</f>
        <v>0.24629075010763513</v>
      </c>
      <c r="K12" s="98">
        <f>'Intrinsic Growth'!$K$55</f>
        <v>0.24629075010763513</v>
      </c>
    </row>
    <row r="13" spans="1:11" x14ac:dyDescent="0.3">
      <c r="B13" s="49" t="s">
        <v>299</v>
      </c>
      <c r="C13" s="49"/>
      <c r="D13" s="49"/>
      <c r="E13" s="49"/>
      <c r="F13" s="107">
        <f t="shared" ref="F13:K13" si="1">F11*(1-F12)</f>
        <v>1211.8468951839393</v>
      </c>
      <c r="G13" s="51">
        <f t="shared" si="1"/>
        <v>1417.6190236727562</v>
      </c>
      <c r="H13" s="51">
        <f t="shared" si="1"/>
        <v>1658.3313488407846</v>
      </c>
      <c r="I13" s="51">
        <f t="shared" si="1"/>
        <v>1939.9167312408479</v>
      </c>
      <c r="J13" s="51">
        <f t="shared" si="1"/>
        <v>2269.3154337212536</v>
      </c>
      <c r="K13" s="51">
        <f t="shared" si="1"/>
        <v>2654.6461787725648</v>
      </c>
    </row>
    <row r="14" spans="1:11" x14ac:dyDescent="0.3">
      <c r="B14" s="49" t="s">
        <v>300</v>
      </c>
      <c r="C14" s="49"/>
      <c r="D14" s="49"/>
      <c r="E14" s="49"/>
      <c r="F14" s="110"/>
      <c r="G14" s="100">
        <v>0.5</v>
      </c>
      <c r="H14" s="49">
        <f>G14+1</f>
        <v>1.5</v>
      </c>
      <c r="I14" s="49">
        <f>H14+1</f>
        <v>2.5</v>
      </c>
      <c r="J14" s="49">
        <f>I14+1</f>
        <v>3.5</v>
      </c>
      <c r="K14" s="49">
        <f>J14+1</f>
        <v>4.5</v>
      </c>
    </row>
    <row r="15" spans="1:11" x14ac:dyDescent="0.3">
      <c r="B15" s="49" t="s">
        <v>301</v>
      </c>
      <c r="C15" s="49"/>
      <c r="D15" s="49"/>
      <c r="E15" s="49"/>
      <c r="F15" s="110"/>
      <c r="G15" s="101">
        <f>1/(1+$C$21)^G14</f>
        <v>0.94942086003409654</v>
      </c>
      <c r="H15" s="101">
        <f>1/(1+$C$21)^H14</f>
        <v>0.85580793424690615</v>
      </c>
      <c r="I15" s="101">
        <f>1/(1+$C$21)^I14</f>
        <v>0.77142524580053351</v>
      </c>
      <c r="J15" s="101">
        <f>1/(1+$C$21)^J14</f>
        <v>0.69536269301135534</v>
      </c>
      <c r="K15" s="101">
        <f>1/(1+$C$21)^K14</f>
        <v>0.62679991024954085</v>
      </c>
    </row>
    <row r="16" spans="1:11" ht="3.6" customHeight="1" x14ac:dyDescent="0.3">
      <c r="F16" s="99"/>
    </row>
    <row r="17" spans="1:11" ht="15" thickBot="1" x14ac:dyDescent="0.35">
      <c r="B17" s="56" t="s">
        <v>302</v>
      </c>
      <c r="C17" s="56"/>
      <c r="D17" s="56"/>
      <c r="E17" s="56"/>
      <c r="F17" s="111"/>
      <c r="G17" s="91">
        <f>G13*G15</f>
        <v>1345.9170726560844</v>
      </c>
      <c r="H17" s="91">
        <f>H13*H15</f>
        <v>1419.2131259483174</v>
      </c>
      <c r="I17" s="91">
        <f>I13*I15</f>
        <v>1496.5007412300386</v>
      </c>
      <c r="J17" s="91">
        <f>J13*J15</f>
        <v>1577.9972912846429</v>
      </c>
      <c r="K17" s="91">
        <f>K13*K15</f>
        <v>1663.9319865989303</v>
      </c>
    </row>
    <row r="19" spans="1:11" outlineLevel="1" x14ac:dyDescent="0.3">
      <c r="B19" s="136" t="s">
        <v>303</v>
      </c>
      <c r="C19" s="137">
        <f>'Intrinsic Growth'!K65</f>
        <v>0.16980043378960347</v>
      </c>
    </row>
    <row r="20" spans="1:11" outlineLevel="1" x14ac:dyDescent="0.3">
      <c r="B20" s="138" t="s">
        <v>304</v>
      </c>
      <c r="C20" s="139">
        <v>7.1999999999999995E-2</v>
      </c>
    </row>
    <row r="21" spans="1:11" outlineLevel="1" x14ac:dyDescent="0.3">
      <c r="B21" s="140" t="s">
        <v>271</v>
      </c>
      <c r="C21" s="141">
        <f>WACC!K43</f>
        <v>0.10938543806510499</v>
      </c>
    </row>
    <row r="23" spans="1:11" x14ac:dyDescent="0.3">
      <c r="A23" t="s">
        <v>123</v>
      </c>
      <c r="B23" s="145" t="s">
        <v>305</v>
      </c>
      <c r="C23" s="146"/>
      <c r="D23" s="146"/>
    </row>
    <row r="24" spans="1:11" ht="3.6" customHeight="1" x14ac:dyDescent="0.3">
      <c r="B24" s="11"/>
      <c r="C24" s="11"/>
      <c r="D24" s="11"/>
    </row>
    <row r="25" spans="1:11" x14ac:dyDescent="0.3">
      <c r="B25" s="53" t="s">
        <v>306</v>
      </c>
      <c r="C25" s="53"/>
      <c r="D25" s="129">
        <f>K13*(1+C19)</f>
        <v>3105.4062514860598</v>
      </c>
    </row>
    <row r="26" spans="1:11" x14ac:dyDescent="0.3">
      <c r="B26" s="49" t="s">
        <v>271</v>
      </c>
      <c r="C26" s="49"/>
      <c r="D26" s="98">
        <f>C21</f>
        <v>0.10938543806510499</v>
      </c>
    </row>
    <row r="27" spans="1:11" x14ac:dyDescent="0.3">
      <c r="B27" s="49" t="s">
        <v>307</v>
      </c>
      <c r="C27" s="49"/>
      <c r="D27" s="98">
        <f>C20</f>
        <v>7.1999999999999995E-2</v>
      </c>
    </row>
    <row r="28" spans="1:11" ht="3.6" customHeight="1" x14ac:dyDescent="0.3"/>
    <row r="29" spans="1:11" ht="15" thickBot="1" x14ac:dyDescent="0.35">
      <c r="B29" s="56" t="s">
        <v>308</v>
      </c>
      <c r="C29" s="56"/>
      <c r="D29" s="91">
        <f>D25/(D26-D27)</f>
        <v>83064.59445728948</v>
      </c>
    </row>
    <row r="31" spans="1:11" x14ac:dyDescent="0.3">
      <c r="A31" t="s">
        <v>123</v>
      </c>
      <c r="B31" s="145" t="s">
        <v>314</v>
      </c>
      <c r="C31" s="146"/>
      <c r="D31" s="146"/>
      <c r="F31" s="78"/>
    </row>
    <row r="32" spans="1:11" ht="3.6" customHeight="1" x14ac:dyDescent="0.3">
      <c r="B32" s="11"/>
      <c r="C32" s="11"/>
      <c r="D32" s="11"/>
    </row>
    <row r="33" spans="2:11" x14ac:dyDescent="0.3">
      <c r="B33" s="53" t="s">
        <v>302</v>
      </c>
      <c r="C33" s="53"/>
      <c r="D33" s="129">
        <f>SUM(G17:K17)</f>
        <v>7503.5602177180126</v>
      </c>
      <c r="F33" s="244" t="s">
        <v>384</v>
      </c>
      <c r="G33" s="244"/>
      <c r="H33" s="244"/>
      <c r="I33" s="244"/>
      <c r="J33" s="244"/>
      <c r="K33" s="244"/>
    </row>
    <row r="34" spans="2:11" ht="15" thickBot="1" x14ac:dyDescent="0.35">
      <c r="B34" t="s">
        <v>309</v>
      </c>
      <c r="D34" s="78">
        <f>D29*K15</f>
        <v>52064.880350743551</v>
      </c>
      <c r="F34" s="201">
        <f>D41</f>
        <v>332.35971704066458</v>
      </c>
      <c r="G34" s="203">
        <v>8.9399999999999993E-2</v>
      </c>
      <c r="H34" s="203">
        <v>9.9400000000000002E-2</v>
      </c>
      <c r="I34" s="203">
        <v>0.1094</v>
      </c>
      <c r="J34" s="203">
        <v>0.11940000000000001</v>
      </c>
      <c r="K34" s="203">
        <v>0.12939999999999999</v>
      </c>
    </row>
    <row r="35" spans="2:11" x14ac:dyDescent="0.3">
      <c r="B35" s="87" t="s">
        <v>310</v>
      </c>
      <c r="C35" s="87"/>
      <c r="D35" s="89">
        <f>SUM(D33:D34)</f>
        <v>59568.440568461563</v>
      </c>
      <c r="F35" s="202">
        <v>5.1999999999999998E-2</v>
      </c>
      <c r="G35" s="96">
        <f t="dataTable" ref="G35:K39" dt2D="1" dtr="1" r1="D26" r2="D27"/>
        <v>332.24531887435694</v>
      </c>
      <c r="H35" s="96">
        <v>270.28350678077413</v>
      </c>
      <c r="I35" s="96">
        <v>229.91117625289965</v>
      </c>
      <c r="J35" s="96">
        <v>201.51876576297011</v>
      </c>
      <c r="K35" s="96">
        <v>180.46289545131697</v>
      </c>
    </row>
    <row r="36" spans="2:11" x14ac:dyDescent="0.3">
      <c r="B36" s="103" t="s">
        <v>311</v>
      </c>
      <c r="C36" s="103"/>
      <c r="D36" s="104">
        <f>'Historical FS'!K99</f>
        <v>326</v>
      </c>
      <c r="F36" s="202">
        <v>6.2E-2</v>
      </c>
      <c r="G36" s="96">
        <v>439.43473103624831</v>
      </c>
      <c r="H36" s="96">
        <v>332.24531887435688</v>
      </c>
      <c r="I36" s="96">
        <v>270.28350678077413</v>
      </c>
      <c r="J36" s="96">
        <v>229.91117625289962</v>
      </c>
      <c r="K36" s="96">
        <v>201.51876576297013</v>
      </c>
    </row>
    <row r="37" spans="2:11" ht="15" thickBot="1" x14ac:dyDescent="0.35">
      <c r="B37" s="6" t="s">
        <v>312</v>
      </c>
      <c r="C37" s="6"/>
      <c r="D37" s="102">
        <f>SUM('Historical FS'!K65:K66)</f>
        <v>999</v>
      </c>
      <c r="F37" s="202">
        <v>7.1999999999999995E-2</v>
      </c>
      <c r="G37" s="96">
        <v>669.83036407387692</v>
      </c>
      <c r="H37" s="96">
        <v>439.43473103624814</v>
      </c>
      <c r="I37" s="204">
        <v>332.24531887435688</v>
      </c>
      <c r="J37" s="96">
        <v>270.28350678077408</v>
      </c>
      <c r="K37" s="96">
        <v>229.91117625289971</v>
      </c>
    </row>
    <row r="38" spans="2:11" x14ac:dyDescent="0.3">
      <c r="B38" s="87" t="s">
        <v>313</v>
      </c>
      <c r="C38" s="87"/>
      <c r="D38" s="89">
        <f>D35+D36-D37</f>
        <v>58895.440568461563</v>
      </c>
      <c r="F38" s="202">
        <v>8.2000000000000003E-2</v>
      </c>
      <c r="G38" s="96">
        <v>1522.9168972132059</v>
      </c>
      <c r="H38" s="96">
        <v>669.83036407387692</v>
      </c>
      <c r="I38" s="96">
        <v>439.43473103624831</v>
      </c>
      <c r="J38" s="96">
        <v>332.24531887435688</v>
      </c>
      <c r="K38" s="96">
        <v>270.28350678077425</v>
      </c>
    </row>
    <row r="39" spans="2:11" x14ac:dyDescent="0.3">
      <c r="B39" s="105" t="s">
        <v>105</v>
      </c>
      <c r="C39" s="55"/>
      <c r="D39" s="106">
        <f>'Data Sheet'!B6</f>
        <v>177.20390753990094</v>
      </c>
      <c r="F39" s="202">
        <v>9.1999999999999998E-2</v>
      </c>
      <c r="G39" s="96">
        <v>-4186.2006707192095</v>
      </c>
      <c r="H39" s="96">
        <v>1522.9168972132034</v>
      </c>
      <c r="I39" s="96">
        <v>669.83036407387692</v>
      </c>
      <c r="J39" s="96">
        <v>439.43473103624814</v>
      </c>
      <c r="K39" s="96">
        <v>332.245318874357</v>
      </c>
    </row>
    <row r="40" spans="2:11" ht="3.6" customHeight="1" x14ac:dyDescent="0.3"/>
    <row r="41" spans="2:11" ht="15" thickBot="1" x14ac:dyDescent="0.35">
      <c r="B41" s="56" t="s">
        <v>315</v>
      </c>
      <c r="C41" s="56"/>
      <c r="D41" s="91">
        <f>D38/D39</f>
        <v>332.35971704066458</v>
      </c>
    </row>
    <row r="43" spans="2:11" x14ac:dyDescent="0.3">
      <c r="B43" s="136" t="s">
        <v>316</v>
      </c>
      <c r="C43" s="136"/>
      <c r="D43" s="142">
        <v>545</v>
      </c>
    </row>
    <row r="44" spans="2:11" x14ac:dyDescent="0.3">
      <c r="B44" s="138" t="s">
        <v>317</v>
      </c>
      <c r="C44" s="138"/>
      <c r="D44" s="143">
        <f>D43/D41-1</f>
        <v>0.63978957754774668</v>
      </c>
    </row>
    <row r="45" spans="2:11" x14ac:dyDescent="0.3">
      <c r="B45" s="140" t="s">
        <v>318</v>
      </c>
      <c r="C45" s="140"/>
      <c r="D45" s="144">
        <f>D43/D41</f>
        <v>1.6397895775477467</v>
      </c>
    </row>
  </sheetData>
  <mergeCells count="1">
    <mergeCell ref="F33:K33"/>
  </mergeCells>
  <pageMargins left="0.7" right="0.7" top="0.75" bottom="0.75" header="0.3" footer="0.3"/>
  <pageSetup paperSize="9" scale="86" orientation="portrait" r:id="rId1"/>
  <ignoredErrors>
    <ignoredError sqref="D37"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CA742-59A7-4F9A-9A6D-9F54C689183B}">
  <sheetPr>
    <tabColor rgb="FFF4711F"/>
  </sheetPr>
  <dimension ref="B1:K44"/>
  <sheetViews>
    <sheetView showGridLines="0" workbookViewId="0">
      <pane ySplit="5" topLeftCell="A12" activePane="bottomLeft" state="frozen"/>
      <selection activeCell="C54" sqref="C54:K54"/>
      <selection pane="bottomLeft" activeCell="C54" sqref="C54:K54"/>
    </sheetView>
  </sheetViews>
  <sheetFormatPr defaultRowHeight="14.4" x14ac:dyDescent="0.3"/>
  <cols>
    <col min="1" max="1" width="1.88671875" customWidth="1"/>
    <col min="2" max="2" width="19.109375" bestFit="1" customWidth="1"/>
    <col min="3" max="3" width="11.5546875" bestFit="1" customWidth="1"/>
    <col min="4" max="4" width="11.109375" customWidth="1"/>
    <col min="5" max="5" width="10" bestFit="1" customWidth="1"/>
    <col min="6" max="6" width="11.109375" bestFit="1" customWidth="1"/>
    <col min="7" max="7" width="9.21875" bestFit="1" customWidth="1"/>
    <col min="8" max="8" width="6.44140625" bestFit="1" customWidth="1"/>
    <col min="9" max="9" width="11.33203125" bestFit="1" customWidth="1"/>
    <col min="10" max="10" width="11.88671875" bestFit="1" customWidth="1"/>
    <col min="11" max="11" width="14.21875" customWidth="1"/>
  </cols>
  <sheetData>
    <row r="1" spans="2:11" x14ac:dyDescent="0.3">
      <c r="B1" s="32"/>
      <c r="C1" s="32"/>
      <c r="D1" s="32"/>
      <c r="E1" s="32"/>
      <c r="F1" s="32"/>
      <c r="G1" s="32"/>
      <c r="H1" s="32"/>
      <c r="I1" s="32"/>
      <c r="J1" s="32"/>
      <c r="K1" s="32"/>
    </row>
    <row r="2" spans="2:11" x14ac:dyDescent="0.3">
      <c r="B2" s="32"/>
      <c r="C2" s="32"/>
      <c r="D2" s="32"/>
      <c r="E2" s="32"/>
      <c r="F2" s="32"/>
      <c r="G2" s="32"/>
      <c r="H2" s="32"/>
      <c r="I2" s="32"/>
      <c r="J2" s="32"/>
      <c r="K2" s="32"/>
    </row>
    <row r="3" spans="2:11" x14ac:dyDescent="0.3">
      <c r="B3" s="32"/>
      <c r="C3" s="32"/>
      <c r="D3" s="32"/>
      <c r="E3" s="32"/>
      <c r="F3" s="32"/>
      <c r="G3" s="32"/>
      <c r="H3" s="32"/>
      <c r="I3" s="32"/>
      <c r="J3" s="32"/>
      <c r="K3" s="32"/>
    </row>
    <row r="4" spans="2:11" x14ac:dyDescent="0.3">
      <c r="B4" s="32"/>
      <c r="C4" s="32"/>
      <c r="D4" s="32"/>
      <c r="E4" s="32"/>
      <c r="F4" s="32"/>
      <c r="G4" s="32"/>
      <c r="H4" s="32"/>
      <c r="I4" s="32"/>
      <c r="J4" s="32"/>
      <c r="K4" s="32"/>
    </row>
    <row r="5" spans="2:11" x14ac:dyDescent="0.3">
      <c r="B5" s="32"/>
      <c r="C5" s="32"/>
      <c r="D5" s="32"/>
      <c r="E5" s="32"/>
      <c r="F5" s="32"/>
      <c r="G5" s="32"/>
      <c r="H5" s="32"/>
      <c r="I5" s="32"/>
      <c r="J5" s="32"/>
      <c r="K5" s="32"/>
    </row>
    <row r="7" spans="2:11" ht="18" x14ac:dyDescent="0.35">
      <c r="B7" s="169" t="s">
        <v>213</v>
      </c>
      <c r="C7" s="169"/>
      <c r="D7" s="169"/>
      <c r="E7" s="169"/>
      <c r="F7" s="169"/>
      <c r="G7" s="169"/>
      <c r="H7" s="169"/>
      <c r="I7" s="169"/>
      <c r="J7" s="169"/>
      <c r="K7" s="169"/>
    </row>
    <row r="8" spans="2:11" ht="3.6" customHeight="1" x14ac:dyDescent="0.3"/>
    <row r="9" spans="2:11" x14ac:dyDescent="0.3">
      <c r="B9" s="74" t="s">
        <v>214</v>
      </c>
    </row>
    <row r="10" spans="2:11" ht="3.6" customHeight="1" x14ac:dyDescent="0.3"/>
    <row r="11" spans="2:11" x14ac:dyDescent="0.3">
      <c r="B11" s="118" t="s">
        <v>215</v>
      </c>
      <c r="C11" s="75"/>
      <c r="D11" s="75"/>
      <c r="E11" s="75"/>
      <c r="F11" s="75"/>
      <c r="G11" s="75"/>
      <c r="H11" s="75"/>
      <c r="I11" s="75"/>
      <c r="J11" s="75"/>
      <c r="K11" s="75"/>
    </row>
    <row r="12" spans="2:11" x14ac:dyDescent="0.3">
      <c r="H12" s="62" t="s">
        <v>222</v>
      </c>
      <c r="I12" s="62" t="s">
        <v>222</v>
      </c>
      <c r="J12" s="62" t="s">
        <v>225</v>
      </c>
      <c r="K12" s="62" t="s">
        <v>226</v>
      </c>
    </row>
    <row r="13" spans="2:11" ht="16.2" x14ac:dyDescent="0.3">
      <c r="B13" s="75" t="s">
        <v>216</v>
      </c>
      <c r="C13" s="75"/>
      <c r="D13" s="75" t="s">
        <v>217</v>
      </c>
      <c r="E13" s="75" t="s">
        <v>218</v>
      </c>
      <c r="F13" s="75" t="s">
        <v>219</v>
      </c>
      <c r="G13" s="75" t="s">
        <v>221</v>
      </c>
      <c r="H13" s="66" t="s">
        <v>223</v>
      </c>
      <c r="I13" s="66" t="s">
        <v>224</v>
      </c>
      <c r="J13" s="66" t="s">
        <v>251</v>
      </c>
      <c r="K13" s="66" t="s">
        <v>227</v>
      </c>
    </row>
    <row r="14" spans="2:11" ht="3.6" customHeight="1" x14ac:dyDescent="0.3">
      <c r="B14" s="11"/>
      <c r="C14" s="11"/>
      <c r="D14" s="11"/>
      <c r="E14" s="11"/>
      <c r="F14" s="11"/>
      <c r="G14" s="11"/>
      <c r="H14" s="65"/>
      <c r="I14" s="65"/>
      <c r="J14" s="65"/>
      <c r="K14" s="65"/>
    </row>
    <row r="15" spans="2:11" x14ac:dyDescent="0.3">
      <c r="B15" t="s">
        <v>228</v>
      </c>
      <c r="D15" t="s">
        <v>242</v>
      </c>
      <c r="E15" s="79">
        <f>'Comps Data'!E9</f>
        <v>3222.2</v>
      </c>
      <c r="F15" s="79">
        <f>'Comps Data'!L9</f>
        <v>129933.98</v>
      </c>
      <c r="G15" s="84">
        <v>0.3</v>
      </c>
      <c r="H15" s="63">
        <f>E15/F15</f>
        <v>2.4798747794841657E-2</v>
      </c>
      <c r="I15" s="63">
        <f>E15/(SUM(E15:F15))</f>
        <v>2.419865153836645E-2</v>
      </c>
      <c r="J15" s="80">
        <v>0.42299999999999999</v>
      </c>
      <c r="K15" s="81">
        <f>J15/(1+(1-G15)*H15)</f>
        <v>0.41578238229475373</v>
      </c>
    </row>
    <row r="16" spans="2:11" x14ac:dyDescent="0.3">
      <c r="B16" t="s">
        <v>229</v>
      </c>
      <c r="D16" t="s">
        <v>242</v>
      </c>
      <c r="E16" s="79">
        <f>'Comps Data'!E10</f>
        <v>2064.96</v>
      </c>
      <c r="F16" s="79">
        <f>'Comps Data'!L10</f>
        <v>124764.96</v>
      </c>
      <c r="G16" s="84">
        <v>0.3</v>
      </c>
      <c r="H16" s="63">
        <f>E16/F16</f>
        <v>1.6550800801763573E-2</v>
      </c>
      <c r="I16" s="63">
        <f>E16/(SUM(E16:F16))</f>
        <v>1.6281331723618526E-2</v>
      </c>
      <c r="J16" s="80">
        <v>0.46600000000000003</v>
      </c>
      <c r="K16" s="81">
        <f>J16/(1+(1-G16)*H16)</f>
        <v>0.46066296136281354</v>
      </c>
    </row>
    <row r="17" spans="2:11" x14ac:dyDescent="0.3">
      <c r="B17" t="s">
        <v>230</v>
      </c>
      <c r="D17" t="s">
        <v>242</v>
      </c>
      <c r="E17" s="79">
        <f>'Comps Data'!E11</f>
        <v>1365.09</v>
      </c>
      <c r="F17" s="79">
        <f>'Comps Data'!L11</f>
        <v>96593.85</v>
      </c>
      <c r="G17" s="84">
        <v>0.3</v>
      </c>
      <c r="H17" s="63">
        <f>E17/F17</f>
        <v>1.41322661846484E-2</v>
      </c>
      <c r="I17" s="63">
        <f>E17/(SUM(E17:F17))</f>
        <v>1.3935328414129429E-2</v>
      </c>
      <c r="J17" s="80">
        <v>0.6</v>
      </c>
      <c r="K17" s="81">
        <f>J17/(1+(1-G17)*H17)</f>
        <v>0.59412259097858433</v>
      </c>
    </row>
    <row r="18" spans="2:11" x14ac:dyDescent="0.3">
      <c r="B18" t="s">
        <v>243</v>
      </c>
      <c r="D18" t="s">
        <v>242</v>
      </c>
      <c r="E18" s="79">
        <f>'Comps Data'!E12</f>
        <v>71.75</v>
      </c>
      <c r="F18" s="79">
        <f>'Comps Data'!L12</f>
        <v>72276.100000000006</v>
      </c>
      <c r="G18" s="84">
        <v>0.3</v>
      </c>
      <c r="H18" s="63">
        <f>E18/F18</f>
        <v>9.9272096861894861E-4</v>
      </c>
      <c r="I18" s="63">
        <f>E18/(SUM(E18:F18))</f>
        <v>9.9173645104864896E-4</v>
      </c>
      <c r="J18" s="80">
        <v>0.436</v>
      </c>
      <c r="K18" s="81">
        <f>J18/(1+(1-G18)*H18)</f>
        <v>0.43569723195530807</v>
      </c>
    </row>
    <row r="19" spans="2:11" x14ac:dyDescent="0.3">
      <c r="B19" t="s">
        <v>232</v>
      </c>
      <c r="D19" t="s">
        <v>242</v>
      </c>
      <c r="E19" s="79">
        <f>'Comps Data'!E13</f>
        <v>3.58</v>
      </c>
      <c r="F19" s="79">
        <f>'Comps Data'!L13</f>
        <v>51844.5</v>
      </c>
      <c r="G19" s="84">
        <v>0.3</v>
      </c>
      <c r="H19" s="63">
        <f>E19/F19</f>
        <v>6.9052647821851883E-5</v>
      </c>
      <c r="I19" s="63">
        <f>E19/(SUM(E19:F19))</f>
        <v>6.9047879882919486E-5</v>
      </c>
      <c r="J19" s="80">
        <v>0.51100000000000001</v>
      </c>
      <c r="K19" s="81">
        <f>J19/(1+(1-G19)*H19)</f>
        <v>0.51097530106174305</v>
      </c>
    </row>
    <row r="20" spans="2:11" x14ac:dyDescent="0.3">
      <c r="E20" s="62"/>
      <c r="F20" s="62"/>
      <c r="G20" s="62"/>
      <c r="H20" s="62"/>
      <c r="I20" s="62"/>
      <c r="J20" s="62"/>
      <c r="K20" s="62"/>
    </row>
    <row r="21" spans="2:11" x14ac:dyDescent="0.3">
      <c r="E21" s="62"/>
      <c r="F21" s="112" t="s">
        <v>244</v>
      </c>
      <c r="G21" s="114">
        <f>AVERAGE(G15:G19)</f>
        <v>0.3</v>
      </c>
      <c r="H21" s="114">
        <f>AVERAGE(H15:H19)</f>
        <v>1.1308717679538886E-2</v>
      </c>
      <c r="I21" s="114">
        <f>AVERAGE(I15:I19)</f>
        <v>1.1095219201409195E-2</v>
      </c>
      <c r="J21" s="115">
        <f>AVERAGE(J15:J19)</f>
        <v>0.48719999999999997</v>
      </c>
      <c r="K21" s="115">
        <f>AVERAGE(K15:K19)</f>
        <v>0.48344809353064055</v>
      </c>
    </row>
    <row r="22" spans="2:11" x14ac:dyDescent="0.3">
      <c r="E22" s="62"/>
      <c r="F22" s="113" t="s">
        <v>210</v>
      </c>
      <c r="G22" s="116">
        <f>MEDIAN(G15:G19)</f>
        <v>0.3</v>
      </c>
      <c r="H22" s="116">
        <f>MEDIAN(H15:H19)</f>
        <v>1.41322661846484E-2</v>
      </c>
      <c r="I22" s="116">
        <f>MEDIAN(I15:I19)</f>
        <v>1.3935328414129429E-2</v>
      </c>
      <c r="J22" s="117">
        <f>MEDIAN(J15:J19)</f>
        <v>0.46600000000000003</v>
      </c>
      <c r="K22" s="117">
        <f>MEDIAN(K15:K19)</f>
        <v>0.46066296136281354</v>
      </c>
    </row>
    <row r="24" spans="2:11" x14ac:dyDescent="0.3">
      <c r="B24" s="86" t="s">
        <v>245</v>
      </c>
      <c r="C24" s="75"/>
      <c r="D24" s="75"/>
      <c r="E24" s="75"/>
      <c r="G24" s="86" t="s">
        <v>246</v>
      </c>
      <c r="H24" s="75"/>
      <c r="I24" s="75"/>
      <c r="J24" s="75"/>
      <c r="K24" s="75"/>
    </row>
    <row r="25" spans="2:11" ht="3.6" customHeight="1" x14ac:dyDescent="0.3"/>
    <row r="26" spans="2:11" x14ac:dyDescent="0.3">
      <c r="B26" t="s">
        <v>247</v>
      </c>
      <c r="E26" s="85">
        <v>9.0800000000000006E-2</v>
      </c>
      <c r="G26" t="s">
        <v>249</v>
      </c>
      <c r="K26" s="85">
        <v>6.9860000000000005E-2</v>
      </c>
    </row>
    <row r="27" spans="2:11" x14ac:dyDescent="0.3">
      <c r="B27" t="s">
        <v>220</v>
      </c>
      <c r="E27" s="83">
        <f>G21</f>
        <v>0.3</v>
      </c>
      <c r="G27" t="s">
        <v>250</v>
      </c>
      <c r="K27" s="83">
        <f>15.61%-K26</f>
        <v>8.6239999999999983E-2</v>
      </c>
    </row>
    <row r="28" spans="2:11" ht="16.2" x14ac:dyDescent="0.3">
      <c r="B28" s="121" t="s">
        <v>248</v>
      </c>
      <c r="C28" s="131"/>
      <c r="D28" s="131"/>
      <c r="E28" s="132">
        <f>E26*(1-E27)</f>
        <v>6.3560000000000005E-2</v>
      </c>
      <c r="G28" t="s">
        <v>252</v>
      </c>
      <c r="K28" s="77">
        <f>K36</f>
        <v>0.46428091290220669</v>
      </c>
    </row>
    <row r="29" spans="2:11" x14ac:dyDescent="0.3">
      <c r="G29" s="121" t="s">
        <v>246</v>
      </c>
      <c r="H29" s="131"/>
      <c r="I29" s="131"/>
      <c r="J29" s="131"/>
      <c r="K29" s="132">
        <f>K26+(K27*K28)</f>
        <v>0.1098995859286863</v>
      </c>
    </row>
    <row r="31" spans="2:11" x14ac:dyDescent="0.3">
      <c r="B31" s="86" t="s">
        <v>253</v>
      </c>
      <c r="C31" s="75"/>
      <c r="D31" s="75"/>
      <c r="E31" s="75"/>
      <c r="G31" s="86" t="s">
        <v>259</v>
      </c>
      <c r="H31" s="75"/>
      <c r="I31" s="75"/>
      <c r="J31" s="75"/>
      <c r="K31" s="75"/>
    </row>
    <row r="32" spans="2:11" ht="3.6" customHeight="1" x14ac:dyDescent="0.3"/>
    <row r="33" spans="2:11" x14ac:dyDescent="0.3">
      <c r="D33" s="82" t="s">
        <v>257</v>
      </c>
      <c r="E33" s="82" t="s">
        <v>258</v>
      </c>
      <c r="G33" t="s">
        <v>260</v>
      </c>
      <c r="K33" s="77">
        <f>K22</f>
        <v>0.46066296136281354</v>
      </c>
    </row>
    <row r="34" spans="2:11" x14ac:dyDescent="0.3">
      <c r="B34" t="s">
        <v>254</v>
      </c>
      <c r="C34" s="78">
        <f>E17</f>
        <v>1365.09</v>
      </c>
      <c r="D34" s="69">
        <f>C34/C36</f>
        <v>1.3935328414129429E-2</v>
      </c>
      <c r="E34" s="83">
        <f>I21</f>
        <v>1.1095219201409195E-2</v>
      </c>
      <c r="G34" t="s">
        <v>261</v>
      </c>
      <c r="K34" s="83">
        <f>E38</f>
        <v>1.1219704279768213E-2</v>
      </c>
    </row>
    <row r="35" spans="2:11" x14ac:dyDescent="0.3">
      <c r="B35" t="s">
        <v>255</v>
      </c>
      <c r="C35" s="78">
        <f>F17</f>
        <v>96593.85</v>
      </c>
      <c r="D35" s="83">
        <f>D36-D34</f>
        <v>0.98606467158587052</v>
      </c>
      <c r="E35" s="83">
        <f>E36-E34</f>
        <v>0.98890478079859079</v>
      </c>
      <c r="G35" t="s">
        <v>220</v>
      </c>
      <c r="K35" s="83">
        <f>G21</f>
        <v>0.3</v>
      </c>
    </row>
    <row r="36" spans="2:11" ht="16.2" x14ac:dyDescent="0.3">
      <c r="B36" s="121" t="s">
        <v>256</v>
      </c>
      <c r="C36" s="122">
        <f>SUM(C34:C35)</f>
        <v>97958.94</v>
      </c>
      <c r="D36" s="135">
        <v>1</v>
      </c>
      <c r="E36" s="135">
        <v>1</v>
      </c>
      <c r="G36" s="121" t="s">
        <v>272</v>
      </c>
      <c r="H36" s="131"/>
      <c r="I36" s="131"/>
      <c r="J36" s="131"/>
      <c r="K36" s="134">
        <f>K33*(1+(1-K35)*K34)</f>
        <v>0.46428091290220669</v>
      </c>
    </row>
    <row r="38" spans="2:11" x14ac:dyDescent="0.3">
      <c r="C38" s="121" t="s">
        <v>262</v>
      </c>
      <c r="D38" s="133">
        <f>D34/D35</f>
        <v>1.4132266184648402E-2</v>
      </c>
      <c r="E38" s="133">
        <f>E34/E35</f>
        <v>1.1219704279768213E-2</v>
      </c>
      <c r="G38" s="86" t="s">
        <v>213</v>
      </c>
      <c r="H38" s="75"/>
      <c r="I38" s="75"/>
      <c r="J38" s="75"/>
      <c r="K38" s="75"/>
    </row>
    <row r="39" spans="2:11" ht="3.6" customHeight="1" x14ac:dyDescent="0.3"/>
    <row r="40" spans="2:11" x14ac:dyDescent="0.3">
      <c r="B40" s="74" t="s">
        <v>266</v>
      </c>
      <c r="J40" s="66" t="s">
        <v>264</v>
      </c>
      <c r="K40" s="66" t="s">
        <v>265</v>
      </c>
    </row>
    <row r="41" spans="2:11" x14ac:dyDescent="0.3">
      <c r="B41" s="74" t="s">
        <v>267</v>
      </c>
      <c r="G41" t="s">
        <v>263</v>
      </c>
      <c r="J41" s="83">
        <f>E34</f>
        <v>1.1095219201409195E-2</v>
      </c>
      <c r="K41" s="83">
        <f>E28</f>
        <v>6.3560000000000005E-2</v>
      </c>
    </row>
    <row r="42" spans="2:11" x14ac:dyDescent="0.3">
      <c r="B42" s="74" t="s">
        <v>270</v>
      </c>
      <c r="G42" t="s">
        <v>223</v>
      </c>
      <c r="J42" s="83">
        <f>E35</f>
        <v>0.98890478079859079</v>
      </c>
      <c r="K42" s="83">
        <f>K29</f>
        <v>0.1098995859286863</v>
      </c>
    </row>
    <row r="43" spans="2:11" x14ac:dyDescent="0.3">
      <c r="B43" s="74" t="s">
        <v>268</v>
      </c>
      <c r="G43" s="121" t="s">
        <v>271</v>
      </c>
      <c r="H43" s="131"/>
      <c r="I43" s="131"/>
      <c r="J43" s="131"/>
      <c r="K43" s="132">
        <f>SUMPRODUCT(J41:J42,K41:K42)</f>
        <v>0.10938543806510499</v>
      </c>
    </row>
    <row r="44" spans="2:11" x14ac:dyDescent="0.3">
      <c r="B44" s="74" t="s">
        <v>269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0513B-3B5A-4C83-A41E-48D81FEDF633}">
  <sheetPr>
    <tabColor rgb="FFF4711F"/>
  </sheetPr>
  <dimension ref="A1:K65"/>
  <sheetViews>
    <sheetView showGridLines="0" workbookViewId="0">
      <pane xSplit="1" ySplit="5" topLeftCell="B36" activePane="bottomRight" state="frozen"/>
      <selection activeCell="C54" sqref="C54:K54"/>
      <selection pane="topRight" activeCell="C54" sqref="C54:K54"/>
      <selection pane="bottomLeft" activeCell="C54" sqref="C54:K54"/>
      <selection pane="bottomRight" activeCell="C54" sqref="C54:K54"/>
    </sheetView>
  </sheetViews>
  <sheetFormatPr defaultRowHeight="14.4" x14ac:dyDescent="0.3"/>
  <cols>
    <col min="1" max="1" width="1.88671875" customWidth="1"/>
    <col min="10" max="10" width="13.6640625" bestFit="1" customWidth="1"/>
  </cols>
  <sheetData>
    <row r="1" spans="1:11" x14ac:dyDescent="0.3">
      <c r="B1" s="32"/>
      <c r="C1" s="32"/>
      <c r="D1" s="32"/>
      <c r="E1" s="32"/>
      <c r="F1" s="32"/>
      <c r="G1" s="32"/>
      <c r="H1" s="32"/>
      <c r="I1" s="32"/>
      <c r="J1" s="32"/>
      <c r="K1" s="32"/>
    </row>
    <row r="2" spans="1:11" x14ac:dyDescent="0.3">
      <c r="B2" s="32"/>
      <c r="C2" s="32"/>
      <c r="D2" s="32"/>
      <c r="E2" s="32"/>
      <c r="F2" s="32"/>
      <c r="G2" s="32"/>
      <c r="H2" s="32"/>
      <c r="I2" s="32"/>
      <c r="J2" s="32"/>
      <c r="K2" s="32"/>
    </row>
    <row r="3" spans="1:11" x14ac:dyDescent="0.3">
      <c r="B3" s="32"/>
      <c r="C3" s="32"/>
      <c r="D3" s="32"/>
      <c r="E3" s="32"/>
      <c r="F3" s="32"/>
      <c r="G3" s="32"/>
      <c r="H3" s="32"/>
      <c r="I3" s="32"/>
      <c r="J3" s="32"/>
      <c r="K3" s="32"/>
    </row>
    <row r="4" spans="1:11" x14ac:dyDescent="0.3">
      <c r="B4" s="32"/>
      <c r="C4" s="32"/>
      <c r="D4" s="32"/>
      <c r="E4" s="32"/>
      <c r="F4" s="32"/>
      <c r="G4" s="32"/>
      <c r="H4" s="32"/>
      <c r="I4" s="32"/>
      <c r="J4" s="32"/>
      <c r="K4" s="32"/>
    </row>
    <row r="5" spans="1:11" x14ac:dyDescent="0.3">
      <c r="B5" s="32"/>
      <c r="C5" s="32"/>
      <c r="D5" s="32"/>
      <c r="E5" s="32"/>
      <c r="F5" s="32"/>
      <c r="G5" s="32"/>
      <c r="H5" s="32"/>
      <c r="I5" s="32"/>
      <c r="J5" s="32"/>
      <c r="K5" s="32"/>
    </row>
    <row r="7" spans="1:11" x14ac:dyDescent="0.3">
      <c r="A7" t="s">
        <v>123</v>
      </c>
      <c r="B7" s="145" t="s">
        <v>273</v>
      </c>
      <c r="C7" s="146"/>
      <c r="D7" s="146"/>
      <c r="E7" s="146"/>
      <c r="F7" s="146"/>
      <c r="G7" s="147">
        <f>'Historical FS'!G8</f>
        <v>43555</v>
      </c>
      <c r="H7" s="147">
        <f>'Historical FS'!H8</f>
        <v>43921</v>
      </c>
      <c r="I7" s="147">
        <f>'Historical FS'!I8</f>
        <v>44286</v>
      </c>
      <c r="J7" s="147">
        <f>'Historical FS'!J8</f>
        <v>44651</v>
      </c>
      <c r="K7" s="147">
        <f>'Historical FS'!K8</f>
        <v>45016</v>
      </c>
    </row>
    <row r="8" spans="1:11" ht="3.6" customHeight="1" x14ac:dyDescent="0.3"/>
    <row r="9" spans="1:11" x14ac:dyDescent="0.3">
      <c r="B9" s="40" t="s">
        <v>274</v>
      </c>
    </row>
    <row r="10" spans="1:11" x14ac:dyDescent="0.3">
      <c r="B10" s="49" t="str">
        <f>'Historical FS'!B97</f>
        <v>Inventories</v>
      </c>
      <c r="C10" s="49"/>
      <c r="D10" s="49"/>
      <c r="E10" s="49"/>
      <c r="F10" s="49"/>
      <c r="G10" s="51">
        <f>'Historical FS'!G97</f>
        <v>1301</v>
      </c>
      <c r="H10" s="51">
        <f>'Historical FS'!H97</f>
        <v>1380</v>
      </c>
      <c r="I10" s="51">
        <f>'Historical FS'!I97</f>
        <v>1734</v>
      </c>
      <c r="J10" s="51">
        <f>'Historical FS'!J97</f>
        <v>1911</v>
      </c>
      <c r="K10" s="51">
        <f>'Historical FS'!K97</f>
        <v>2024</v>
      </c>
    </row>
    <row r="11" spans="1:11" x14ac:dyDescent="0.3">
      <c r="B11" s="49" t="str">
        <f>'Historical FS'!B98</f>
        <v>Trade receivables</v>
      </c>
      <c r="C11" s="49"/>
      <c r="D11" s="49"/>
      <c r="E11" s="49"/>
      <c r="F11" s="49"/>
      <c r="G11" s="51">
        <f>'Historical FS'!G98</f>
        <v>834</v>
      </c>
      <c r="H11" s="51">
        <f>'Historical FS'!H98</f>
        <v>814</v>
      </c>
      <c r="I11" s="51">
        <f>'Historical FS'!I98</f>
        <v>562</v>
      </c>
      <c r="J11" s="51">
        <f>'Historical FS'!J98</f>
        <v>646</v>
      </c>
      <c r="K11" s="51">
        <f>'Historical FS'!K98</f>
        <v>849</v>
      </c>
    </row>
    <row r="12" spans="1:11" x14ac:dyDescent="0.3">
      <c r="B12" s="49" t="str">
        <f>'Historical FS'!B100</f>
        <v>Short term loans</v>
      </c>
      <c r="C12" s="49"/>
      <c r="D12" s="49"/>
      <c r="E12" s="49"/>
      <c r="F12" s="49"/>
      <c r="G12" s="51">
        <f>'Historical FS'!G100</f>
        <v>22</v>
      </c>
      <c r="H12" s="51">
        <f>'Historical FS'!H100</f>
        <v>23</v>
      </c>
      <c r="I12" s="51">
        <f>'Historical FS'!I100</f>
        <v>20</v>
      </c>
      <c r="J12" s="51">
        <f>'Historical FS'!J100</f>
        <v>24</v>
      </c>
      <c r="K12" s="51">
        <f>'Historical FS'!K100</f>
        <v>33</v>
      </c>
    </row>
    <row r="13" spans="1:11" ht="15" thickBot="1" x14ac:dyDescent="0.35">
      <c r="B13" t="str">
        <f>'Historical FS'!B101</f>
        <v>Other asset items</v>
      </c>
      <c r="G13" s="78">
        <f>'Historical FS'!G101</f>
        <v>561</v>
      </c>
      <c r="H13" s="78">
        <f>'Historical FS'!H101</f>
        <v>1109</v>
      </c>
      <c r="I13" s="78">
        <f>'Historical FS'!I101</f>
        <v>639</v>
      </c>
      <c r="J13" s="78">
        <f>'Historical FS'!J101</f>
        <v>437</v>
      </c>
      <c r="K13" s="78">
        <f>'Historical FS'!K101</f>
        <v>401</v>
      </c>
    </row>
    <row r="14" spans="1:11" x14ac:dyDescent="0.3">
      <c r="B14" s="87" t="s">
        <v>276</v>
      </c>
      <c r="C14" s="88"/>
      <c r="D14" s="88"/>
      <c r="E14" s="88"/>
      <c r="F14" s="88"/>
      <c r="G14" s="89">
        <f>SUM(G10:G13)</f>
        <v>2718</v>
      </c>
      <c r="H14" s="89">
        <f>SUM(H10:H13)</f>
        <v>3326</v>
      </c>
      <c r="I14" s="89">
        <f>SUM(I10:I13)</f>
        <v>2955</v>
      </c>
      <c r="J14" s="89">
        <f>SUM(J10:J13)</f>
        <v>3018</v>
      </c>
      <c r="K14" s="89">
        <f>SUM(K10:K13)</f>
        <v>3307</v>
      </c>
    </row>
    <row r="16" spans="1:11" x14ac:dyDescent="0.3">
      <c r="B16" s="40" t="s">
        <v>275</v>
      </c>
    </row>
    <row r="17" spans="1:11" x14ac:dyDescent="0.3">
      <c r="B17" s="49" t="str">
        <f>'Historical FS'!B72</f>
        <v>Trade Payables</v>
      </c>
      <c r="C17" s="49"/>
      <c r="D17" s="49"/>
      <c r="E17" s="49"/>
      <c r="F17" s="49"/>
      <c r="G17" s="51">
        <f>'Historical FS'!G72</f>
        <v>1455</v>
      </c>
      <c r="H17" s="51">
        <f>'Historical FS'!H72</f>
        <v>1482</v>
      </c>
      <c r="I17" s="51">
        <f>'Historical FS'!I72</f>
        <v>1915</v>
      </c>
      <c r="J17" s="51">
        <f>'Historical FS'!J72</f>
        <v>2018</v>
      </c>
      <c r="K17" s="51">
        <f>'Historical FS'!K72</f>
        <v>2187</v>
      </c>
    </row>
    <row r="18" spans="1:11" x14ac:dyDescent="0.3">
      <c r="B18" s="49" t="str">
        <f>'Historical FS'!B73</f>
        <v>Advance from Customers</v>
      </c>
      <c r="C18" s="49"/>
      <c r="D18" s="49"/>
      <c r="E18" s="49"/>
      <c r="F18" s="49"/>
      <c r="G18" s="51">
        <f>'Historical FS'!G73</f>
        <v>28</v>
      </c>
      <c r="H18" s="51">
        <f>'Historical FS'!H73</f>
        <v>30</v>
      </c>
      <c r="I18" s="51">
        <f>'Historical FS'!I73</f>
        <v>43</v>
      </c>
      <c r="J18" s="51">
        <f>'Historical FS'!J73</f>
        <v>37</v>
      </c>
      <c r="K18" s="51">
        <f>'Historical FS'!K73</f>
        <v>9</v>
      </c>
    </row>
    <row r="19" spans="1:11" ht="15" thickBot="1" x14ac:dyDescent="0.35">
      <c r="B19" s="49" t="str">
        <f>'Historical FS'!B74</f>
        <v>Other liability items</v>
      </c>
      <c r="G19" s="51">
        <f>'Historical FS'!G74</f>
        <v>591</v>
      </c>
      <c r="H19" s="51">
        <f>'Historical FS'!H74</f>
        <v>660</v>
      </c>
      <c r="I19" s="51">
        <f>'Historical FS'!I74</f>
        <v>666</v>
      </c>
      <c r="J19" s="51">
        <f>'Historical FS'!J74</f>
        <v>777</v>
      </c>
      <c r="K19" s="51">
        <f>'Historical FS'!K74</f>
        <v>842</v>
      </c>
    </row>
    <row r="20" spans="1:11" x14ac:dyDescent="0.3">
      <c r="B20" s="87" t="s">
        <v>277</v>
      </c>
      <c r="C20" s="88"/>
      <c r="D20" s="88"/>
      <c r="E20" s="88"/>
      <c r="F20" s="88"/>
      <c r="G20" s="89">
        <f>SUM(G17:G19)</f>
        <v>2074</v>
      </c>
      <c r="H20" s="89">
        <f>SUM(H17:H19)</f>
        <v>2172</v>
      </c>
      <c r="I20" s="89">
        <f>SUM(I17:I19)</f>
        <v>2624</v>
      </c>
      <c r="J20" s="89">
        <f>SUM(J17:J19)</f>
        <v>2832</v>
      </c>
      <c r="K20" s="89">
        <f>SUM(K17:K19)</f>
        <v>3038</v>
      </c>
    </row>
    <row r="22" spans="1:11" ht="15" thickBot="1" x14ac:dyDescent="0.35">
      <c r="A22" t="s">
        <v>123</v>
      </c>
      <c r="B22" s="56" t="s">
        <v>278</v>
      </c>
      <c r="C22" s="90"/>
      <c r="D22" s="90"/>
      <c r="E22" s="90"/>
      <c r="F22" s="90"/>
      <c r="G22" s="91">
        <f>G14-G20</f>
        <v>644</v>
      </c>
      <c r="H22" s="91">
        <f>H14-H20</f>
        <v>1154</v>
      </c>
      <c r="I22" s="91">
        <f>I14-I20</f>
        <v>331</v>
      </c>
      <c r="J22" s="91">
        <f>J14-J20</f>
        <v>186</v>
      </c>
      <c r="K22" s="91">
        <f>K14-K20</f>
        <v>269</v>
      </c>
    </row>
    <row r="24" spans="1:11" x14ac:dyDescent="0.3">
      <c r="B24" s="40" t="s">
        <v>279</v>
      </c>
    </row>
    <row r="25" spans="1:11" x14ac:dyDescent="0.3">
      <c r="B25" s="49" t="str">
        <f>'Historical FS'!B79</f>
        <v>Land</v>
      </c>
      <c r="C25" s="49"/>
      <c r="D25" s="49"/>
      <c r="E25" s="49"/>
      <c r="F25" s="49"/>
      <c r="G25" s="51">
        <f>'Historical FS'!G79</f>
        <v>108</v>
      </c>
      <c r="H25" s="51">
        <f>'Historical FS'!H79</f>
        <v>103</v>
      </c>
      <c r="I25" s="51">
        <f>'Historical FS'!I79</f>
        <v>93</v>
      </c>
      <c r="J25" s="51">
        <f>'Historical FS'!J79</f>
        <v>123</v>
      </c>
      <c r="K25" s="51">
        <f>'Historical FS'!K79</f>
        <v>141</v>
      </c>
    </row>
    <row r="26" spans="1:11" x14ac:dyDescent="0.3">
      <c r="B26" s="49" t="str">
        <f>'Historical FS'!B80</f>
        <v>Building</v>
      </c>
      <c r="C26" s="49"/>
      <c r="D26" s="49"/>
      <c r="E26" s="49"/>
      <c r="F26" s="49"/>
      <c r="G26" s="51">
        <f>'Historical FS'!G80</f>
        <v>788</v>
      </c>
      <c r="H26" s="51">
        <f>'Historical FS'!H80</f>
        <v>1054</v>
      </c>
      <c r="I26" s="51">
        <f>'Historical FS'!I80</f>
        <v>1057</v>
      </c>
      <c r="J26" s="51">
        <f>'Historical FS'!J80</f>
        <v>1144</v>
      </c>
      <c r="K26" s="51">
        <f>'Historical FS'!K80</f>
        <v>1279</v>
      </c>
    </row>
    <row r="27" spans="1:11" x14ac:dyDescent="0.3">
      <c r="B27" s="49" t="str">
        <f>'Historical FS'!B81</f>
        <v>Plant Machinery</v>
      </c>
      <c r="C27" s="49"/>
      <c r="D27" s="49"/>
      <c r="E27" s="49"/>
      <c r="F27" s="49"/>
      <c r="G27" s="51">
        <f>'Historical FS'!G81</f>
        <v>1527</v>
      </c>
      <c r="H27" s="51">
        <f>'Historical FS'!H81</f>
        <v>1719</v>
      </c>
      <c r="I27" s="51">
        <f>'Historical FS'!I81</f>
        <v>1862</v>
      </c>
      <c r="J27" s="51">
        <f>'Historical FS'!J81</f>
        <v>2074</v>
      </c>
      <c r="K27" s="51">
        <f>'Historical FS'!K81</f>
        <v>2408</v>
      </c>
    </row>
    <row r="28" spans="1:11" x14ac:dyDescent="0.3">
      <c r="B28" s="49" t="str">
        <f>'Historical FS'!B82</f>
        <v>Equipments</v>
      </c>
      <c r="C28" s="49"/>
      <c r="D28" s="49"/>
      <c r="E28" s="49"/>
      <c r="F28" s="49"/>
      <c r="G28" s="51">
        <f>'Historical FS'!G82</f>
        <v>68</v>
      </c>
      <c r="H28" s="51">
        <f>'Historical FS'!H82</f>
        <v>69</v>
      </c>
      <c r="I28" s="51">
        <f>'Historical FS'!I82</f>
        <v>73</v>
      </c>
      <c r="J28" s="51">
        <f>'Historical FS'!J82</f>
        <v>78</v>
      </c>
      <c r="K28" s="51">
        <f>'Historical FS'!K82</f>
        <v>88</v>
      </c>
    </row>
    <row r="29" spans="1:11" x14ac:dyDescent="0.3">
      <c r="B29" s="49" t="str">
        <f>'Historical FS'!B83</f>
        <v>Furniture n fittings</v>
      </c>
      <c r="C29" s="49"/>
      <c r="D29" s="49"/>
      <c r="E29" s="49"/>
      <c r="F29" s="49"/>
      <c r="G29" s="51">
        <f>'Historical FS'!G83</f>
        <v>113</v>
      </c>
      <c r="H29" s="51">
        <f>'Historical FS'!H83</f>
        <v>126</v>
      </c>
      <c r="I29" s="51">
        <f>'Historical FS'!I83</f>
        <v>129</v>
      </c>
      <c r="J29" s="51">
        <f>'Historical FS'!J83</f>
        <v>134</v>
      </c>
      <c r="K29" s="51">
        <f>'Historical FS'!K83</f>
        <v>148</v>
      </c>
    </row>
    <row r="30" spans="1:11" x14ac:dyDescent="0.3">
      <c r="B30" s="49" t="str">
        <f>'Historical FS'!B84</f>
        <v>Vehicles</v>
      </c>
      <c r="C30" s="49"/>
      <c r="D30" s="49"/>
      <c r="E30" s="49"/>
      <c r="F30" s="49"/>
      <c r="G30" s="51">
        <f>'Historical FS'!G84</f>
        <v>44</v>
      </c>
      <c r="H30" s="51">
        <f>'Historical FS'!H84</f>
        <v>45</v>
      </c>
      <c r="I30" s="51">
        <f>'Historical FS'!I84</f>
        <v>45</v>
      </c>
      <c r="J30" s="51">
        <f>'Historical FS'!J84</f>
        <v>47</v>
      </c>
      <c r="K30" s="51">
        <f>'Historical FS'!K84</f>
        <v>43</v>
      </c>
    </row>
    <row r="31" spans="1:11" x14ac:dyDescent="0.3">
      <c r="B31" s="49" t="str">
        <f>'Historical FS'!B85</f>
        <v>Intangible Assets</v>
      </c>
      <c r="C31" s="49"/>
      <c r="D31" s="49"/>
      <c r="E31" s="49"/>
      <c r="F31" s="49"/>
      <c r="G31" s="51">
        <f>'Historical FS'!G85</f>
        <v>367</v>
      </c>
      <c r="H31" s="51">
        <f>'Historical FS'!H85</f>
        <v>374</v>
      </c>
      <c r="I31" s="51">
        <f>'Historical FS'!I85</f>
        <v>375</v>
      </c>
      <c r="J31" s="51">
        <f>'Historical FS'!J85</f>
        <v>291</v>
      </c>
      <c r="K31" s="51">
        <f>'Historical FS'!K85</f>
        <v>1322</v>
      </c>
    </row>
    <row r="32" spans="1:11" x14ac:dyDescent="0.3">
      <c r="B32" s="49" t="str">
        <f>'Historical FS'!B86</f>
        <v>Other fixed assets</v>
      </c>
      <c r="C32" s="49"/>
      <c r="D32" s="49"/>
      <c r="E32" s="49"/>
      <c r="F32" s="49"/>
      <c r="G32" s="51">
        <f>'Historical FS'!G86</f>
        <v>125</v>
      </c>
      <c r="H32" s="51">
        <f>'Historical FS'!H86</f>
        <v>139</v>
      </c>
      <c r="I32" s="51">
        <f>'Historical FS'!I86</f>
        <v>146</v>
      </c>
      <c r="J32" s="51">
        <f>'Historical FS'!J86</f>
        <v>149</v>
      </c>
      <c r="K32" s="51">
        <f>'Historical FS'!K86</f>
        <v>154</v>
      </c>
    </row>
    <row r="33" spans="1:11" ht="3.6" customHeight="1" thickBot="1" x14ac:dyDescent="0.35">
      <c r="B33" s="49"/>
      <c r="G33" s="78"/>
      <c r="H33" s="78"/>
      <c r="I33" s="78"/>
      <c r="J33" s="78"/>
      <c r="K33" s="78"/>
    </row>
    <row r="34" spans="1:11" x14ac:dyDescent="0.3">
      <c r="B34" s="87" t="s">
        <v>280</v>
      </c>
      <c r="C34" s="88"/>
      <c r="D34" s="88"/>
      <c r="E34" s="88"/>
      <c r="F34" s="88"/>
      <c r="G34" s="89">
        <f>SUM(G25:G33)</f>
        <v>3140</v>
      </c>
      <c r="H34" s="89">
        <f>SUM(H25:H33)</f>
        <v>3629</v>
      </c>
      <c r="I34" s="89">
        <f>SUM(I25:I33)</f>
        <v>3780</v>
      </c>
      <c r="J34" s="89">
        <f>SUM(J25:J33)</f>
        <v>4040</v>
      </c>
      <c r="K34" s="89">
        <f>SUM(K25:K33)</f>
        <v>5583</v>
      </c>
    </row>
    <row r="35" spans="1:11" ht="15" thickBot="1" x14ac:dyDescent="0.35">
      <c r="B35" t="s">
        <v>281</v>
      </c>
      <c r="G35" s="78">
        <f>-'Historical FS'!G89</f>
        <v>-1170</v>
      </c>
      <c r="H35" s="78">
        <f>-'Historical FS'!H89</f>
        <v>-1377</v>
      </c>
      <c r="I35" s="78">
        <f>-'Historical FS'!I89</f>
        <v>-1536</v>
      </c>
      <c r="J35" s="78">
        <f>-'Historical FS'!J89</f>
        <v>-1733</v>
      </c>
      <c r="K35" s="78">
        <f>-'Historical FS'!K89</f>
        <v>-2004</v>
      </c>
    </row>
    <row r="36" spans="1:11" x14ac:dyDescent="0.3">
      <c r="A36" t="s">
        <v>123</v>
      </c>
      <c r="B36" s="87" t="s">
        <v>282</v>
      </c>
      <c r="C36" s="87"/>
      <c r="D36" s="87"/>
      <c r="E36" s="87"/>
      <c r="F36" s="87"/>
      <c r="G36" s="89">
        <f>SUM(G34:G35)</f>
        <v>1970</v>
      </c>
      <c r="H36" s="89">
        <f>SUM(H34:H35)</f>
        <v>2252</v>
      </c>
      <c r="I36" s="89">
        <f>SUM(I34:I35)</f>
        <v>2244</v>
      </c>
      <c r="J36" s="89">
        <f>SUM(J34:J35)</f>
        <v>2307</v>
      </c>
      <c r="K36" s="89">
        <f>SUM(K34:K35)</f>
        <v>3579</v>
      </c>
    </row>
    <row r="38" spans="1:11" x14ac:dyDescent="0.3">
      <c r="B38" s="8" t="s">
        <v>283</v>
      </c>
      <c r="C38" s="8"/>
      <c r="D38" s="8"/>
      <c r="E38" s="8"/>
      <c r="F38" s="8"/>
      <c r="G38" s="94">
        <f>G36+G22</f>
        <v>2614</v>
      </c>
      <c r="H38" s="94">
        <f>H36+H22</f>
        <v>3406</v>
      </c>
      <c r="I38" s="94">
        <f>I36+I22</f>
        <v>2575</v>
      </c>
      <c r="J38" s="94">
        <f>J36+J22</f>
        <v>2493</v>
      </c>
      <c r="K38" s="94">
        <f>K36+K22</f>
        <v>3848</v>
      </c>
    </row>
    <row r="39" spans="1:11" x14ac:dyDescent="0.3">
      <c r="B39" t="s">
        <v>101</v>
      </c>
      <c r="G39">
        <f>'Historical FS'!G35</f>
        <v>1784.4499999999991</v>
      </c>
      <c r="H39">
        <f>'Historical FS'!H35</f>
        <v>1777.1799999999994</v>
      </c>
      <c r="I39">
        <f>'Historical FS'!I35</f>
        <v>2086.8299999999981</v>
      </c>
      <c r="J39">
        <f>'Historical FS'!J35</f>
        <v>2307.2800000000007</v>
      </c>
      <c r="K39">
        <f>'Historical FS'!K35</f>
        <v>2296.9199999999996</v>
      </c>
    </row>
    <row r="40" spans="1:11" ht="15" thickBot="1" x14ac:dyDescent="0.35">
      <c r="A40" t="s">
        <v>123</v>
      </c>
      <c r="B40" s="92" t="s">
        <v>284</v>
      </c>
      <c r="C40" s="90"/>
      <c r="D40" s="90"/>
      <c r="E40" s="90"/>
      <c r="F40" s="90"/>
      <c r="G40" s="93">
        <f>G39/G38</f>
        <v>0.68265110941086427</v>
      </c>
      <c r="H40" s="93">
        <f>H39/H38</f>
        <v>0.52177921315325881</v>
      </c>
      <c r="I40" s="93">
        <f>I39/I38</f>
        <v>0.81041941747572743</v>
      </c>
      <c r="J40" s="93">
        <f>J39/J38</f>
        <v>0.92550340954673116</v>
      </c>
      <c r="K40" s="93">
        <f>K39/K38</f>
        <v>0.59691268191268176</v>
      </c>
    </row>
    <row r="42" spans="1:11" x14ac:dyDescent="0.3">
      <c r="A42" t="s">
        <v>123</v>
      </c>
      <c r="B42" s="145" t="s">
        <v>285</v>
      </c>
      <c r="C42" s="146"/>
      <c r="D42" s="146"/>
      <c r="E42" s="146"/>
      <c r="F42" s="146"/>
      <c r="G42" s="148">
        <f>G7</f>
        <v>43555</v>
      </c>
      <c r="H42" s="148">
        <f>H7</f>
        <v>43921</v>
      </c>
      <c r="I42" s="148">
        <f>I7</f>
        <v>44286</v>
      </c>
      <c r="J42" s="148">
        <f>J7</f>
        <v>44651</v>
      </c>
      <c r="K42" s="148">
        <f>K7</f>
        <v>45016</v>
      </c>
    </row>
    <row r="43" spans="1:11" ht="3.6" customHeight="1" x14ac:dyDescent="0.3">
      <c r="B43" s="11"/>
      <c r="C43" s="11"/>
      <c r="D43" s="11"/>
      <c r="E43" s="11"/>
      <c r="F43" s="11"/>
      <c r="G43" s="11"/>
      <c r="H43" s="11"/>
      <c r="I43" s="11"/>
      <c r="J43" s="11"/>
      <c r="K43" s="11"/>
    </row>
    <row r="44" spans="1:11" x14ac:dyDescent="0.3">
      <c r="B44" s="53" t="s">
        <v>286</v>
      </c>
      <c r="C44" s="53"/>
      <c r="D44" s="53"/>
      <c r="E44" s="53"/>
      <c r="F44" s="53"/>
      <c r="G44" s="128">
        <f>-SUM('Historical FS'!G117:G118)</f>
        <v>225</v>
      </c>
      <c r="H44" s="128">
        <f>-SUM('Historical FS'!H117:H118)</f>
        <v>400</v>
      </c>
      <c r="I44" s="128">
        <f>-SUM('Historical FS'!I117:I118)</f>
        <v>306</v>
      </c>
      <c r="J44" s="128">
        <f>-SUM('Historical FS'!J117:J118)</f>
        <v>369</v>
      </c>
      <c r="K44" s="128">
        <f>-SUM('Historical FS'!K117:K118)</f>
        <v>486</v>
      </c>
    </row>
    <row r="45" spans="1:11" x14ac:dyDescent="0.3">
      <c r="B45" s="49" t="s">
        <v>287</v>
      </c>
      <c r="C45" s="49"/>
      <c r="D45" s="49"/>
      <c r="E45" s="49"/>
      <c r="F45" s="49"/>
      <c r="G45" s="96"/>
      <c r="H45" s="96">
        <f>H22-G22</f>
        <v>510</v>
      </c>
      <c r="I45" s="96">
        <f>I22-H22</f>
        <v>-823</v>
      </c>
      <c r="J45" s="96">
        <f>J22-I22</f>
        <v>-145</v>
      </c>
      <c r="K45" s="96">
        <f>K22-J22</f>
        <v>83</v>
      </c>
    </row>
    <row r="46" spans="1:11" x14ac:dyDescent="0.3">
      <c r="G46" s="79"/>
      <c r="H46" s="79"/>
      <c r="I46" s="79"/>
      <c r="J46" s="79"/>
      <c r="K46" s="79"/>
    </row>
    <row r="47" spans="1:11" x14ac:dyDescent="0.3">
      <c r="B47" s="49" t="s">
        <v>101</v>
      </c>
      <c r="C47" s="49"/>
      <c r="D47" s="49"/>
      <c r="E47" s="49"/>
      <c r="F47" s="49"/>
      <c r="G47" s="96">
        <f>G39</f>
        <v>1784.4499999999991</v>
      </c>
      <c r="H47" s="96">
        <f>H39</f>
        <v>1777.1799999999994</v>
      </c>
      <c r="I47" s="96">
        <f>I39</f>
        <v>2086.8299999999981</v>
      </c>
      <c r="J47" s="96">
        <f>J39</f>
        <v>2307.2800000000007</v>
      </c>
      <c r="K47" s="96">
        <f>K39</f>
        <v>2296.9199999999996</v>
      </c>
    </row>
    <row r="48" spans="1:11" x14ac:dyDescent="0.3">
      <c r="B48" s="49" t="s">
        <v>289</v>
      </c>
      <c r="C48" s="49"/>
      <c r="D48" s="49"/>
      <c r="E48" s="49"/>
      <c r="F48" s="49"/>
      <c r="G48" s="97">
        <v>0.3</v>
      </c>
      <c r="H48" s="97">
        <v>0.3</v>
      </c>
      <c r="I48" s="97">
        <v>0.3</v>
      </c>
      <c r="J48" s="97">
        <v>0.3</v>
      </c>
      <c r="K48" s="97">
        <v>0.3</v>
      </c>
    </row>
    <row r="49" spans="1:11" x14ac:dyDescent="0.3">
      <c r="B49" s="49" t="s">
        <v>291</v>
      </c>
      <c r="C49" s="49"/>
      <c r="D49" s="49"/>
      <c r="E49" s="49"/>
      <c r="F49" s="49"/>
      <c r="G49" s="96">
        <f>G47*(1-G48)</f>
        <v>1249.1149999999993</v>
      </c>
      <c r="H49" s="96">
        <f>H47*(1-H48)</f>
        <v>1244.0259999999994</v>
      </c>
      <c r="I49" s="96">
        <f>I47*(1-I48)</f>
        <v>1460.7809999999986</v>
      </c>
      <c r="J49" s="96">
        <f>J47*(1-J48)</f>
        <v>1615.0960000000005</v>
      </c>
      <c r="K49" s="96">
        <f>K47*(1-K48)</f>
        <v>1607.8439999999996</v>
      </c>
    </row>
    <row r="50" spans="1:11" x14ac:dyDescent="0.3">
      <c r="G50" s="62"/>
      <c r="H50" s="62"/>
      <c r="I50" s="62"/>
      <c r="J50" s="62"/>
      <c r="K50" s="62"/>
    </row>
    <row r="51" spans="1:11" x14ac:dyDescent="0.3">
      <c r="B51" s="49" t="s">
        <v>290</v>
      </c>
      <c r="C51" s="49"/>
      <c r="D51" s="49"/>
      <c r="E51" s="49"/>
      <c r="F51" s="49"/>
      <c r="G51" s="68"/>
      <c r="H51" s="96">
        <f>SUM(H44:H45)</f>
        <v>910</v>
      </c>
      <c r="I51" s="96">
        <f>SUM(I44:I45)</f>
        <v>-517</v>
      </c>
      <c r="J51" s="96">
        <f>SUM(J44:J45)</f>
        <v>224</v>
      </c>
      <c r="K51" s="96">
        <f>SUM(K44:K45)</f>
        <v>569</v>
      </c>
    </row>
    <row r="52" spans="1:11" x14ac:dyDescent="0.3">
      <c r="B52" s="49" t="s">
        <v>292</v>
      </c>
      <c r="C52" s="49"/>
      <c r="D52" s="49"/>
      <c r="E52" s="49"/>
      <c r="F52" s="49"/>
      <c r="G52" s="68"/>
      <c r="H52" s="67">
        <f>H51/H49</f>
        <v>0.7314959655184059</v>
      </c>
      <c r="I52" s="67">
        <f>I51/I49</f>
        <v>-0.35392026593993248</v>
      </c>
      <c r="J52" s="67">
        <f>J51/J49</f>
        <v>0.13869144620505527</v>
      </c>
      <c r="K52" s="67">
        <f>K51/K49</f>
        <v>0.353890054010215</v>
      </c>
    </row>
    <row r="54" spans="1:11" x14ac:dyDescent="0.3">
      <c r="J54" s="150" t="s">
        <v>293</v>
      </c>
      <c r="K54" s="151">
        <f>AVERAGE(H52:K52)</f>
        <v>0.21753929994843593</v>
      </c>
    </row>
    <row r="55" spans="1:11" x14ac:dyDescent="0.3">
      <c r="J55" s="152" t="s">
        <v>294</v>
      </c>
      <c r="K55" s="153">
        <f>MEDIAN(H52:K52)</f>
        <v>0.24629075010763513</v>
      </c>
    </row>
    <row r="57" spans="1:11" x14ac:dyDescent="0.3">
      <c r="A57" t="s">
        <v>123</v>
      </c>
      <c r="B57" s="145" t="s">
        <v>285</v>
      </c>
      <c r="C57" s="146"/>
      <c r="D57" s="146"/>
      <c r="E57" s="146"/>
      <c r="F57" s="146"/>
      <c r="G57" s="149">
        <f>G42</f>
        <v>43555</v>
      </c>
      <c r="H57" s="149">
        <f>H42</f>
        <v>43921</v>
      </c>
      <c r="I57" s="149">
        <f>I42</f>
        <v>44286</v>
      </c>
      <c r="J57" s="149">
        <f>J42</f>
        <v>44651</v>
      </c>
      <c r="K57" s="149">
        <f>K42</f>
        <v>45016</v>
      </c>
    </row>
    <row r="58" spans="1:11" ht="3.6" customHeight="1" x14ac:dyDescent="0.3">
      <c r="B58" s="11"/>
      <c r="C58" s="11"/>
      <c r="D58" s="11"/>
      <c r="E58" s="11"/>
      <c r="F58" s="11"/>
      <c r="G58" s="11"/>
      <c r="H58" s="11"/>
      <c r="I58" s="11"/>
      <c r="J58" s="11"/>
      <c r="K58" s="11"/>
    </row>
    <row r="59" spans="1:11" x14ac:dyDescent="0.3">
      <c r="B59" s="53" t="s">
        <v>295</v>
      </c>
      <c r="C59" s="53"/>
      <c r="D59" s="53"/>
      <c r="E59" s="53"/>
      <c r="F59" s="53"/>
      <c r="G59" s="53"/>
      <c r="H59" s="127">
        <f>H52</f>
        <v>0.7314959655184059</v>
      </c>
      <c r="I59" s="127">
        <f>I52</f>
        <v>-0.35392026593993248</v>
      </c>
      <c r="J59" s="127">
        <f>J52</f>
        <v>0.13869144620505527</v>
      </c>
      <c r="K59" s="127">
        <f>K52</f>
        <v>0.353890054010215</v>
      </c>
    </row>
    <row r="60" spans="1:11" x14ac:dyDescent="0.3">
      <c r="B60" s="49" t="s">
        <v>284</v>
      </c>
      <c r="C60" s="49"/>
      <c r="D60" s="49"/>
      <c r="E60" s="49"/>
      <c r="F60" s="49"/>
      <c r="G60" s="49"/>
      <c r="H60" s="98">
        <f>H40</f>
        <v>0.52177921315325881</v>
      </c>
      <c r="I60" s="98">
        <f>I40</f>
        <v>0.81041941747572743</v>
      </c>
      <c r="J60" s="98">
        <f>J40</f>
        <v>0.92550340954673116</v>
      </c>
      <c r="K60" s="98">
        <f>K40</f>
        <v>0.59691268191268176</v>
      </c>
    </row>
    <row r="62" spans="1:11" ht="15" thickBot="1" x14ac:dyDescent="0.35">
      <c r="B62" s="56" t="s">
        <v>296</v>
      </c>
      <c r="C62" s="56"/>
      <c r="D62" s="56"/>
      <c r="E62" s="56"/>
      <c r="F62" s="56"/>
      <c r="G62" s="56"/>
      <c r="H62" s="95">
        <f>H59*H60</f>
        <v>0.38167938931297718</v>
      </c>
      <c r="I62" s="95">
        <f>I59*I60</f>
        <v>-0.28682385575589464</v>
      </c>
      <c r="J62" s="95">
        <f>J59*J60</f>
        <v>0.1283594063377457</v>
      </c>
      <c r="K62" s="95">
        <f>K59*K60</f>
        <v>0.21124146124146123</v>
      </c>
    </row>
    <row r="64" spans="1:11" x14ac:dyDescent="0.3">
      <c r="J64" s="150" t="s">
        <v>293</v>
      </c>
      <c r="K64" s="151">
        <f>AVERAGE(H62:K62)</f>
        <v>0.10861410028407237</v>
      </c>
    </row>
    <row r="65" spans="10:11" x14ac:dyDescent="0.3">
      <c r="J65" s="152" t="s">
        <v>294</v>
      </c>
      <c r="K65" s="153">
        <f>MEDIAN(H62:K62)</f>
        <v>0.16980043378960347</v>
      </c>
    </row>
  </sheetData>
  <pageMargins left="0.7" right="0.7" top="0.75" bottom="0.75" header="0.3" footer="0.3"/>
  <ignoredErrors>
    <ignoredError sqref="G44:K44" formulaRange="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40C07-3E87-4C0D-995A-BF354C074289}">
  <sheetPr>
    <tabColor rgb="FFFAC2A0"/>
  </sheetPr>
  <dimension ref="A1:R41"/>
  <sheetViews>
    <sheetView showGridLines="0" workbookViewId="0">
      <pane ySplit="5" topLeftCell="A24" activePane="bottomLeft" state="frozen"/>
      <selection activeCell="C54" sqref="C54:K54"/>
      <selection pane="bottomLeft" activeCell="C54" sqref="C54:K54"/>
    </sheetView>
  </sheetViews>
  <sheetFormatPr defaultRowHeight="14.4" x14ac:dyDescent="0.3"/>
  <cols>
    <col min="1" max="1" width="1.88671875" customWidth="1"/>
    <col min="4" max="4" width="8.6640625" customWidth="1"/>
    <col min="5" max="5" width="12.88671875" customWidth="1"/>
    <col min="6" max="6" width="10.5546875" customWidth="1"/>
    <col min="7" max="7" width="7.44140625" customWidth="1"/>
    <col min="8" max="8" width="13.33203125" customWidth="1"/>
    <col min="9" max="9" width="1.88671875" customWidth="1"/>
    <col min="12" max="12" width="9.6640625" bestFit="1" customWidth="1"/>
    <col min="13" max="13" width="1.88671875" customWidth="1"/>
    <col min="14" max="16" width="11.88671875" bestFit="1" customWidth="1"/>
  </cols>
  <sheetData>
    <row r="1" spans="2:18" x14ac:dyDescent="0.3">
      <c r="B1" s="32"/>
      <c r="C1" s="32"/>
      <c r="D1" s="32"/>
      <c r="E1" s="32"/>
      <c r="F1" s="32"/>
      <c r="G1" s="32"/>
      <c r="H1" s="32"/>
      <c r="I1" s="32"/>
      <c r="J1" s="32"/>
      <c r="K1" s="32"/>
      <c r="L1" s="32"/>
      <c r="M1" s="32"/>
      <c r="N1" s="32"/>
      <c r="O1" s="32"/>
      <c r="P1" s="32"/>
    </row>
    <row r="2" spans="2:18" x14ac:dyDescent="0.3">
      <c r="B2" s="32"/>
      <c r="C2" s="32"/>
      <c r="D2" s="32"/>
      <c r="E2" s="32"/>
      <c r="F2" s="32"/>
      <c r="G2" s="32"/>
      <c r="H2" s="32"/>
      <c r="I2" s="32"/>
      <c r="J2" s="32"/>
      <c r="K2" s="32"/>
      <c r="L2" s="32"/>
      <c r="M2" s="32"/>
      <c r="N2" s="32"/>
      <c r="O2" s="32"/>
      <c r="P2" s="32"/>
    </row>
    <row r="3" spans="2:18" x14ac:dyDescent="0.3">
      <c r="B3" s="32"/>
      <c r="C3" s="32"/>
      <c r="D3" s="32"/>
      <c r="E3" s="32"/>
      <c r="F3" s="32"/>
      <c r="G3" s="32"/>
      <c r="H3" s="32"/>
      <c r="I3" s="32"/>
      <c r="J3" s="32"/>
      <c r="K3" s="32"/>
      <c r="L3" s="32"/>
      <c r="M3" s="32"/>
      <c r="N3" s="32"/>
      <c r="O3" s="32"/>
      <c r="P3" s="32"/>
    </row>
    <row r="4" spans="2:18" x14ac:dyDescent="0.3">
      <c r="B4" s="32"/>
      <c r="C4" s="32"/>
      <c r="D4" s="32"/>
      <c r="E4" s="32"/>
      <c r="F4" s="32"/>
      <c r="G4" s="32"/>
      <c r="H4" s="32"/>
      <c r="I4" s="32"/>
      <c r="J4" s="32"/>
      <c r="K4" s="32"/>
      <c r="L4" s="32"/>
      <c r="M4" s="32"/>
      <c r="N4" s="32"/>
      <c r="O4" s="32"/>
      <c r="P4" s="32"/>
    </row>
    <row r="5" spans="2:18" x14ac:dyDescent="0.3">
      <c r="B5" s="32"/>
      <c r="C5" s="32"/>
      <c r="D5" s="32"/>
      <c r="E5" s="32"/>
      <c r="F5" s="32"/>
      <c r="G5" s="32"/>
      <c r="H5" s="32"/>
      <c r="I5" s="32"/>
      <c r="J5" s="32"/>
      <c r="K5" s="32"/>
      <c r="L5" s="32"/>
      <c r="M5" s="32"/>
      <c r="N5" s="32"/>
      <c r="O5" s="32"/>
      <c r="P5" s="32"/>
    </row>
    <row r="6" spans="2:18" ht="14.4" customHeight="1" x14ac:dyDescent="0.3"/>
    <row r="7" spans="2:18" x14ac:dyDescent="0.3">
      <c r="B7" s="74" t="s">
        <v>381</v>
      </c>
    </row>
    <row r="8" spans="2:18" ht="16.2" thickBot="1" x14ac:dyDescent="0.35">
      <c r="B8" s="194" t="s">
        <v>356</v>
      </c>
      <c r="C8" s="119"/>
      <c r="D8" s="119"/>
      <c r="E8" s="119"/>
      <c r="F8" s="119"/>
      <c r="G8" s="119"/>
      <c r="H8" s="119"/>
      <c r="I8" s="119"/>
      <c r="J8" s="119"/>
      <c r="K8" s="119"/>
      <c r="L8" s="119"/>
      <c r="M8" s="119"/>
      <c r="N8" s="119"/>
      <c r="O8" s="119"/>
      <c r="P8" s="119"/>
    </row>
    <row r="9" spans="2:18" ht="3.6" customHeight="1" x14ac:dyDescent="0.3"/>
    <row r="10" spans="2:18" ht="15" thickBot="1" x14ac:dyDescent="0.35">
      <c r="B10" s="154"/>
      <c r="C10" s="155"/>
      <c r="D10" s="245" t="s">
        <v>363</v>
      </c>
      <c r="E10" s="245"/>
      <c r="F10" s="245"/>
      <c r="G10" s="245"/>
      <c r="H10" s="245"/>
      <c r="I10" s="156"/>
      <c r="J10" s="245" t="s">
        <v>364</v>
      </c>
      <c r="K10" s="245"/>
      <c r="L10" s="245"/>
      <c r="M10" s="156"/>
      <c r="N10" s="245" t="s">
        <v>367</v>
      </c>
      <c r="O10" s="245"/>
      <c r="P10" s="245"/>
    </row>
    <row r="11" spans="2:18" ht="31.8" customHeight="1" x14ac:dyDescent="0.3">
      <c r="B11" s="157" t="s">
        <v>357</v>
      </c>
      <c r="C11" s="158" t="s">
        <v>358</v>
      </c>
      <c r="D11" s="159" t="s">
        <v>359</v>
      </c>
      <c r="E11" s="159" t="s">
        <v>360</v>
      </c>
      <c r="F11" s="159" t="s">
        <v>313</v>
      </c>
      <c r="G11" s="160" t="s">
        <v>361</v>
      </c>
      <c r="H11" s="160" t="s">
        <v>362</v>
      </c>
      <c r="I11" s="161"/>
      <c r="J11" s="161" t="s">
        <v>365</v>
      </c>
      <c r="K11" s="161" t="s">
        <v>99</v>
      </c>
      <c r="L11" s="161" t="s">
        <v>366</v>
      </c>
      <c r="M11" s="161"/>
      <c r="N11" s="161" t="s">
        <v>368</v>
      </c>
      <c r="O11" s="161" t="s">
        <v>369</v>
      </c>
      <c r="P11" s="161" t="s">
        <v>370</v>
      </c>
    </row>
    <row r="12" spans="2:18" ht="3.6" customHeight="1" x14ac:dyDescent="0.3">
      <c r="B12" s="11"/>
      <c r="C12" s="11"/>
      <c r="D12" s="11"/>
      <c r="E12" s="11"/>
      <c r="F12" s="11"/>
      <c r="G12" s="11"/>
      <c r="H12" s="11"/>
      <c r="I12" s="11"/>
      <c r="J12" s="11"/>
      <c r="K12" s="11"/>
      <c r="L12" s="11"/>
      <c r="M12" s="11"/>
      <c r="N12" s="11"/>
      <c r="O12" s="11"/>
      <c r="P12" s="11"/>
      <c r="R12" s="238"/>
    </row>
    <row r="13" spans="2:18" x14ac:dyDescent="0.3">
      <c r="B13" s="131" t="str">
        <f>'Comps Relative Data'!C15</f>
        <v>Dabur India</v>
      </c>
      <c r="C13" s="131"/>
      <c r="D13" s="167">
        <f>'Comps Relative Data'!D15</f>
        <v>578.20000000000005</v>
      </c>
      <c r="E13" s="167">
        <f>'Comps Relative Data'!E15</f>
        <v>177.2</v>
      </c>
      <c r="F13" s="167">
        <f>'Comps Relative Data'!M15</f>
        <v>102440.5</v>
      </c>
      <c r="G13" s="167">
        <f>'Comps Relative Data'!F15-'Comps Relative Data'!G15</f>
        <v>698.7299999999999</v>
      </c>
      <c r="H13" s="167">
        <f>'Comps Relative Data'!H15</f>
        <v>103139.23</v>
      </c>
      <c r="I13" s="167"/>
      <c r="J13" s="167">
        <f>'Comps Relative Data'!I15</f>
        <v>12404.01</v>
      </c>
      <c r="K13" s="167">
        <f>'Comps Relative Data'!N15</f>
        <v>2882.13</v>
      </c>
      <c r="L13" s="167">
        <f>'Comps Relative Data'!L15</f>
        <v>1811.31</v>
      </c>
      <c r="M13" s="131"/>
      <c r="N13" s="168">
        <f>$H13/J13</f>
        <v>8.3149908779499526</v>
      </c>
      <c r="O13" s="168">
        <f t="shared" ref="N13:O16" si="0">$H13/K13</f>
        <v>35.785766082723541</v>
      </c>
      <c r="P13" s="168">
        <f>F13/L13</f>
        <v>56.556028509752615</v>
      </c>
    </row>
    <row r="14" spans="2:18" x14ac:dyDescent="0.3">
      <c r="B14" s="53" t="str">
        <f>'Comps Relative Data'!C10</f>
        <v>Hind. Unilever</v>
      </c>
      <c r="C14" s="53"/>
      <c r="D14" s="128">
        <f>'Comps Relative Data'!D10</f>
        <v>2496.1999999999998</v>
      </c>
      <c r="E14" s="128">
        <f>'Comps Relative Data'!E10</f>
        <v>234.96</v>
      </c>
      <c r="F14" s="128">
        <f>'Comps Relative Data'!M10</f>
        <v>586778.94999999995</v>
      </c>
      <c r="G14" s="128">
        <f>'Comps Relative Data'!F10-'Comps Relative Data'!G10</f>
        <v>-6075</v>
      </c>
      <c r="H14" s="128">
        <f>'Comps Relative Data'!H10</f>
        <v>580703.94999999995</v>
      </c>
      <c r="I14" s="128"/>
      <c r="J14" s="128">
        <f>'Comps Relative Data'!I10</f>
        <v>61896</v>
      </c>
      <c r="K14" s="128">
        <f>'Comps Relative Data'!N10</f>
        <v>15470</v>
      </c>
      <c r="L14" s="128">
        <f>'Comps Relative Data'!L10</f>
        <v>10282</v>
      </c>
      <c r="M14" s="53"/>
      <c r="N14" s="166">
        <f t="shared" si="0"/>
        <v>9.3819301731937443</v>
      </c>
      <c r="O14" s="166">
        <f t="shared" si="0"/>
        <v>37.537424046541688</v>
      </c>
      <c r="P14" s="166">
        <f t="shared" ref="P14:P22" si="1">F14/L14</f>
        <v>57.068561563898072</v>
      </c>
      <c r="R14" s="238"/>
    </row>
    <row r="15" spans="2:18" x14ac:dyDescent="0.3">
      <c r="B15" s="49" t="str">
        <f>'Comps Relative Data'!C11</f>
        <v>Nestle India</v>
      </c>
      <c r="C15" s="49"/>
      <c r="D15" s="96">
        <f>'Comps Relative Data'!D11</f>
        <v>2427.1</v>
      </c>
      <c r="E15" s="96">
        <f>'Comps Relative Data'!E11</f>
        <v>96.42</v>
      </c>
      <c r="F15" s="96">
        <f>'Comps Relative Data'!M11</f>
        <v>234070.21</v>
      </c>
      <c r="G15" s="96">
        <f>'Comps Relative Data'!F11-'Comps Relative Data'!G11</f>
        <v>-601.02</v>
      </c>
      <c r="H15" s="96">
        <f>'Comps Relative Data'!H11</f>
        <v>233635.89</v>
      </c>
      <c r="I15" s="96"/>
      <c r="J15" s="96">
        <f>'Comps Relative Data'!I11</f>
        <v>19563.36</v>
      </c>
      <c r="K15" s="96">
        <f>'Comps Relative Data'!N11</f>
        <v>4838.6000000000004</v>
      </c>
      <c r="L15" s="96">
        <f>'Comps Relative Data'!L11</f>
        <v>3196.2</v>
      </c>
      <c r="M15" s="49"/>
      <c r="N15" s="120">
        <f t="shared" si="0"/>
        <v>11.942523676914396</v>
      </c>
      <c r="O15" s="120">
        <f t="shared" si="0"/>
        <v>48.285845079155123</v>
      </c>
      <c r="P15" s="120">
        <f t="shared" si="1"/>
        <v>73.23390588824229</v>
      </c>
      <c r="R15" s="238"/>
    </row>
    <row r="16" spans="2:18" x14ac:dyDescent="0.3">
      <c r="B16" s="49" t="str">
        <f>'Comps Relative Data'!C12</f>
        <v>Varun Beverages</v>
      </c>
      <c r="C16" s="49"/>
      <c r="D16" s="96">
        <f>'Comps Relative Data'!D12</f>
        <v>1413.4</v>
      </c>
      <c r="E16" s="96">
        <f>'Comps Relative Data'!E12</f>
        <v>129.94</v>
      </c>
      <c r="F16" s="96">
        <f>'Comps Relative Data'!M12</f>
        <v>183682.81</v>
      </c>
      <c r="G16" s="96">
        <f>'Comps Relative Data'!F12-'Comps Relative Data'!G12</f>
        <v>4971.4500000000007</v>
      </c>
      <c r="H16" s="96">
        <f>'Comps Relative Data'!H12</f>
        <v>188654.26</v>
      </c>
      <c r="I16" s="96"/>
      <c r="J16" s="96">
        <f>'Comps Relative Data'!I12</f>
        <v>16466.919999999998</v>
      </c>
      <c r="K16" s="96">
        <f>'Comps Relative Data'!N12</f>
        <v>3877.18</v>
      </c>
      <c r="L16" s="96">
        <f>'Comps Relative Data'!L12</f>
        <v>2211.2199999999998</v>
      </c>
      <c r="M16" s="49"/>
      <c r="N16" s="120">
        <f t="shared" si="0"/>
        <v>11.456560182474927</v>
      </c>
      <c r="O16" s="120">
        <f t="shared" si="0"/>
        <v>48.657596500549374</v>
      </c>
      <c r="P16" s="120">
        <f t="shared" si="1"/>
        <v>83.068536825824665</v>
      </c>
      <c r="R16" s="238"/>
    </row>
    <row r="17" spans="1:18" x14ac:dyDescent="0.3">
      <c r="B17" s="49" t="str">
        <f>'Comps Relative Data'!C13</f>
        <v>Godrej Consumer</v>
      </c>
      <c r="C17" s="49"/>
      <c r="D17" s="96">
        <f>'Comps Relative Data'!D13</f>
        <v>1350</v>
      </c>
      <c r="E17" s="96">
        <f>'Comps Relative Data'!E13</f>
        <v>102.28</v>
      </c>
      <c r="F17" s="96">
        <f>'Comps Relative Data'!M13</f>
        <v>138027.93</v>
      </c>
      <c r="G17" s="96">
        <f>'Comps Relative Data'!F13-'Comps Relative Data'!G13</f>
        <v>2675.2599999999998</v>
      </c>
      <c r="H17" s="96">
        <f>'Comps Relative Data'!H13</f>
        <v>140703.19</v>
      </c>
      <c r="I17" s="96"/>
      <c r="J17" s="96">
        <f>'Comps Relative Data'!I13</f>
        <v>14096.11</v>
      </c>
      <c r="K17" s="96">
        <f>'Comps Relative Data'!N13</f>
        <v>3212.42</v>
      </c>
      <c r="L17" s="96">
        <f>'Comps Relative Data'!L13</f>
        <v>-560.54999999999995</v>
      </c>
      <c r="M17" s="49"/>
      <c r="N17" s="120">
        <f t="shared" ref="N17:N22" si="2">$H17/J17</f>
        <v>9.9817034628702519</v>
      </c>
      <c r="O17" s="120">
        <f t="shared" ref="O17:O22" si="3">$H17/K17</f>
        <v>43.799749098810246</v>
      </c>
      <c r="P17" s="120">
        <f t="shared" si="1"/>
        <v>-246.23660690393365</v>
      </c>
      <c r="R17" s="238"/>
    </row>
    <row r="18" spans="1:18" x14ac:dyDescent="0.3">
      <c r="B18" s="49" t="str">
        <f>'Comps Relative Data'!C14</f>
        <v>Britannia Inds.</v>
      </c>
      <c r="C18" s="49"/>
      <c r="D18" s="96">
        <f>'Comps Relative Data'!D14</f>
        <v>5301.95</v>
      </c>
      <c r="E18" s="96">
        <f>'Comps Relative Data'!E14</f>
        <v>24.09</v>
      </c>
      <c r="F18" s="96">
        <f>'Comps Relative Data'!M14</f>
        <v>127767.75</v>
      </c>
      <c r="G18" s="96">
        <f>'Comps Relative Data'!F14-'Comps Relative Data'!G14</f>
        <v>1618.6100000000001</v>
      </c>
      <c r="H18" s="96">
        <f>'Comps Relative Data'!H14</f>
        <v>129386.36</v>
      </c>
      <c r="I18" s="96"/>
      <c r="J18" s="96">
        <f>'Comps Relative Data'!I14</f>
        <v>16769.27</v>
      </c>
      <c r="K18" s="96">
        <f>'Comps Relative Data'!N14</f>
        <v>3380.83</v>
      </c>
      <c r="L18" s="96">
        <f>'Comps Relative Data'!L14</f>
        <v>2134.2199999999998</v>
      </c>
      <c r="M18" s="49"/>
      <c r="N18" s="120">
        <f t="shared" si="2"/>
        <v>7.7156823165230204</v>
      </c>
      <c r="O18" s="120">
        <f t="shared" si="3"/>
        <v>38.270590357989015</v>
      </c>
      <c r="P18" s="120">
        <f t="shared" si="1"/>
        <v>59.866250901968876</v>
      </c>
      <c r="R18" s="238"/>
    </row>
    <row r="19" spans="1:18" x14ac:dyDescent="0.3">
      <c r="B19" s="49" t="str">
        <f>'Comps Relative Data'!C16</f>
        <v>Colgate-Palmoliv</v>
      </c>
      <c r="C19" s="49"/>
      <c r="D19" s="96">
        <f>'Comps Relative Data'!D16</f>
        <v>2804.25</v>
      </c>
      <c r="E19" s="96">
        <f>'Comps Relative Data'!E16</f>
        <v>27.2</v>
      </c>
      <c r="F19" s="96">
        <f>'Comps Relative Data'!M16</f>
        <v>76315.59</v>
      </c>
      <c r="G19" s="96">
        <f>'Comps Relative Data'!F16-'Comps Relative Data'!G16</f>
        <v>-1302.03</v>
      </c>
      <c r="H19" s="96">
        <f>'Comps Relative Data'!H16</f>
        <v>75013.56</v>
      </c>
      <c r="I19" s="96"/>
      <c r="J19" s="96">
        <f>'Comps Relative Data'!I16</f>
        <v>5680.43</v>
      </c>
      <c r="K19" s="96">
        <f>'Comps Relative Data'!N16</f>
        <v>1977.34</v>
      </c>
      <c r="L19" s="96">
        <f>'Comps Relative Data'!L16</f>
        <v>1323.66</v>
      </c>
      <c r="M19" s="49"/>
      <c r="N19" s="120">
        <f t="shared" si="2"/>
        <v>13.205612955357251</v>
      </c>
      <c r="O19" s="120">
        <f t="shared" si="3"/>
        <v>37.936601697229612</v>
      </c>
      <c r="P19" s="120">
        <f t="shared" si="1"/>
        <v>57.654979375368292</v>
      </c>
      <c r="R19" s="238"/>
    </row>
    <row r="20" spans="1:18" x14ac:dyDescent="0.3">
      <c r="B20" s="49" t="str">
        <f>'Comps Relative Data'!C17</f>
        <v>P &amp; G Hygiene</v>
      </c>
      <c r="C20" s="49"/>
      <c r="D20" s="96">
        <f>'Comps Relative Data'!D17</f>
        <v>16219.6</v>
      </c>
      <c r="E20" s="96">
        <f>'Comps Relative Data'!E17</f>
        <v>3.25</v>
      </c>
      <c r="F20" s="96">
        <f>'Comps Relative Data'!M17</f>
        <v>52698.06</v>
      </c>
      <c r="G20" s="96">
        <f>'Comps Relative Data'!F17-'Comps Relative Data'!G17</f>
        <v>-974.41</v>
      </c>
      <c r="H20" s="96">
        <f>'Comps Relative Data'!H17</f>
        <v>51999.22</v>
      </c>
      <c r="I20" s="96"/>
      <c r="J20" s="96">
        <f>'Comps Relative Data'!I17</f>
        <v>4126.4799999999996</v>
      </c>
      <c r="K20" s="96">
        <f>'Comps Relative Data'!N17</f>
        <v>1121.8699999999999</v>
      </c>
      <c r="L20" s="96">
        <f>'Comps Relative Data'!L17</f>
        <v>745.2</v>
      </c>
      <c r="M20" s="49"/>
      <c r="N20" s="120">
        <f t="shared" si="2"/>
        <v>12.601350303406294</v>
      </c>
      <c r="O20" s="120">
        <f t="shared" si="3"/>
        <v>46.35048624172142</v>
      </c>
      <c r="P20" s="120">
        <f t="shared" si="1"/>
        <v>70.716666666666654</v>
      </c>
      <c r="R20" s="238"/>
    </row>
    <row r="21" spans="1:18" x14ac:dyDescent="0.3">
      <c r="B21" s="49" t="str">
        <f>'Comps Relative Data'!C18</f>
        <v>Emami</v>
      </c>
      <c r="C21" s="49"/>
      <c r="D21" s="96">
        <f>'Comps Relative Data'!D18</f>
        <v>637</v>
      </c>
      <c r="E21" s="96">
        <f>'Comps Relative Data'!E18</f>
        <v>43.65</v>
      </c>
      <c r="F21" s="96">
        <f>'Comps Relative Data'!M18</f>
        <v>27802.86</v>
      </c>
      <c r="G21" s="96">
        <f>'Comps Relative Data'!F18-'Comps Relative Data'!G18</f>
        <v>-107.42999999999999</v>
      </c>
      <c r="H21" s="96">
        <f>'Comps Relative Data'!H18</f>
        <v>27695.43</v>
      </c>
      <c r="I21" s="96"/>
      <c r="J21" s="96">
        <f>'Comps Relative Data'!I18</f>
        <v>3578.09</v>
      </c>
      <c r="K21" s="96">
        <f>'Comps Relative Data'!N18</f>
        <v>992.61</v>
      </c>
      <c r="L21" s="96">
        <f>'Comps Relative Data'!L18</f>
        <v>724.14</v>
      </c>
      <c r="M21" s="49"/>
      <c r="N21" s="120">
        <f t="shared" si="2"/>
        <v>7.7402832237310966</v>
      </c>
      <c r="O21" s="120">
        <f t="shared" si="3"/>
        <v>27.901622993925105</v>
      </c>
      <c r="P21" s="120">
        <f t="shared" si="1"/>
        <v>38.394316016239955</v>
      </c>
      <c r="R21" s="238"/>
    </row>
    <row r="22" spans="1:18" x14ac:dyDescent="0.3">
      <c r="B22" s="49" t="str">
        <f>'Comps Relative Data'!C19</f>
        <v>Gillette India</v>
      </c>
      <c r="C22" s="49"/>
      <c r="D22" s="96">
        <f>'Comps Relative Data'!D19</f>
        <v>7123.05</v>
      </c>
      <c r="E22" s="96">
        <f>'Comps Relative Data'!E19</f>
        <v>3.26</v>
      </c>
      <c r="F22" s="96">
        <f>'Comps Relative Data'!M19</f>
        <v>23218.21</v>
      </c>
      <c r="G22" s="96">
        <f>'Comps Relative Data'!F19-'Comps Relative Data'!G19</f>
        <v>-455.51</v>
      </c>
      <c r="H22" s="96">
        <f>'Comps Relative Data'!H19</f>
        <v>22809.91</v>
      </c>
      <c r="I22" s="96"/>
      <c r="J22" s="96">
        <f>'Comps Relative Data'!I19</f>
        <v>2607.19</v>
      </c>
      <c r="K22" s="96">
        <f>'Comps Relative Data'!N19</f>
        <v>622.85</v>
      </c>
      <c r="L22" s="96">
        <f>'Comps Relative Data'!L19</f>
        <v>387.48</v>
      </c>
      <c r="M22" s="49"/>
      <c r="N22" s="120">
        <f t="shared" si="2"/>
        <v>8.748848376988251</v>
      </c>
      <c r="O22" s="120">
        <f t="shared" si="3"/>
        <v>36.621835112787991</v>
      </c>
      <c r="P22" s="120">
        <f t="shared" si="1"/>
        <v>59.92105398988334</v>
      </c>
      <c r="R22" s="238"/>
    </row>
    <row r="23" spans="1:18" ht="3.6" customHeight="1" x14ac:dyDescent="0.3"/>
    <row r="24" spans="1:18" x14ac:dyDescent="0.3">
      <c r="B24" s="162" t="s">
        <v>371</v>
      </c>
      <c r="C24" s="162"/>
      <c r="D24" s="162"/>
      <c r="E24" s="162"/>
      <c r="F24" s="162"/>
      <c r="G24" s="162"/>
      <c r="H24" s="162"/>
      <c r="I24" s="162"/>
      <c r="J24" s="162"/>
      <c r="K24" s="162"/>
      <c r="L24" s="162"/>
      <c r="M24" s="162"/>
      <c r="N24" s="163">
        <f>MAX(N13:N22)</f>
        <v>13.205612955357251</v>
      </c>
      <c r="O24" s="163">
        <f>MAX(O13:O22)</f>
        <v>48.657596500549374</v>
      </c>
      <c r="P24" s="163">
        <f>MAX(P13:P22)</f>
        <v>83.068536825824665</v>
      </c>
    </row>
    <row r="25" spans="1:18" x14ac:dyDescent="0.3">
      <c r="B25" s="110" t="s">
        <v>372</v>
      </c>
      <c r="C25" s="110"/>
      <c r="D25" s="110"/>
      <c r="E25" s="110"/>
      <c r="F25" s="110"/>
      <c r="G25" s="110"/>
      <c r="H25" s="110"/>
      <c r="I25" s="110"/>
      <c r="J25" s="110"/>
      <c r="K25" s="110"/>
      <c r="L25" s="110"/>
      <c r="M25" s="110"/>
      <c r="N25" s="123">
        <f>QUARTILE(N13:N22,3)</f>
        <v>11.821032803304529</v>
      </c>
      <c r="O25" s="123">
        <f>QUARTILE(O13:O22,3)</f>
        <v>45.712801955993626</v>
      </c>
      <c r="P25" s="123">
        <f>QUARTILE(P13:P22,3)</f>
        <v>68.017763497470824</v>
      </c>
    </row>
    <row r="26" spans="1:18" x14ac:dyDescent="0.3">
      <c r="B26" s="124" t="s">
        <v>244</v>
      </c>
      <c r="C26" s="124"/>
      <c r="D26" s="124"/>
      <c r="E26" s="124"/>
      <c r="F26" s="124"/>
      <c r="G26" s="124"/>
      <c r="H26" s="124"/>
      <c r="I26" s="124"/>
      <c r="J26" s="124"/>
      <c r="K26" s="124"/>
      <c r="L26" s="124"/>
      <c r="M26" s="124"/>
      <c r="N26" s="125">
        <f>AVERAGE(N13:N22)</f>
        <v>10.10894855494092</v>
      </c>
      <c r="O26" s="125">
        <f>AVERAGE(O13:O22)</f>
        <v>40.114751721143314</v>
      </c>
      <c r="P26" s="125">
        <f>AVERAGE(P13:P22)</f>
        <v>31.024369283391103</v>
      </c>
    </row>
    <row r="27" spans="1:18" x14ac:dyDescent="0.3">
      <c r="B27" s="124" t="s">
        <v>373</v>
      </c>
      <c r="C27" s="124"/>
      <c r="D27" s="124"/>
      <c r="E27" s="124"/>
      <c r="F27" s="124"/>
      <c r="G27" s="124"/>
      <c r="H27" s="124"/>
      <c r="I27" s="124"/>
      <c r="J27" s="124"/>
      <c r="K27" s="124"/>
      <c r="L27" s="124"/>
      <c r="M27" s="124"/>
      <c r="N27" s="125">
        <f>MEDIAN(N13:N22)</f>
        <v>9.6818168180319972</v>
      </c>
      <c r="O27" s="125">
        <f>MEDIAN(O13:O22)</f>
        <v>38.103596027609314</v>
      </c>
      <c r="P27" s="125">
        <f>MEDIAN(P13:P22)</f>
        <v>58.760615138668584</v>
      </c>
    </row>
    <row r="28" spans="1:18" x14ac:dyDescent="0.3">
      <c r="B28" s="110" t="s">
        <v>374</v>
      </c>
      <c r="C28" s="110"/>
      <c r="D28" s="110"/>
      <c r="E28" s="110"/>
      <c r="F28" s="110"/>
      <c r="G28" s="110"/>
      <c r="H28" s="110"/>
      <c r="I28" s="110"/>
      <c r="J28" s="110"/>
      <c r="K28" s="110"/>
      <c r="L28" s="110"/>
      <c r="M28" s="110"/>
      <c r="N28" s="123">
        <f>QUARTILE(N13:N22,1)</f>
        <v>8.4234552527095268</v>
      </c>
      <c r="O28" s="123">
        <f>QUARTILE(O13:O22,1)</f>
        <v>36.850732346226415</v>
      </c>
      <c r="P28" s="123">
        <f>QUARTILE(P13:P22,1)</f>
        <v>56.684161773288977</v>
      </c>
    </row>
    <row r="29" spans="1:18" x14ac:dyDescent="0.3">
      <c r="B29" s="164" t="s">
        <v>375</v>
      </c>
      <c r="C29" s="164"/>
      <c r="D29" s="164"/>
      <c r="E29" s="164"/>
      <c r="F29" s="164"/>
      <c r="G29" s="164"/>
      <c r="H29" s="164"/>
      <c r="I29" s="164"/>
      <c r="J29" s="164"/>
      <c r="K29" s="164"/>
      <c r="L29" s="164"/>
      <c r="M29" s="164"/>
      <c r="N29" s="165">
        <f>MIN(N13:N22)</f>
        <v>7.7156823165230204</v>
      </c>
      <c r="O29" s="165">
        <f>MIN(O13:O22)</f>
        <v>27.901622993925105</v>
      </c>
      <c r="P29" s="165">
        <f>MIN(P13:P22)</f>
        <v>-246.23660690393365</v>
      </c>
    </row>
    <row r="30" spans="1:18" ht="3.6" customHeight="1" x14ac:dyDescent="0.3"/>
    <row r="31" spans="1:18" x14ac:dyDescent="0.3">
      <c r="A31" t="s">
        <v>123</v>
      </c>
      <c r="B31" s="145" t="s">
        <v>376</v>
      </c>
      <c r="C31" s="145"/>
      <c r="D31" s="145"/>
      <c r="E31" s="145"/>
      <c r="F31" s="145"/>
      <c r="G31" s="145"/>
      <c r="H31" s="145"/>
      <c r="I31" s="145"/>
      <c r="J31" s="145"/>
      <c r="K31" s="145"/>
      <c r="L31" s="145"/>
      <c r="M31" s="145"/>
      <c r="N31" s="149" t="s">
        <v>368</v>
      </c>
      <c r="O31" s="149" t="s">
        <v>369</v>
      </c>
      <c r="P31" s="149" t="s">
        <v>370</v>
      </c>
    </row>
    <row r="32" spans="1:18" ht="3.6" customHeight="1" x14ac:dyDescent="0.3">
      <c r="B32" s="11"/>
      <c r="C32" s="11"/>
      <c r="D32" s="11"/>
      <c r="E32" s="11"/>
      <c r="F32" s="11"/>
      <c r="G32" s="11"/>
      <c r="H32" s="11"/>
      <c r="I32" s="11"/>
      <c r="J32" s="11"/>
      <c r="K32" s="11"/>
      <c r="L32" s="11"/>
      <c r="M32" s="11"/>
      <c r="N32" s="11"/>
      <c r="O32" s="11"/>
      <c r="P32" s="11"/>
    </row>
    <row r="33" spans="2:16" x14ac:dyDescent="0.3">
      <c r="B33" s="53" t="s">
        <v>377</v>
      </c>
      <c r="C33" s="53"/>
      <c r="D33" s="53"/>
      <c r="E33" s="53"/>
      <c r="F33" s="53"/>
      <c r="G33" s="53"/>
      <c r="H33" s="53"/>
      <c r="I33" s="53"/>
      <c r="J33" s="53"/>
      <c r="K33" s="53"/>
      <c r="L33" s="53"/>
      <c r="M33" s="53"/>
      <c r="N33" s="129">
        <f>N27*J13</f>
        <v>120093.35262903708</v>
      </c>
      <c r="O33" s="129">
        <f>O27*K13</f>
        <v>109819.51721905364</v>
      </c>
      <c r="P33" s="129">
        <f>SUM(P34:P35)</f>
        <v>107132.41980682178</v>
      </c>
    </row>
    <row r="34" spans="2:16" x14ac:dyDescent="0.3">
      <c r="B34" s="49" t="s">
        <v>361</v>
      </c>
      <c r="C34" s="49"/>
      <c r="D34" s="49"/>
      <c r="E34" s="49"/>
      <c r="F34" s="49"/>
      <c r="G34" s="49"/>
      <c r="H34" s="49"/>
      <c r="I34" s="49"/>
      <c r="J34" s="49"/>
      <c r="K34" s="49"/>
      <c r="L34" s="49"/>
      <c r="M34" s="49"/>
      <c r="N34" s="51">
        <f>$G$13</f>
        <v>698.7299999999999</v>
      </c>
      <c r="O34" s="51">
        <f>$G$13</f>
        <v>698.7299999999999</v>
      </c>
      <c r="P34" s="51">
        <f>$G$13</f>
        <v>698.7299999999999</v>
      </c>
    </row>
    <row r="35" spans="2:16" x14ac:dyDescent="0.3">
      <c r="B35" s="49" t="s">
        <v>378</v>
      </c>
      <c r="C35" s="49"/>
      <c r="D35" s="49"/>
      <c r="E35" s="49"/>
      <c r="F35" s="49"/>
      <c r="G35" s="49"/>
      <c r="H35" s="49"/>
      <c r="I35" s="49"/>
      <c r="J35" s="49"/>
      <c r="K35" s="49"/>
      <c r="L35" s="49"/>
      <c r="M35" s="49"/>
      <c r="N35" s="51">
        <f>N33-N34</f>
        <v>119394.62262903708</v>
      </c>
      <c r="O35" s="51">
        <f>O33-O34</f>
        <v>109120.78721905364</v>
      </c>
      <c r="P35" s="51">
        <f>P27*L13</f>
        <v>106433.68980682179</v>
      </c>
    </row>
    <row r="36" spans="2:16" x14ac:dyDescent="0.3">
      <c r="B36" s="49" t="s">
        <v>360</v>
      </c>
      <c r="C36" s="49"/>
      <c r="D36" s="49"/>
      <c r="E36" s="49"/>
      <c r="F36" s="49"/>
      <c r="G36" s="49"/>
      <c r="H36" s="49"/>
      <c r="I36" s="49"/>
      <c r="J36" s="49"/>
      <c r="K36" s="49"/>
      <c r="L36" s="49"/>
      <c r="M36" s="49"/>
      <c r="N36" s="51">
        <f>$E$13</f>
        <v>177.2</v>
      </c>
      <c r="O36" s="51">
        <f>$E$13</f>
        <v>177.2</v>
      </c>
      <c r="P36" s="51">
        <f>$E$13</f>
        <v>177.2</v>
      </c>
    </row>
    <row r="37" spans="2:16" ht="3.6" customHeight="1" x14ac:dyDescent="0.3">
      <c r="N37" s="78"/>
      <c r="O37" s="78"/>
      <c r="P37" s="78"/>
    </row>
    <row r="38" spans="2:16" x14ac:dyDescent="0.3">
      <c r="B38" s="121" t="s">
        <v>379</v>
      </c>
      <c r="C38" s="121"/>
      <c r="D38" s="121"/>
      <c r="E38" s="121"/>
      <c r="F38" s="121"/>
      <c r="G38" s="121"/>
      <c r="H38" s="121"/>
      <c r="I38" s="121"/>
      <c r="J38" s="121"/>
      <c r="K38" s="121"/>
      <c r="L38" s="121"/>
      <c r="M38" s="121"/>
      <c r="N38" s="122">
        <f>N35/N36</f>
        <v>673.78455208260209</v>
      </c>
      <c r="O38" s="122">
        <f>O35/O36</f>
        <v>615.80579694725532</v>
      </c>
      <c r="P38" s="122">
        <f>P35/P36</f>
        <v>600.64159033195142</v>
      </c>
    </row>
    <row r="39" spans="2:16" ht="3.6" customHeight="1" x14ac:dyDescent="0.3"/>
    <row r="40" spans="2:16" x14ac:dyDescent="0.3">
      <c r="B40" s="74" t="s">
        <v>380</v>
      </c>
    </row>
    <row r="41" spans="2:16" x14ac:dyDescent="0.3">
      <c r="N41" s="121" t="str">
        <f>IF(N38&gt;$D$13,"Undervalued","Overvalued")</f>
        <v>Undervalued</v>
      </c>
      <c r="O41" s="121" t="str">
        <f>IF(O38&gt;$D$13,"Undervalued","Overvalued")</f>
        <v>Undervalued</v>
      </c>
      <c r="P41" s="121" t="str">
        <f>IF(P38&gt;$D$13,"Undervalued","Overvalued")</f>
        <v>Undervalued</v>
      </c>
    </row>
  </sheetData>
  <mergeCells count="3">
    <mergeCell ref="D10:H10"/>
    <mergeCell ref="J10:L10"/>
    <mergeCell ref="N10:P10"/>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97CE8-98C3-4420-B09E-B1777519B35E}">
  <sheetPr>
    <tabColor rgb="FFFAC2A0"/>
  </sheetPr>
  <dimension ref="B1:O13"/>
  <sheetViews>
    <sheetView showGridLines="0" zoomScaleNormal="100" workbookViewId="0">
      <pane xSplit="1" ySplit="5" topLeftCell="B6" activePane="bottomRight" state="frozen"/>
      <selection activeCell="C54" sqref="C54:K54"/>
      <selection pane="topRight" activeCell="C54" sqref="C54:K54"/>
      <selection pane="bottomLeft" activeCell="C54" sqref="C54:K54"/>
      <selection pane="bottomRight" activeCell="C54" sqref="C54:K54"/>
    </sheetView>
  </sheetViews>
  <sheetFormatPr defaultRowHeight="14.4" x14ac:dyDescent="0.3"/>
  <cols>
    <col min="1" max="1" width="1.88671875" customWidth="1"/>
    <col min="10" max="10" width="11.44140625" bestFit="1" customWidth="1"/>
    <col min="12" max="12" width="9.6640625" bestFit="1" customWidth="1"/>
    <col min="13" max="13" width="5.5546875" bestFit="1" customWidth="1"/>
    <col min="14" max="14" width="9.77734375" bestFit="1" customWidth="1"/>
    <col min="15" max="15" width="7" bestFit="1" customWidth="1"/>
  </cols>
  <sheetData>
    <row r="1" spans="2:15" x14ac:dyDescent="0.3">
      <c r="B1" s="32"/>
      <c r="C1" s="32"/>
      <c r="D1" s="32"/>
      <c r="E1" s="32"/>
      <c r="F1" s="32"/>
      <c r="G1" s="32"/>
      <c r="H1" s="32"/>
      <c r="I1" s="32"/>
      <c r="J1" s="32"/>
      <c r="K1" s="32"/>
      <c r="L1" s="32"/>
      <c r="M1" s="32"/>
      <c r="N1" s="32"/>
      <c r="O1" s="32"/>
    </row>
    <row r="2" spans="2:15" x14ac:dyDescent="0.3">
      <c r="B2" s="32"/>
      <c r="C2" s="32"/>
      <c r="D2" s="32"/>
      <c r="E2" s="32"/>
      <c r="F2" s="32"/>
      <c r="G2" s="32"/>
      <c r="H2" s="32"/>
      <c r="I2" s="32"/>
      <c r="J2" s="32"/>
      <c r="K2" s="32"/>
      <c r="L2" s="32"/>
      <c r="M2" s="32"/>
      <c r="N2" s="32"/>
      <c r="O2" s="32"/>
    </row>
    <row r="3" spans="2:15" x14ac:dyDescent="0.3">
      <c r="B3" s="32"/>
      <c r="C3" s="32"/>
      <c r="D3" s="32"/>
      <c r="E3" s="32"/>
      <c r="F3" s="32"/>
      <c r="G3" s="32"/>
      <c r="H3" s="32"/>
      <c r="I3" s="32"/>
      <c r="J3" s="32"/>
      <c r="K3" s="32"/>
      <c r="L3" s="32"/>
      <c r="M3" s="32"/>
      <c r="N3" s="32"/>
      <c r="O3" s="32"/>
    </row>
    <row r="4" spans="2:15" x14ac:dyDescent="0.3">
      <c r="B4" s="32"/>
      <c r="C4" s="32"/>
      <c r="D4" s="32"/>
      <c r="E4" s="32"/>
      <c r="F4" s="32"/>
      <c r="G4" s="32"/>
      <c r="H4" s="32"/>
      <c r="I4" s="32"/>
      <c r="J4" s="32"/>
      <c r="K4" s="32"/>
      <c r="L4" s="32"/>
      <c r="M4" s="32"/>
      <c r="N4" s="32"/>
      <c r="O4" s="32"/>
    </row>
    <row r="5" spans="2:15" x14ac:dyDescent="0.3">
      <c r="B5" s="32"/>
      <c r="C5" s="32"/>
      <c r="D5" s="32"/>
      <c r="E5" s="32"/>
      <c r="F5" s="32"/>
      <c r="G5" s="32"/>
      <c r="H5" s="32"/>
      <c r="I5" s="32"/>
      <c r="J5" s="32"/>
      <c r="K5" s="32"/>
      <c r="L5" s="32"/>
      <c r="M5" s="32"/>
      <c r="N5" s="32"/>
      <c r="O5" s="32"/>
    </row>
    <row r="7" spans="2:15" x14ac:dyDescent="0.3">
      <c r="J7" s="246" t="s">
        <v>385</v>
      </c>
      <c r="K7" s="246"/>
      <c r="L7" s="246"/>
      <c r="M7" s="246"/>
      <c r="N7" s="246"/>
      <c r="O7" s="246"/>
    </row>
    <row r="8" spans="2:15" x14ac:dyDescent="0.3">
      <c r="L8" s="76" t="s">
        <v>391</v>
      </c>
      <c r="M8" s="76" t="s">
        <v>392</v>
      </c>
      <c r="N8" s="76" t="s">
        <v>393</v>
      </c>
      <c r="O8" s="76" t="s">
        <v>394</v>
      </c>
    </row>
    <row r="9" spans="2:15" x14ac:dyDescent="0.3">
      <c r="J9" s="40" t="s">
        <v>386</v>
      </c>
      <c r="L9" s="96">
        <f>M9</f>
        <v>600.64159033195142</v>
      </c>
      <c r="M9" s="96">
        <f>MIN('Comps-Val'!$N$38:$P$38)</f>
        <v>600.64159033195142</v>
      </c>
      <c r="N9" s="96">
        <f>O9</f>
        <v>673.78455208260209</v>
      </c>
      <c r="O9" s="96">
        <f>MAX('Comps-Val'!N38:P38)</f>
        <v>673.78455208260209</v>
      </c>
    </row>
    <row r="10" spans="2:15" x14ac:dyDescent="0.3">
      <c r="J10" s="40" t="s">
        <v>387</v>
      </c>
      <c r="L10" s="96">
        <f>M10</f>
        <v>180.46289545131697</v>
      </c>
      <c r="M10" s="96">
        <f>MIN('&lt;DCF'!K35:K39)</f>
        <v>180.46289545131697</v>
      </c>
      <c r="N10" s="96">
        <f>O10</f>
        <v>332.245318874357</v>
      </c>
      <c r="O10" s="96">
        <f>MAX('&lt;DCF'!K35:K39)</f>
        <v>332.245318874357</v>
      </c>
    </row>
    <row r="11" spans="2:15" x14ac:dyDescent="0.3">
      <c r="J11" s="40" t="s">
        <v>388</v>
      </c>
      <c r="L11" s="96">
        <f>M11</f>
        <v>229.91117625289965</v>
      </c>
      <c r="M11" s="96">
        <f>MIN('&lt;DCF'!I35:I39)</f>
        <v>229.91117625289965</v>
      </c>
      <c r="N11" s="96">
        <f>O11</f>
        <v>669.83036407387692</v>
      </c>
      <c r="O11" s="96">
        <f>MAX('&lt;DCF'!I35:I39)</f>
        <v>669.83036407387692</v>
      </c>
    </row>
    <row r="12" spans="2:15" x14ac:dyDescent="0.3">
      <c r="J12" s="40" t="s">
        <v>389</v>
      </c>
      <c r="L12" s="96">
        <f>M12</f>
        <v>270.28350678077413</v>
      </c>
      <c r="M12" s="96">
        <f>MIN('&lt;DCF'!H35:H39)</f>
        <v>270.28350678077413</v>
      </c>
      <c r="N12" s="96">
        <f>O12</f>
        <v>1522.9168972132034</v>
      </c>
      <c r="O12" s="96">
        <f>MAX('&lt;DCF'!H35:H39)</f>
        <v>1522.9168972132034</v>
      </c>
    </row>
    <row r="13" spans="2:15" x14ac:dyDescent="0.3">
      <c r="J13" s="40" t="s">
        <v>390</v>
      </c>
      <c r="L13" s="96">
        <f>M13</f>
        <v>489.2</v>
      </c>
      <c r="M13" s="196">
        <v>489.2</v>
      </c>
      <c r="N13" s="96">
        <f>O13</f>
        <v>597.1</v>
      </c>
      <c r="O13" s="196">
        <v>597.1</v>
      </c>
    </row>
  </sheetData>
  <mergeCells count="1">
    <mergeCell ref="J7:O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429F-C91D-4CAA-AA77-71008C2B2234}">
  <sheetPr>
    <tabColor rgb="FFFAC2A0"/>
  </sheetPr>
  <dimension ref="B1:K5448"/>
  <sheetViews>
    <sheetView showGridLines="0" workbookViewId="0">
      <pane xSplit="1" ySplit="5" topLeftCell="B6" activePane="bottomRight" state="frozen"/>
      <selection activeCell="C54" sqref="C54:K54"/>
      <selection pane="topRight" activeCell="C54" sqref="C54:K54"/>
      <selection pane="bottomLeft" activeCell="C54" sqref="C54:K54"/>
      <selection pane="bottomRight" activeCell="C54" sqref="C54:K54"/>
    </sheetView>
  </sheetViews>
  <sheetFormatPr defaultRowHeight="14.4" x14ac:dyDescent="0.3"/>
  <cols>
    <col min="1" max="1" width="1.88671875" customWidth="1"/>
    <col min="2" max="2" width="10.5546875" bestFit="1" customWidth="1"/>
    <col min="3" max="3" width="11" bestFit="1" customWidth="1"/>
    <col min="5" max="5" width="13.109375" bestFit="1" customWidth="1"/>
    <col min="8" max="8" width="10.6640625" bestFit="1" customWidth="1"/>
    <col min="10" max="10" width="10.6640625" bestFit="1" customWidth="1"/>
    <col min="11" max="11" width="10" bestFit="1" customWidth="1"/>
  </cols>
  <sheetData>
    <row r="1" spans="2:11" x14ac:dyDescent="0.3">
      <c r="B1" s="32"/>
      <c r="C1" s="32"/>
      <c r="D1" s="32"/>
      <c r="E1" s="32"/>
      <c r="F1" s="32"/>
      <c r="G1" s="32"/>
      <c r="H1" s="32"/>
      <c r="I1" s="32"/>
      <c r="J1" s="32"/>
      <c r="K1" s="32"/>
    </row>
    <row r="2" spans="2:11" x14ac:dyDescent="0.3">
      <c r="B2" s="32"/>
      <c r="C2" s="32"/>
      <c r="D2" s="32"/>
      <c r="E2" s="32"/>
      <c r="F2" s="32"/>
      <c r="G2" s="32"/>
      <c r="H2" s="32"/>
      <c r="I2" s="32"/>
      <c r="J2" s="32"/>
      <c r="K2" s="32"/>
    </row>
    <row r="3" spans="2:11" x14ac:dyDescent="0.3">
      <c r="B3" s="32"/>
      <c r="C3" s="32"/>
      <c r="D3" s="32"/>
      <c r="E3" s="32"/>
      <c r="F3" s="32"/>
      <c r="G3" s="32"/>
      <c r="H3" s="32"/>
      <c r="I3" s="32"/>
      <c r="J3" s="32"/>
      <c r="K3" s="32"/>
    </row>
    <row r="4" spans="2:11" x14ac:dyDescent="0.3">
      <c r="B4" s="32"/>
      <c r="C4" s="32"/>
      <c r="D4" s="32"/>
      <c r="E4" s="32"/>
      <c r="F4" s="32"/>
      <c r="G4" s="32"/>
      <c r="H4" s="32"/>
      <c r="I4" s="32"/>
      <c r="J4" s="32"/>
      <c r="K4" s="32"/>
    </row>
    <row r="5" spans="2:11" x14ac:dyDescent="0.3">
      <c r="B5" s="32"/>
      <c r="C5" s="32"/>
      <c r="D5" s="32"/>
      <c r="E5" s="32"/>
      <c r="F5" s="32"/>
      <c r="G5" s="32"/>
      <c r="H5" s="32"/>
      <c r="I5" s="32"/>
      <c r="J5" s="32"/>
      <c r="K5" s="32"/>
    </row>
    <row r="7" spans="2:11" x14ac:dyDescent="0.3">
      <c r="B7" s="206" t="s">
        <v>395</v>
      </c>
      <c r="C7" s="207" t="s">
        <v>396</v>
      </c>
      <c r="D7" s="207" t="s">
        <v>397</v>
      </c>
      <c r="E7" s="207" t="s">
        <v>398</v>
      </c>
      <c r="F7" s="32"/>
      <c r="G7" s="208" t="s">
        <v>399</v>
      </c>
      <c r="H7" s="32"/>
      <c r="I7" s="32"/>
      <c r="J7" s="32"/>
      <c r="K7" s="32"/>
    </row>
    <row r="8" spans="2:11" x14ac:dyDescent="0.3">
      <c r="B8" s="205">
        <v>39111</v>
      </c>
      <c r="C8" s="81">
        <v>42.630642000000002</v>
      </c>
      <c r="D8" s="62">
        <f>(C8-C9)/C9</f>
        <v>0.22227398657938729</v>
      </c>
      <c r="E8">
        <v>0.98734189961291474</v>
      </c>
    </row>
    <row r="9" spans="2:11" x14ac:dyDescent="0.3">
      <c r="B9" s="205">
        <v>39752</v>
      </c>
      <c r="C9" s="81">
        <v>34.878138999999997</v>
      </c>
      <c r="D9" s="62">
        <f t="shared" ref="D9:D71" si="0">(C9-C10)/C10</f>
        <v>-0.34564233640814052</v>
      </c>
      <c r="E9">
        <v>0.2017669742534218</v>
      </c>
      <c r="G9" s="226" t="s">
        <v>414</v>
      </c>
      <c r="H9" s="226"/>
      <c r="I9" s="226"/>
      <c r="J9" s="226"/>
      <c r="K9" s="226"/>
    </row>
    <row r="10" spans="2:11" x14ac:dyDescent="0.3">
      <c r="B10" s="205">
        <v>39405</v>
      </c>
      <c r="C10" s="81">
        <v>53.301338000000001</v>
      </c>
      <c r="D10" s="62">
        <f t="shared" si="0"/>
        <v>0.2527416667800686</v>
      </c>
      <c r="E10">
        <v>0.13865011482667033</v>
      </c>
      <c r="G10" s="217" t="s">
        <v>209</v>
      </c>
      <c r="H10" s="217"/>
      <c r="I10" s="217"/>
      <c r="J10" s="217"/>
      <c r="K10" s="218">
        <f>AVERAGE(E8:E5448)</f>
        <v>1.1976348314633551E-3</v>
      </c>
    </row>
    <row r="11" spans="2:11" x14ac:dyDescent="0.3">
      <c r="B11" s="205">
        <v>39470</v>
      </c>
      <c r="C11" s="81">
        <v>42.547749000000003</v>
      </c>
      <c r="D11" s="62">
        <f t="shared" si="0"/>
        <v>-5.5243415994954623E-3</v>
      </c>
      <c r="E11">
        <v>0.13269323417851989</v>
      </c>
      <c r="G11" s="49" t="s">
        <v>400</v>
      </c>
      <c r="H11" s="49"/>
      <c r="I11" s="49"/>
      <c r="J11" s="49"/>
      <c r="K11" s="52">
        <f>_xlfn.STDEV.S(E8:E5448)</f>
        <v>2.3146053029807025E-2</v>
      </c>
    </row>
    <row r="12" spans="2:11" x14ac:dyDescent="0.3">
      <c r="B12" s="205">
        <v>38835</v>
      </c>
      <c r="C12" s="81">
        <v>42.784103000000002</v>
      </c>
      <c r="D12" s="62">
        <f t="shared" si="0"/>
        <v>-0.90722170770530897</v>
      </c>
      <c r="E12">
        <v>0.11925057167081704</v>
      </c>
      <c r="G12" s="49" t="s">
        <v>401</v>
      </c>
      <c r="H12" s="49"/>
      <c r="I12" s="49"/>
      <c r="J12" s="49"/>
      <c r="K12" s="52">
        <f>MIN(E8:E5448)</f>
        <v>-0.14318649422732491</v>
      </c>
    </row>
    <row r="13" spans="2:11" x14ac:dyDescent="0.3">
      <c r="B13" s="205">
        <v>43928</v>
      </c>
      <c r="C13" s="81">
        <v>461.143463</v>
      </c>
      <c r="D13" s="62">
        <f t="shared" si="0"/>
        <v>12.503848512286144</v>
      </c>
      <c r="E13">
        <v>0.11629264716839958</v>
      </c>
      <c r="G13" s="49" t="s">
        <v>402</v>
      </c>
      <c r="H13" s="49"/>
      <c r="I13" s="49"/>
      <c r="J13" s="49"/>
      <c r="K13" s="52">
        <f>MAX(E8:E5448)</f>
        <v>0.98734189961291474</v>
      </c>
    </row>
    <row r="14" spans="2:11" x14ac:dyDescent="0.3">
      <c r="B14" s="205">
        <v>38877</v>
      </c>
      <c r="C14" s="81">
        <v>34.149039999999999</v>
      </c>
      <c r="D14" s="62">
        <f t="shared" si="0"/>
        <v>4.0807361338126471</v>
      </c>
      <c r="E14">
        <v>0.10720941663500033</v>
      </c>
      <c r="G14" s="219" t="s">
        <v>404</v>
      </c>
      <c r="H14" s="219"/>
      <c r="I14" s="219"/>
      <c r="J14" s="219"/>
      <c r="K14" s="220">
        <v>578</v>
      </c>
    </row>
    <row r="15" spans="2:11" x14ac:dyDescent="0.3">
      <c r="B15" s="205">
        <v>37803</v>
      </c>
      <c r="C15" s="81">
        <v>6.7212779999999999</v>
      </c>
      <c r="D15" s="62">
        <f t="shared" si="0"/>
        <v>-0.85919733819607891</v>
      </c>
      <c r="E15">
        <v>0.10678383829801104</v>
      </c>
    </row>
    <row r="16" spans="2:11" x14ac:dyDescent="0.3">
      <c r="B16" s="205">
        <v>39100</v>
      </c>
      <c r="C16" s="81">
        <v>47.735447000000001</v>
      </c>
      <c r="D16" s="62">
        <f t="shared" si="0"/>
        <v>3.3798223241036331</v>
      </c>
      <c r="E16">
        <v>0.10480493183450963</v>
      </c>
      <c r="G16" s="228" t="s">
        <v>403</v>
      </c>
      <c r="H16" s="228" t="s">
        <v>408</v>
      </c>
      <c r="I16" s="228" t="s">
        <v>405</v>
      </c>
      <c r="J16" s="228" t="s">
        <v>406</v>
      </c>
      <c r="K16" s="228" t="s">
        <v>407</v>
      </c>
    </row>
    <row r="17" spans="2:11" x14ac:dyDescent="0.3">
      <c r="B17" s="205">
        <v>37970</v>
      </c>
      <c r="C17" s="81">
        <v>10.898946</v>
      </c>
      <c r="D17" s="62">
        <f t="shared" si="0"/>
        <v>-0.68576760659397118</v>
      </c>
      <c r="E17">
        <v>9.4302450269686255E-2</v>
      </c>
      <c r="G17" s="239">
        <v>0.05</v>
      </c>
      <c r="H17" s="239">
        <f>1-G17</f>
        <v>0.95</v>
      </c>
      <c r="I17" s="67">
        <f>_xlfn.PERCENTILE.INC($E$8:$E$5448,G17)</f>
        <v>-2.6139218640250612E-2</v>
      </c>
      <c r="J17" s="210">
        <f>$K$14*(1-I17)</f>
        <v>593.10846837406496</v>
      </c>
      <c r="K17" s="211">
        <f>$K$14-J17</f>
        <v>-15.108468374064955</v>
      </c>
    </row>
    <row r="18" spans="2:11" x14ac:dyDescent="0.3">
      <c r="B18" s="205">
        <v>38883</v>
      </c>
      <c r="C18" s="81">
        <v>34.684348999999997</v>
      </c>
      <c r="D18" s="62">
        <f t="shared" si="0"/>
        <v>0.42562384698940264</v>
      </c>
      <c r="E18">
        <v>8.9650121340323921E-2</v>
      </c>
      <c r="G18" s="239">
        <v>0.01</v>
      </c>
      <c r="H18" s="239">
        <f>1-G18</f>
        <v>0.99</v>
      </c>
      <c r="I18" s="67">
        <f>_xlfn.PERCENTILE.INC($E$8:$E$5448,G18)</f>
        <v>-4.4881684348358958E-2</v>
      </c>
      <c r="J18" s="210">
        <f>$K$14*(1-I18)</f>
        <v>603.94161355335154</v>
      </c>
      <c r="K18" s="211">
        <f>$K$14-J18</f>
        <v>-25.941613553351544</v>
      </c>
    </row>
    <row r="19" spans="2:11" x14ac:dyDescent="0.3">
      <c r="B19" s="205">
        <v>38642</v>
      </c>
      <c r="C19" s="81">
        <v>24.329243000000002</v>
      </c>
      <c r="D19" s="62">
        <f t="shared" si="0"/>
        <v>0.22247311141247086</v>
      </c>
      <c r="E19">
        <v>8.8353477073230324E-2</v>
      </c>
      <c r="G19" s="240">
        <v>5.0000000000000001E-3</v>
      </c>
      <c r="H19" s="240">
        <f>1-G19</f>
        <v>0.995</v>
      </c>
      <c r="I19" s="214">
        <f>_xlfn.PERCENTILE.INC($E$8:$E$5448,G19)</f>
        <v>-5.7299162565212176E-2</v>
      </c>
      <c r="J19" s="215">
        <f>$K$14*(1-I19)</f>
        <v>611.11891596269265</v>
      </c>
      <c r="K19" s="216">
        <f>$K$14-J19</f>
        <v>-33.118915962692654</v>
      </c>
    </row>
    <row r="20" spans="2:11" x14ac:dyDescent="0.3">
      <c r="B20" s="205">
        <v>38546</v>
      </c>
      <c r="C20" s="81">
        <v>19.901658999999999</v>
      </c>
      <c r="D20" s="62">
        <f t="shared" si="0"/>
        <v>-0.1067767462831771</v>
      </c>
      <c r="E20">
        <v>8.8129918661687706E-2</v>
      </c>
    </row>
    <row r="21" spans="2:11" x14ac:dyDescent="0.3">
      <c r="B21" s="205">
        <v>38621</v>
      </c>
      <c r="C21" s="81">
        <v>22.280722000000001</v>
      </c>
      <c r="D21" s="62">
        <f t="shared" si="0"/>
        <v>-0.45908123409190765</v>
      </c>
      <c r="E21">
        <v>8.6134764189893312E-2</v>
      </c>
    </row>
    <row r="22" spans="2:11" x14ac:dyDescent="0.3">
      <c r="B22" s="205">
        <v>38863</v>
      </c>
      <c r="C22" s="81">
        <v>41.190514</v>
      </c>
      <c r="D22" s="62">
        <f t="shared" si="0"/>
        <v>2.5013638912987561</v>
      </c>
      <c r="E22">
        <v>8.3396644658041461E-2</v>
      </c>
    </row>
    <row r="23" spans="2:11" x14ac:dyDescent="0.3">
      <c r="B23" s="205">
        <v>38293</v>
      </c>
      <c r="C23" s="81">
        <v>11.764134</v>
      </c>
      <c r="D23" s="62">
        <f t="shared" si="0"/>
        <v>-0.76270991708556879</v>
      </c>
      <c r="E23">
        <v>8.2508394773542673E-2</v>
      </c>
    </row>
    <row r="24" spans="2:11" x14ac:dyDescent="0.3">
      <c r="B24" s="205">
        <v>39951</v>
      </c>
      <c r="C24" s="81">
        <v>49.577015000000003</v>
      </c>
      <c r="D24" s="62">
        <f t="shared" si="0"/>
        <v>4.1707676340519821</v>
      </c>
      <c r="E24">
        <v>8.1335125779301229E-2</v>
      </c>
    </row>
    <row r="25" spans="2:11" x14ac:dyDescent="0.3">
      <c r="B25" s="205">
        <v>38125</v>
      </c>
      <c r="C25" s="81">
        <v>9.5879410000000007</v>
      </c>
      <c r="D25" s="62">
        <f t="shared" si="0"/>
        <v>0.2924122211079121</v>
      </c>
      <c r="E25">
        <v>7.8345280905725664E-2</v>
      </c>
    </row>
    <row r="26" spans="2:11" x14ac:dyDescent="0.3">
      <c r="B26" s="205">
        <v>37880</v>
      </c>
      <c r="C26" s="81">
        <v>7.4186399999999999</v>
      </c>
      <c r="D26" s="62">
        <f t="shared" si="0"/>
        <v>2.5205610754526517E-2</v>
      </c>
      <c r="E26">
        <v>7.718329688098266E-2</v>
      </c>
    </row>
    <row r="27" spans="2:11" x14ac:dyDescent="0.3">
      <c r="B27" s="205">
        <v>37804</v>
      </c>
      <c r="C27" s="81">
        <v>7.2362460000000004</v>
      </c>
      <c r="D27" s="62">
        <f t="shared" si="0"/>
        <v>-0.81303441215131655</v>
      </c>
      <c r="E27">
        <v>7.6617571836784693E-2</v>
      </c>
    </row>
    <row r="28" spans="2:11" x14ac:dyDescent="0.3">
      <c r="B28" s="205">
        <v>39639</v>
      </c>
      <c r="C28" s="81">
        <v>38.703625000000002</v>
      </c>
      <c r="D28" s="62">
        <f t="shared" si="0"/>
        <v>2.7504402963054839</v>
      </c>
      <c r="E28">
        <v>7.6054616862292951E-2</v>
      </c>
    </row>
    <row r="29" spans="2:11" x14ac:dyDescent="0.3">
      <c r="B29" s="205">
        <v>38090</v>
      </c>
      <c r="C29" s="81">
        <v>10.319755000000001</v>
      </c>
      <c r="D29" s="62">
        <f t="shared" si="0"/>
        <v>-0.70081986580060851</v>
      </c>
      <c r="E29">
        <v>7.5009864908053309E-2</v>
      </c>
    </row>
    <row r="30" spans="2:11" x14ac:dyDescent="0.3">
      <c r="B30" s="205">
        <v>39777</v>
      </c>
      <c r="C30" s="81">
        <v>34.493450000000003</v>
      </c>
      <c r="D30" s="62">
        <f t="shared" si="0"/>
        <v>-0.8747909369335517</v>
      </c>
      <c r="E30">
        <v>7.4566824502221477E-2</v>
      </c>
    </row>
    <row r="31" spans="2:11" x14ac:dyDescent="0.3">
      <c r="B31" s="205">
        <v>42492</v>
      </c>
      <c r="C31" s="81">
        <v>275.48684700000001</v>
      </c>
      <c r="D31" s="62">
        <f t="shared" si="0"/>
        <v>-0.31658002290307979</v>
      </c>
      <c r="E31">
        <v>7.3785298294180013E-2</v>
      </c>
    </row>
    <row r="32" spans="2:11" x14ac:dyDescent="0.3">
      <c r="B32" s="205">
        <v>43312</v>
      </c>
      <c r="C32" s="81">
        <v>403.10037199999999</v>
      </c>
      <c r="D32" s="62">
        <f t="shared" si="0"/>
        <v>31.616826917280616</v>
      </c>
      <c r="E32">
        <v>7.1419600476265888E-2</v>
      </c>
    </row>
    <row r="33" spans="2:5" x14ac:dyDescent="0.3">
      <c r="B33" s="205">
        <v>37988</v>
      </c>
      <c r="C33" s="81">
        <v>12.358663</v>
      </c>
      <c r="D33" s="62">
        <f t="shared" si="0"/>
        <v>-7.1951095242461321E-2</v>
      </c>
      <c r="E33">
        <v>6.797460468782697E-2</v>
      </c>
    </row>
    <row r="34" spans="2:5" x14ac:dyDescent="0.3">
      <c r="B34" s="205">
        <v>38377</v>
      </c>
      <c r="C34" s="81">
        <v>13.316822999999999</v>
      </c>
      <c r="D34" s="62">
        <f t="shared" si="0"/>
        <v>-0.90855972483753789</v>
      </c>
      <c r="E34">
        <v>6.7572026595619283E-2</v>
      </c>
    </row>
    <row r="35" spans="2:5" x14ac:dyDescent="0.3">
      <c r="B35" s="205">
        <v>41397</v>
      </c>
      <c r="C35" s="81">
        <v>145.634109</v>
      </c>
      <c r="D35" s="62">
        <f t="shared" si="0"/>
        <v>-0.37178008254127326</v>
      </c>
      <c r="E35">
        <v>6.6556483107292536E-2</v>
      </c>
    </row>
    <row r="36" spans="2:5" x14ac:dyDescent="0.3">
      <c r="B36" s="205">
        <v>42018</v>
      </c>
      <c r="C36" s="81">
        <v>231.820267</v>
      </c>
      <c r="D36" s="62">
        <f t="shared" si="0"/>
        <v>21.161187127789372</v>
      </c>
      <c r="E36">
        <v>6.4899431453595349E-2</v>
      </c>
    </row>
    <row r="37" spans="2:5" x14ac:dyDescent="0.3">
      <c r="B37" s="205">
        <v>38106</v>
      </c>
      <c r="C37" s="81">
        <v>10.460642999999999</v>
      </c>
      <c r="D37" s="62">
        <f t="shared" si="0"/>
        <v>-0.7203034163105011</v>
      </c>
      <c r="E37">
        <v>6.4092473920910178E-2</v>
      </c>
    </row>
    <row r="38" spans="2:5" x14ac:dyDescent="0.3">
      <c r="B38" s="205">
        <v>39756</v>
      </c>
      <c r="C38" s="81">
        <v>37.399966999999997</v>
      </c>
      <c r="D38" s="62">
        <f t="shared" si="0"/>
        <v>5.5802009320669308</v>
      </c>
      <c r="E38">
        <v>6.2538062476611159E-2</v>
      </c>
    </row>
    <row r="39" spans="2:5" x14ac:dyDescent="0.3">
      <c r="B39" s="205">
        <v>37771</v>
      </c>
      <c r="C39" s="81">
        <v>5.6837119999999999</v>
      </c>
      <c r="D39" s="62">
        <f t="shared" si="0"/>
        <v>-0.99032224553942139</v>
      </c>
      <c r="E39">
        <v>6.2009631816760002E-2</v>
      </c>
    </row>
    <row r="40" spans="2:5" x14ac:dyDescent="0.3">
      <c r="B40" s="205">
        <v>44894</v>
      </c>
      <c r="C40" s="81">
        <v>587.29656999999997</v>
      </c>
      <c r="D40" s="62">
        <f t="shared" si="0"/>
        <v>1.5732545505377747E-2</v>
      </c>
      <c r="E40">
        <v>6.1761535951436616E-2</v>
      </c>
    </row>
    <row r="41" spans="2:5" x14ac:dyDescent="0.3">
      <c r="B41" s="205">
        <v>45447</v>
      </c>
      <c r="C41" s="81">
        <v>578.20001200000002</v>
      </c>
      <c r="D41" s="62">
        <f t="shared" si="0"/>
        <v>0.34752139246099223</v>
      </c>
      <c r="E41">
        <v>6.1306947018508438E-2</v>
      </c>
    </row>
    <row r="42" spans="2:5" x14ac:dyDescent="0.3">
      <c r="B42" s="205">
        <v>43910</v>
      </c>
      <c r="C42" s="81">
        <v>429.08410600000002</v>
      </c>
      <c r="D42" s="62">
        <f t="shared" si="0"/>
        <v>39.070894397562078</v>
      </c>
      <c r="E42">
        <v>6.0881059271936579E-2</v>
      </c>
    </row>
    <row r="43" spans="2:5" x14ac:dyDescent="0.3">
      <c r="B43" s="205">
        <v>38289</v>
      </c>
      <c r="C43" s="81">
        <v>10.708124</v>
      </c>
      <c r="D43" s="62">
        <f t="shared" si="0"/>
        <v>0.17379893631458149</v>
      </c>
      <c r="E43">
        <v>6.0355072242041778E-2</v>
      </c>
    </row>
    <row r="44" spans="2:5" x14ac:dyDescent="0.3">
      <c r="B44" s="205">
        <v>38177</v>
      </c>
      <c r="C44" s="81">
        <v>9.1226219999999998</v>
      </c>
      <c r="D44" s="62">
        <f t="shared" si="0"/>
        <v>0.17148304881240364</v>
      </c>
      <c r="E44">
        <v>5.9204348177438144E-2</v>
      </c>
    </row>
    <row r="45" spans="2:5" x14ac:dyDescent="0.3">
      <c r="B45" s="205">
        <v>37837</v>
      </c>
      <c r="C45" s="81">
        <v>7.787242</v>
      </c>
      <c r="D45" s="62">
        <f t="shared" si="0"/>
        <v>-0.34920732288241974</v>
      </c>
      <c r="E45">
        <v>5.9103107494468711E-2</v>
      </c>
    </row>
    <row r="46" spans="2:5" x14ac:dyDescent="0.3">
      <c r="B46" s="205">
        <v>38316</v>
      </c>
      <c r="C46" s="81">
        <v>11.965780000000001</v>
      </c>
      <c r="D46" s="62">
        <f t="shared" si="0"/>
        <v>1.2846754950778141</v>
      </c>
      <c r="E46">
        <v>5.8886348946545312E-2</v>
      </c>
    </row>
    <row r="47" spans="2:5" x14ac:dyDescent="0.3">
      <c r="B47" s="205">
        <v>37757</v>
      </c>
      <c r="C47" s="81">
        <v>5.2374090000000004</v>
      </c>
      <c r="D47" s="62">
        <f t="shared" si="0"/>
        <v>-0.86655188017972429</v>
      </c>
      <c r="E47">
        <v>5.7781204027373759E-2</v>
      </c>
    </row>
    <row r="48" spans="2:5" x14ac:dyDescent="0.3">
      <c r="B48" s="205">
        <v>38897</v>
      </c>
      <c r="C48" s="81">
        <v>39.246780000000001</v>
      </c>
      <c r="D48" s="62">
        <f t="shared" si="0"/>
        <v>2.5625941044532996</v>
      </c>
      <c r="E48">
        <v>5.7475476344218852E-2</v>
      </c>
    </row>
    <row r="49" spans="2:5" x14ac:dyDescent="0.3">
      <c r="B49" s="205">
        <v>38111</v>
      </c>
      <c r="C49" s="81">
        <v>11.016349</v>
      </c>
      <c r="D49" s="62">
        <f t="shared" si="0"/>
        <v>-0.84880076148419703</v>
      </c>
      <c r="E49">
        <v>5.7475058787549493E-2</v>
      </c>
    </row>
    <row r="50" spans="2:5" x14ac:dyDescent="0.3">
      <c r="B50" s="205">
        <v>40148</v>
      </c>
      <c r="C50" s="81">
        <v>72.859818000000004</v>
      </c>
      <c r="D50" s="62">
        <f t="shared" si="0"/>
        <v>12.517614036832345</v>
      </c>
      <c r="E50">
        <v>5.7369138269573253E-2</v>
      </c>
    </row>
    <row r="51" spans="2:5" x14ac:dyDescent="0.3">
      <c r="B51" s="205">
        <v>37767</v>
      </c>
      <c r="C51" s="81">
        <v>5.3899910000000002</v>
      </c>
      <c r="D51" s="62">
        <f t="shared" si="0"/>
        <v>-0.46366823874823337</v>
      </c>
      <c r="E51">
        <v>5.6843780777685482E-2</v>
      </c>
    </row>
    <row r="52" spans="2:5" x14ac:dyDescent="0.3">
      <c r="B52" s="205">
        <v>37963</v>
      </c>
      <c r="C52" s="81">
        <v>10.049733</v>
      </c>
      <c r="D52" s="62">
        <f t="shared" si="0"/>
        <v>-0.84688921116307547</v>
      </c>
      <c r="E52">
        <v>5.6790596269714055E-2</v>
      </c>
    </row>
    <row r="53" spans="2:5" x14ac:dyDescent="0.3">
      <c r="B53" s="205">
        <v>40109</v>
      </c>
      <c r="C53" s="81">
        <v>65.637000999999998</v>
      </c>
      <c r="D53" s="62">
        <f t="shared" si="0"/>
        <v>-0.61861844891113937</v>
      </c>
      <c r="E53">
        <v>5.631313938007966E-2</v>
      </c>
    </row>
    <row r="54" spans="2:5" x14ac:dyDescent="0.3">
      <c r="B54" s="205">
        <v>41789</v>
      </c>
      <c r="C54" s="81">
        <v>172.103241</v>
      </c>
      <c r="D54" s="62">
        <f t="shared" si="0"/>
        <v>-0.62810144427077164</v>
      </c>
      <c r="E54">
        <v>5.515144540763945E-2</v>
      </c>
    </row>
    <row r="55" spans="2:5" x14ac:dyDescent="0.3">
      <c r="B55" s="205">
        <v>43335</v>
      </c>
      <c r="C55" s="81">
        <v>462.769318</v>
      </c>
      <c r="D55" s="62">
        <f t="shared" si="0"/>
        <v>9.4570791821045734</v>
      </c>
      <c r="E55">
        <v>5.4817006166080796E-2</v>
      </c>
    </row>
    <row r="56" spans="2:5" x14ac:dyDescent="0.3">
      <c r="B56" s="205">
        <v>38853</v>
      </c>
      <c r="C56" s="81">
        <v>44.254165999999998</v>
      </c>
      <c r="D56" s="62">
        <f t="shared" si="0"/>
        <v>-0.79311416841040983</v>
      </c>
      <c r="E56">
        <v>5.4661473501974124E-2</v>
      </c>
    </row>
    <row r="57" spans="2:5" x14ac:dyDescent="0.3">
      <c r="B57" s="205">
        <v>41991</v>
      </c>
      <c r="C57" s="81">
        <v>213.90621899999999</v>
      </c>
      <c r="D57" s="62">
        <f t="shared" si="0"/>
        <v>4.361840223310768</v>
      </c>
      <c r="E57">
        <v>5.4392304270021209E-2</v>
      </c>
    </row>
    <row r="58" spans="2:5" x14ac:dyDescent="0.3">
      <c r="B58" s="205">
        <v>38964</v>
      </c>
      <c r="C58" s="81">
        <v>39.894179999999999</v>
      </c>
      <c r="D58" s="62">
        <f t="shared" si="0"/>
        <v>0.66520998669015119</v>
      </c>
      <c r="E58">
        <v>5.4057051089090945E-2</v>
      </c>
    </row>
    <row r="59" spans="2:5" x14ac:dyDescent="0.3">
      <c r="B59" s="205">
        <v>38673</v>
      </c>
      <c r="C59" s="81">
        <v>23.957446999999998</v>
      </c>
      <c r="D59" s="62">
        <f t="shared" si="0"/>
        <v>1.6534316536738767</v>
      </c>
      <c r="E59">
        <v>5.3985283020146109E-2</v>
      </c>
    </row>
    <row r="60" spans="2:5" x14ac:dyDescent="0.3">
      <c r="B60" s="205">
        <v>37930</v>
      </c>
      <c r="C60" s="81">
        <v>9.0288540000000008</v>
      </c>
      <c r="D60" s="62">
        <f t="shared" si="0"/>
        <v>-0.89817586367159552</v>
      </c>
      <c r="E60">
        <v>5.3895074288606466E-2</v>
      </c>
    </row>
    <row r="61" spans="2:5" x14ac:dyDescent="0.3">
      <c r="B61" s="205">
        <v>40514</v>
      </c>
      <c r="C61" s="81">
        <v>88.671059</v>
      </c>
      <c r="D61" s="62">
        <f t="shared" si="0"/>
        <v>14.094377288195663</v>
      </c>
      <c r="E61">
        <v>5.354296374005537E-2</v>
      </c>
    </row>
    <row r="62" spans="2:5" x14ac:dyDescent="0.3">
      <c r="B62" s="205">
        <v>37637</v>
      </c>
      <c r="C62" s="81">
        <v>5.8744430000000003</v>
      </c>
      <c r="D62" s="62">
        <f t="shared" si="0"/>
        <v>-0.85924329688966483</v>
      </c>
      <c r="E62">
        <v>5.3352003190300652E-2</v>
      </c>
    </row>
    <row r="63" spans="2:5" x14ac:dyDescent="0.3">
      <c r="B63" s="205">
        <v>39190</v>
      </c>
      <c r="C63" s="81">
        <v>41.734729999999999</v>
      </c>
      <c r="D63" s="62">
        <f t="shared" si="0"/>
        <v>4.1025897996204241</v>
      </c>
      <c r="E63">
        <v>5.3162795644846543E-2</v>
      </c>
    </row>
    <row r="64" spans="2:5" x14ac:dyDescent="0.3">
      <c r="B64" s="205">
        <v>37841</v>
      </c>
      <c r="C64" s="81">
        <v>8.1791269999999994</v>
      </c>
      <c r="D64" s="62">
        <f t="shared" si="0"/>
        <v>-0.90846783693216981</v>
      </c>
      <c r="E64">
        <v>5.2947544355643694E-2</v>
      </c>
    </row>
    <row r="65" spans="2:5" x14ac:dyDescent="0.3">
      <c r="B65" s="205">
        <v>40844</v>
      </c>
      <c r="C65" s="81">
        <v>89.357956000000001</v>
      </c>
      <c r="D65" s="62">
        <f t="shared" si="0"/>
        <v>-0.79438478937087342</v>
      </c>
      <c r="E65">
        <v>5.2879663470470621E-2</v>
      </c>
    </row>
    <row r="66" spans="2:5" x14ac:dyDescent="0.3">
      <c r="B66" s="205">
        <v>43921</v>
      </c>
      <c r="C66" s="81">
        <v>434.588257</v>
      </c>
      <c r="D66" s="62">
        <f t="shared" si="0"/>
        <v>5.9285098282595063</v>
      </c>
      <c r="E66">
        <v>5.2625401646117606E-2</v>
      </c>
    </row>
    <row r="67" spans="2:5" x14ac:dyDescent="0.3">
      <c r="B67" s="205">
        <v>40098</v>
      </c>
      <c r="C67" s="81">
        <v>62.724635999999997</v>
      </c>
      <c r="D67" s="62">
        <f t="shared" si="0"/>
        <v>-0.88768084044736317</v>
      </c>
      <c r="E67">
        <v>5.2516401354645435E-2</v>
      </c>
    </row>
    <row r="68" spans="2:5" x14ac:dyDescent="0.3">
      <c r="B68" s="205">
        <v>45419</v>
      </c>
      <c r="C68" s="81">
        <v>558.45001200000002</v>
      </c>
      <c r="D68" s="62">
        <f t="shared" si="0"/>
        <v>20.296803180017456</v>
      </c>
      <c r="E68">
        <v>5.209122951223584E-2</v>
      </c>
    </row>
    <row r="69" spans="2:5" x14ac:dyDescent="0.3">
      <c r="B69" s="205">
        <v>38694</v>
      </c>
      <c r="C69" s="81">
        <v>26.222245999999998</v>
      </c>
      <c r="D69" s="62">
        <f t="shared" si="0"/>
        <v>-0.41597962918996506</v>
      </c>
      <c r="E69">
        <v>5.2040153197948108E-2</v>
      </c>
    </row>
    <row r="70" spans="2:5" x14ac:dyDescent="0.3">
      <c r="B70" s="205">
        <v>39924</v>
      </c>
      <c r="C70" s="81">
        <v>44.899540000000002</v>
      </c>
      <c r="D70" s="62">
        <f t="shared" si="0"/>
        <v>3.5149352025601793E-2</v>
      </c>
      <c r="E70">
        <v>5.2020288594849307E-2</v>
      </c>
    </row>
    <row r="71" spans="2:5" x14ac:dyDescent="0.3">
      <c r="B71" s="205">
        <v>39532</v>
      </c>
      <c r="C71" s="81">
        <v>43.374938999999998</v>
      </c>
      <c r="D71" s="62">
        <f t="shared" si="0"/>
        <v>0.89043098879900073</v>
      </c>
      <c r="E71">
        <v>5.1954856218486695E-2</v>
      </c>
    </row>
    <row r="72" spans="2:5" x14ac:dyDescent="0.3">
      <c r="B72" s="205">
        <v>38656</v>
      </c>
      <c r="C72" s="81">
        <v>22.944471</v>
      </c>
      <c r="D72" s="62">
        <f t="shared" ref="D72:D135" si="1">(C72-C73)/C73</f>
        <v>-0.55464638175373371</v>
      </c>
      <c r="E72">
        <v>5.1916110862089922E-2</v>
      </c>
    </row>
    <row r="73" spans="2:5" x14ac:dyDescent="0.3">
      <c r="B73" s="205">
        <v>39423</v>
      </c>
      <c r="C73" s="81">
        <v>51.519669</v>
      </c>
      <c r="D73" s="62">
        <f t="shared" si="1"/>
        <v>3.4475627941716525</v>
      </c>
      <c r="E73">
        <v>5.1515379735829529E-2</v>
      </c>
    </row>
    <row r="74" spans="2:5" x14ac:dyDescent="0.3">
      <c r="B74" s="205">
        <v>38009</v>
      </c>
      <c r="C74" s="81">
        <v>11.583798</v>
      </c>
      <c r="D74" s="62">
        <f t="shared" si="1"/>
        <v>-2.1487856025105209E-2</v>
      </c>
      <c r="E74">
        <v>5.1509715242318475E-2</v>
      </c>
    </row>
    <row r="75" spans="2:5" x14ac:dyDescent="0.3">
      <c r="B75" s="205">
        <v>37974</v>
      </c>
      <c r="C75" s="81">
        <v>11.838175</v>
      </c>
      <c r="D75" s="62">
        <f t="shared" si="1"/>
        <v>-5.0967000466733282E-2</v>
      </c>
      <c r="E75">
        <v>5.1442470169380326E-2</v>
      </c>
    </row>
    <row r="76" spans="2:5" x14ac:dyDescent="0.3">
      <c r="B76" s="205">
        <v>38376</v>
      </c>
      <c r="C76" s="81">
        <v>12.473934</v>
      </c>
      <c r="D76" s="62">
        <f t="shared" si="1"/>
        <v>-0.96967313358301177</v>
      </c>
      <c r="E76">
        <v>5.1325326733058854E-2</v>
      </c>
    </row>
    <row r="77" spans="2:5" x14ac:dyDescent="0.3">
      <c r="B77" s="205">
        <v>43916</v>
      </c>
      <c r="C77" s="81">
        <v>411.316284</v>
      </c>
      <c r="D77" s="62">
        <f t="shared" si="1"/>
        <v>40.840502749736864</v>
      </c>
      <c r="E77">
        <v>5.1209322825547847E-2</v>
      </c>
    </row>
    <row r="78" spans="2:5" x14ac:dyDescent="0.3">
      <c r="B78" s="205">
        <v>38145</v>
      </c>
      <c r="C78" s="81">
        <v>9.8305769999999999</v>
      </c>
      <c r="D78" s="62">
        <f t="shared" si="1"/>
        <v>-0.86442525252658986</v>
      </c>
      <c r="E78">
        <v>5.1046200017427303E-2</v>
      </c>
    </row>
    <row r="79" spans="2:5" x14ac:dyDescent="0.3">
      <c r="B79" s="205">
        <v>40140</v>
      </c>
      <c r="C79" s="81">
        <v>72.510384000000002</v>
      </c>
      <c r="D79" s="62">
        <f t="shared" si="1"/>
        <v>1.2750580503825271</v>
      </c>
      <c r="E79">
        <v>5.0965894286435644E-2</v>
      </c>
    </row>
    <row r="80" spans="2:5" x14ac:dyDescent="0.3">
      <c r="B80" s="205">
        <v>38747</v>
      </c>
      <c r="C80" s="81">
        <v>31.871883</v>
      </c>
      <c r="D80" s="62">
        <f t="shared" si="1"/>
        <v>-0.16621780599267458</v>
      </c>
      <c r="E80">
        <v>5.0630959411351838E-2</v>
      </c>
    </row>
    <row r="81" spans="2:5" x14ac:dyDescent="0.3">
      <c r="B81" s="205">
        <v>38834</v>
      </c>
      <c r="C81" s="81">
        <v>38.225670000000001</v>
      </c>
      <c r="D81" s="62">
        <f t="shared" si="1"/>
        <v>5.692803561899798E-2</v>
      </c>
      <c r="E81">
        <v>5.0469149574044594E-2</v>
      </c>
    </row>
    <row r="82" spans="2:5" x14ac:dyDescent="0.3">
      <c r="B82" s="205">
        <v>38811</v>
      </c>
      <c r="C82" s="81">
        <v>36.166767</v>
      </c>
      <c r="D82" s="62">
        <f t="shared" si="1"/>
        <v>-0.88997155664122607</v>
      </c>
      <c r="E82">
        <v>5.0221267455972045E-2</v>
      </c>
    </row>
    <row r="83" spans="2:5" x14ac:dyDescent="0.3">
      <c r="B83" s="205">
        <v>43040</v>
      </c>
      <c r="C83" s="81">
        <v>328.70379600000001</v>
      </c>
      <c r="D83" s="62">
        <f t="shared" si="1"/>
        <v>7.5069320343317916</v>
      </c>
      <c r="E83">
        <v>5.0172590213847755E-2</v>
      </c>
    </row>
    <row r="84" spans="2:5" x14ac:dyDescent="0.3">
      <c r="B84" s="205">
        <v>39762</v>
      </c>
      <c r="C84" s="81">
        <v>38.639522999999997</v>
      </c>
      <c r="D84" s="62">
        <f t="shared" si="1"/>
        <v>-0.17306448152108031</v>
      </c>
      <c r="E84">
        <v>4.9942101662768433E-2</v>
      </c>
    </row>
    <row r="85" spans="2:5" x14ac:dyDescent="0.3">
      <c r="B85" s="205">
        <v>39545</v>
      </c>
      <c r="C85" s="81">
        <v>46.726162000000002</v>
      </c>
      <c r="D85" s="62">
        <f t="shared" si="1"/>
        <v>-0.83543292222887511</v>
      </c>
      <c r="E85">
        <v>4.9547565840204526E-2</v>
      </c>
    </row>
    <row r="86" spans="2:5" x14ac:dyDescent="0.3">
      <c r="B86" s="205">
        <v>42221</v>
      </c>
      <c r="C86" s="81">
        <v>283.93383799999998</v>
      </c>
      <c r="D86" s="62">
        <f t="shared" si="1"/>
        <v>33.76393376025392</v>
      </c>
      <c r="E86">
        <v>4.9452475817604868E-2</v>
      </c>
    </row>
    <row r="87" spans="2:5" x14ac:dyDescent="0.3">
      <c r="B87" s="205">
        <v>37916</v>
      </c>
      <c r="C87" s="81">
        <v>8.1674830000000007</v>
      </c>
      <c r="D87" s="62">
        <f t="shared" si="1"/>
        <v>-0.81605767272282403</v>
      </c>
      <c r="E87">
        <v>4.8828712399075401E-2</v>
      </c>
    </row>
    <row r="88" spans="2:5" x14ac:dyDescent="0.3">
      <c r="B88" s="205">
        <v>38847</v>
      </c>
      <c r="C88" s="81">
        <v>44.402411999999998</v>
      </c>
      <c r="D88" s="62">
        <f t="shared" si="1"/>
        <v>-0.74186428174001717</v>
      </c>
      <c r="E88">
        <v>4.8624088638118693E-2</v>
      </c>
    </row>
    <row r="89" spans="2:5" x14ac:dyDescent="0.3">
      <c r="B89" s="205">
        <v>41730</v>
      </c>
      <c r="C89" s="81">
        <v>172.011887</v>
      </c>
      <c r="D89" s="62">
        <f t="shared" si="1"/>
        <v>13.571764751727418</v>
      </c>
      <c r="E89">
        <v>4.8427563635399115E-2</v>
      </c>
    </row>
    <row r="90" spans="2:5" x14ac:dyDescent="0.3">
      <c r="B90" s="205">
        <v>38371</v>
      </c>
      <c r="C90" s="81">
        <v>11.804465</v>
      </c>
      <c r="D90" s="62">
        <f t="shared" si="1"/>
        <v>-0.87181064854708501</v>
      </c>
      <c r="E90">
        <v>4.8352511075695839E-2</v>
      </c>
    </row>
    <row r="91" spans="2:5" x14ac:dyDescent="0.3">
      <c r="B91" s="205">
        <v>40949</v>
      </c>
      <c r="C91" s="81">
        <v>92.086158999999995</v>
      </c>
      <c r="D91" s="62">
        <f t="shared" si="1"/>
        <v>-0.43333909227757211</v>
      </c>
      <c r="E91">
        <v>4.8321532953402122E-2</v>
      </c>
    </row>
    <row r="92" spans="2:5" x14ac:dyDescent="0.3">
      <c r="B92" s="205">
        <v>41569</v>
      </c>
      <c r="C92" s="81">
        <v>162.50663800000001</v>
      </c>
      <c r="D92" s="62">
        <f t="shared" si="1"/>
        <v>-0.66533104265736642</v>
      </c>
      <c r="E92">
        <v>4.8093558929062183E-2</v>
      </c>
    </row>
    <row r="93" spans="2:5" x14ac:dyDescent="0.3">
      <c r="B93" s="205">
        <v>43936</v>
      </c>
      <c r="C93" s="81">
        <v>485.57427999999999</v>
      </c>
      <c r="D93" s="62">
        <f t="shared" si="1"/>
        <v>19.487667762213004</v>
      </c>
      <c r="E93">
        <v>4.8040813889705748E-2</v>
      </c>
    </row>
    <row r="94" spans="2:5" x14ac:dyDescent="0.3">
      <c r="B94" s="205">
        <v>38646</v>
      </c>
      <c r="C94" s="81">
        <v>23.700807999999999</v>
      </c>
      <c r="D94" s="62">
        <f t="shared" si="1"/>
        <v>-0.40789810518613862</v>
      </c>
      <c r="E94">
        <v>4.799711806195938E-2</v>
      </c>
    </row>
    <row r="95" spans="2:5" x14ac:dyDescent="0.3">
      <c r="B95" s="205">
        <v>39171</v>
      </c>
      <c r="C95" s="81">
        <v>40.028258999999998</v>
      </c>
      <c r="D95" s="62">
        <f t="shared" si="1"/>
        <v>-0.58155950263147071</v>
      </c>
      <c r="E95">
        <v>4.7986572621467605E-2</v>
      </c>
    </row>
    <row r="96" spans="2:5" x14ac:dyDescent="0.3">
      <c r="B96" s="205">
        <v>41066</v>
      </c>
      <c r="C96" s="81">
        <v>95.660576000000006</v>
      </c>
      <c r="D96" s="62">
        <f t="shared" si="1"/>
        <v>-0.32848465577724212</v>
      </c>
      <c r="E96">
        <v>4.796865218830991E-2</v>
      </c>
    </row>
    <row r="97" spans="2:5" x14ac:dyDescent="0.3">
      <c r="B97" s="205">
        <v>41512</v>
      </c>
      <c r="C97" s="81">
        <v>142.45478800000001</v>
      </c>
      <c r="D97" s="62">
        <f t="shared" si="1"/>
        <v>1.5209361265275221</v>
      </c>
      <c r="E97">
        <v>4.7826004031269458E-2</v>
      </c>
    </row>
    <row r="98" spans="2:5" x14ac:dyDescent="0.3">
      <c r="B98" s="205">
        <v>39996</v>
      </c>
      <c r="C98" s="81">
        <v>56.508685999999997</v>
      </c>
      <c r="D98" s="62">
        <f t="shared" si="1"/>
        <v>4.3223828403366698</v>
      </c>
      <c r="E98">
        <v>4.7542382657648395E-2</v>
      </c>
    </row>
    <row r="99" spans="2:5" x14ac:dyDescent="0.3">
      <c r="B99" s="205">
        <v>38096</v>
      </c>
      <c r="C99" s="81">
        <v>10.617177999999999</v>
      </c>
      <c r="D99" s="62">
        <f t="shared" si="1"/>
        <v>0.2314843167876206</v>
      </c>
      <c r="E99">
        <v>4.7490263496064562E-2</v>
      </c>
    </row>
    <row r="100" spans="2:5" x14ac:dyDescent="0.3">
      <c r="B100" s="205">
        <v>37847</v>
      </c>
      <c r="C100" s="81">
        <v>8.6214480000000009</v>
      </c>
      <c r="D100" s="62">
        <f t="shared" si="1"/>
        <v>3.4450660371415941E-2</v>
      </c>
      <c r="E100">
        <v>4.7125231297470406E-2</v>
      </c>
    </row>
    <row r="101" spans="2:5" x14ac:dyDescent="0.3">
      <c r="B101" s="205">
        <v>37859</v>
      </c>
      <c r="C101" s="81">
        <v>8.3343249999999998</v>
      </c>
      <c r="D101" s="62">
        <f t="shared" si="1"/>
        <v>-0.9462946569030628</v>
      </c>
      <c r="E101">
        <v>4.6273908698774201E-2</v>
      </c>
    </row>
    <row r="102" spans="2:5" x14ac:dyDescent="0.3">
      <c r="B102" s="205">
        <v>41527</v>
      </c>
      <c r="C102" s="81">
        <v>155.18614199999999</v>
      </c>
      <c r="D102" s="62">
        <f t="shared" si="1"/>
        <v>-0.61403268105506392</v>
      </c>
      <c r="E102">
        <v>4.5969997607534285E-2</v>
      </c>
    </row>
    <row r="103" spans="2:5" x14ac:dyDescent="0.3">
      <c r="B103" s="205">
        <v>43430</v>
      </c>
      <c r="C103" s="81">
        <v>402.07067899999998</v>
      </c>
      <c r="D103" s="62">
        <f t="shared" si="1"/>
        <v>-0.13243997277790379</v>
      </c>
      <c r="E103">
        <v>4.5534161934378002E-2</v>
      </c>
    </row>
    <row r="104" spans="2:5" x14ac:dyDescent="0.3">
      <c r="B104" s="205">
        <v>43774</v>
      </c>
      <c r="C104" s="81">
        <v>463.44998199999998</v>
      </c>
      <c r="D104" s="62">
        <f t="shared" si="1"/>
        <v>4.4182996721428767</v>
      </c>
      <c r="E104">
        <v>4.5503836687913295E-2</v>
      </c>
    </row>
    <row r="105" spans="2:5" x14ac:dyDescent="0.3">
      <c r="B105" s="205">
        <v>40590</v>
      </c>
      <c r="C105" s="81">
        <v>85.534210000000002</v>
      </c>
      <c r="D105" s="62">
        <f t="shared" si="1"/>
        <v>-0.80245911173586038</v>
      </c>
      <c r="E105">
        <v>4.5356485680812006E-2</v>
      </c>
    </row>
    <row r="106" spans="2:5" x14ac:dyDescent="0.3">
      <c r="B106" s="205">
        <v>43979</v>
      </c>
      <c r="C106" s="81">
        <v>432.99496499999998</v>
      </c>
      <c r="D106" s="62">
        <f t="shared" si="1"/>
        <v>9.70283901667697</v>
      </c>
      <c r="E106">
        <v>4.5343241551386977E-2</v>
      </c>
    </row>
    <row r="107" spans="2:5" x14ac:dyDescent="0.3">
      <c r="B107" s="205">
        <v>39640</v>
      </c>
      <c r="C107" s="81">
        <v>40.456085000000002</v>
      </c>
      <c r="D107" s="62">
        <f t="shared" si="1"/>
        <v>2.9381754670757214</v>
      </c>
      <c r="E107">
        <v>4.5278962887843173E-2</v>
      </c>
    </row>
    <row r="108" spans="2:5" x14ac:dyDescent="0.3">
      <c r="B108" s="205">
        <v>38146</v>
      </c>
      <c r="C108" s="81">
        <v>10.272798999999999</v>
      </c>
      <c r="D108" s="62">
        <f t="shared" si="1"/>
        <v>5.5987555282898643E-2</v>
      </c>
      <c r="E108">
        <v>4.4984338152277252E-2</v>
      </c>
    </row>
    <row r="109" spans="2:5" x14ac:dyDescent="0.3">
      <c r="B109" s="205">
        <v>38240</v>
      </c>
      <c r="C109" s="81">
        <v>9.7281440000000003</v>
      </c>
      <c r="D109" s="62">
        <f t="shared" si="1"/>
        <v>-0.77252387201290007</v>
      </c>
      <c r="E109">
        <v>4.4929588599437034E-2</v>
      </c>
    </row>
    <row r="110" spans="2:5" x14ac:dyDescent="0.3">
      <c r="B110" s="205">
        <v>39903</v>
      </c>
      <c r="C110" s="81">
        <v>42.765560000000001</v>
      </c>
      <c r="D110" s="62">
        <f t="shared" si="1"/>
        <v>4.1098449944367763</v>
      </c>
      <c r="E110">
        <v>4.4760250877938966E-2</v>
      </c>
    </row>
    <row r="111" spans="2:5" x14ac:dyDescent="0.3">
      <c r="B111" s="205">
        <v>37921</v>
      </c>
      <c r="C111" s="81">
        <v>8.3692480000000007</v>
      </c>
      <c r="D111" s="62">
        <f t="shared" si="1"/>
        <v>-0.81181491212788059</v>
      </c>
      <c r="E111">
        <v>4.4552220634243779E-2</v>
      </c>
    </row>
    <row r="112" spans="2:5" x14ac:dyDescent="0.3">
      <c r="B112" s="205">
        <v>39273</v>
      </c>
      <c r="C112" s="81">
        <v>44.473492</v>
      </c>
      <c r="D112" s="62">
        <f t="shared" si="1"/>
        <v>-0.82999432068123147</v>
      </c>
      <c r="E112">
        <v>4.4532164895732196E-2</v>
      </c>
    </row>
    <row r="113" spans="2:5" x14ac:dyDescent="0.3">
      <c r="B113" s="205">
        <v>42080</v>
      </c>
      <c r="C113" s="81">
        <v>261.60003699999999</v>
      </c>
      <c r="D113" s="62">
        <f t="shared" si="1"/>
        <v>25.288219231658569</v>
      </c>
      <c r="E113">
        <v>4.4424130965784847E-2</v>
      </c>
    </row>
    <row r="114" spans="2:5" x14ac:dyDescent="0.3">
      <c r="B114" s="205">
        <v>38278</v>
      </c>
      <c r="C114" s="81">
        <v>9.9512269999999994</v>
      </c>
      <c r="D114" s="62">
        <f t="shared" si="1"/>
        <v>-0.74307582420859364</v>
      </c>
      <c r="E114">
        <v>4.4314179544690975E-2</v>
      </c>
    </row>
    <row r="115" spans="2:5" x14ac:dyDescent="0.3">
      <c r="B115" s="205">
        <v>38918</v>
      </c>
      <c r="C115" s="81">
        <v>38.732154999999999</v>
      </c>
      <c r="D115" s="62">
        <f t="shared" si="1"/>
        <v>-7.9583464468955686E-2</v>
      </c>
      <c r="E115">
        <v>4.430925051482542E-2</v>
      </c>
    </row>
    <row r="116" spans="2:5" x14ac:dyDescent="0.3">
      <c r="B116" s="205">
        <v>39497</v>
      </c>
      <c r="C116" s="81">
        <v>42.081116000000002</v>
      </c>
      <c r="D116" s="62">
        <f t="shared" si="1"/>
        <v>0.68830022124651835</v>
      </c>
      <c r="E116">
        <v>4.421057416807693E-2</v>
      </c>
    </row>
    <row r="117" spans="2:5" x14ac:dyDescent="0.3">
      <c r="B117" s="205">
        <v>38693</v>
      </c>
      <c r="C117" s="81">
        <v>24.925138</v>
      </c>
      <c r="D117" s="62">
        <f t="shared" si="1"/>
        <v>1.5908142138193111</v>
      </c>
      <c r="E117">
        <v>4.4160869005141143E-2</v>
      </c>
    </row>
    <row r="118" spans="2:5" x14ac:dyDescent="0.3">
      <c r="B118" s="205">
        <v>38187</v>
      </c>
      <c r="C118" s="81">
        <v>9.6205809999999996</v>
      </c>
      <c r="D118" s="62">
        <f t="shared" si="1"/>
        <v>-0.98060001720847967</v>
      </c>
      <c r="E118">
        <v>4.4098448847746247E-2</v>
      </c>
    </row>
    <row r="119" spans="2:5" x14ac:dyDescent="0.3">
      <c r="B119" s="205">
        <v>44043</v>
      </c>
      <c r="C119" s="81">
        <v>495.906677</v>
      </c>
      <c r="D119" s="62">
        <f t="shared" si="1"/>
        <v>0.2004383949737481</v>
      </c>
      <c r="E119">
        <v>4.4012984256134036E-2</v>
      </c>
    </row>
    <row r="120" spans="2:5" x14ac:dyDescent="0.3">
      <c r="B120" s="205">
        <v>43446</v>
      </c>
      <c r="C120" s="81">
        <v>413.104645</v>
      </c>
      <c r="D120" s="62">
        <f t="shared" si="1"/>
        <v>9.1072468120325727</v>
      </c>
      <c r="E120">
        <v>4.3884019264985155E-2</v>
      </c>
    </row>
    <row r="121" spans="2:5" x14ac:dyDescent="0.3">
      <c r="B121" s="205">
        <v>39479</v>
      </c>
      <c r="C121" s="81">
        <v>40.872123999999999</v>
      </c>
      <c r="D121" s="62">
        <f t="shared" si="1"/>
        <v>0.17835325056228332</v>
      </c>
      <c r="E121">
        <v>4.387876097034147E-2</v>
      </c>
    </row>
    <row r="122" spans="2:5" x14ac:dyDescent="0.3">
      <c r="B122" s="205">
        <v>39636</v>
      </c>
      <c r="C122" s="81">
        <v>34.685799000000003</v>
      </c>
      <c r="D122" s="62">
        <f t="shared" si="1"/>
        <v>-0.25935566943608801</v>
      </c>
      <c r="E122">
        <v>4.3729875148890374E-2</v>
      </c>
    </row>
    <row r="123" spans="2:5" x14ac:dyDescent="0.3">
      <c r="B123" s="205">
        <v>38849</v>
      </c>
      <c r="C123" s="81">
        <v>46.831924000000001</v>
      </c>
      <c r="D123" s="62">
        <f t="shared" si="1"/>
        <v>5.7480779286687014</v>
      </c>
      <c r="E123">
        <v>4.3681711772716285E-2</v>
      </c>
    </row>
    <row r="124" spans="2:5" x14ac:dyDescent="0.3">
      <c r="B124" s="205">
        <v>37445</v>
      </c>
      <c r="C124" s="81">
        <v>6.9400389999999996</v>
      </c>
      <c r="D124" s="62">
        <f t="shared" si="1"/>
        <v>-0.66342946474188857</v>
      </c>
      <c r="E124">
        <v>4.3675781383936282E-2</v>
      </c>
    </row>
    <row r="125" spans="2:5" x14ac:dyDescent="0.3">
      <c r="B125" s="205">
        <v>38589</v>
      </c>
      <c r="C125" s="81">
        <v>20.619865000000001</v>
      </c>
      <c r="D125" s="62">
        <f t="shared" si="1"/>
        <v>-0.58186414498677885</v>
      </c>
      <c r="E125">
        <v>4.3576856269425222E-2</v>
      </c>
    </row>
    <row r="126" spans="2:5" x14ac:dyDescent="0.3">
      <c r="B126" s="205">
        <v>39421</v>
      </c>
      <c r="C126" s="81">
        <v>49.313792999999997</v>
      </c>
      <c r="D126" s="62">
        <f t="shared" si="1"/>
        <v>4.4175186118751236E-2</v>
      </c>
      <c r="E126">
        <v>4.3536524873354118E-2</v>
      </c>
    </row>
    <row r="127" spans="2:5" x14ac:dyDescent="0.3">
      <c r="B127" s="205">
        <v>39940</v>
      </c>
      <c r="C127" s="81">
        <v>47.227508999999998</v>
      </c>
      <c r="D127" s="62">
        <f t="shared" si="1"/>
        <v>3.1728944414962559</v>
      </c>
      <c r="E127">
        <v>4.3333496222416494E-2</v>
      </c>
    </row>
    <row r="128" spans="2:5" x14ac:dyDescent="0.3">
      <c r="B128" s="205">
        <v>38021</v>
      </c>
      <c r="C128" s="81">
        <v>11.317686</v>
      </c>
      <c r="D128" s="62">
        <f t="shared" si="1"/>
        <v>-0.69024366933330528</v>
      </c>
      <c r="E128">
        <v>4.32902811283482E-2</v>
      </c>
    </row>
    <row r="129" spans="2:5" x14ac:dyDescent="0.3">
      <c r="B129" s="205">
        <v>38825</v>
      </c>
      <c r="C129" s="81">
        <v>36.537384000000003</v>
      </c>
      <c r="D129" s="62">
        <f t="shared" si="1"/>
        <v>-0.12055650662922571</v>
      </c>
      <c r="E129">
        <v>4.3023548384941934E-2</v>
      </c>
    </row>
    <row r="130" spans="2:5" x14ac:dyDescent="0.3">
      <c r="B130" s="205">
        <v>39693</v>
      </c>
      <c r="C130" s="81">
        <v>41.546028</v>
      </c>
      <c r="D130" s="62">
        <f t="shared" si="1"/>
        <v>-0.85871172089956782</v>
      </c>
      <c r="E130">
        <v>4.2918635933831946E-2</v>
      </c>
    </row>
    <row r="131" spans="2:5" x14ac:dyDescent="0.3">
      <c r="B131" s="205">
        <v>42975</v>
      </c>
      <c r="C131" s="81">
        <v>294.05148300000002</v>
      </c>
      <c r="D131" s="62">
        <f t="shared" si="1"/>
        <v>61.266814655041898</v>
      </c>
      <c r="E131">
        <v>4.2159784649230862E-2</v>
      </c>
    </row>
    <row r="132" spans="2:5" x14ac:dyDescent="0.3">
      <c r="B132" s="205">
        <v>37712</v>
      </c>
      <c r="C132" s="81">
        <v>4.7224430000000002</v>
      </c>
      <c r="D132" s="62">
        <f t="shared" si="1"/>
        <v>-0.71001424247928435</v>
      </c>
      <c r="E132">
        <v>4.2088067379392254E-2</v>
      </c>
    </row>
    <row r="133" spans="2:5" x14ac:dyDescent="0.3">
      <c r="B133" s="205">
        <v>38474</v>
      </c>
      <c r="C133" s="81">
        <v>16.285086</v>
      </c>
      <c r="D133" s="62">
        <f t="shared" si="1"/>
        <v>-0.63970273874031092</v>
      </c>
      <c r="E133">
        <v>4.2064634925445196E-2</v>
      </c>
    </row>
    <row r="134" spans="2:5" x14ac:dyDescent="0.3">
      <c r="B134" s="205">
        <v>39533</v>
      </c>
      <c r="C134" s="81">
        <v>45.199027999999998</v>
      </c>
      <c r="D134" s="62">
        <f t="shared" si="1"/>
        <v>8.185302630731309</v>
      </c>
      <c r="E134">
        <v>4.2053984214248712E-2</v>
      </c>
    </row>
    <row r="135" spans="2:5" x14ac:dyDescent="0.3">
      <c r="B135" s="205">
        <v>37713</v>
      </c>
      <c r="C135" s="81">
        <v>4.9207989999999997</v>
      </c>
      <c r="D135" s="62">
        <f t="shared" si="1"/>
        <v>-0.95940555658913418</v>
      </c>
      <c r="E135">
        <v>4.2002836243867747E-2</v>
      </c>
    </row>
    <row r="136" spans="2:5" x14ac:dyDescent="0.3">
      <c r="B136" s="205">
        <v>41338</v>
      </c>
      <c r="C136" s="81">
        <v>121.218536</v>
      </c>
      <c r="D136" s="62">
        <f t="shared" ref="D136:D199" si="2">(C136-C137)/C137</f>
        <v>0.21455809640597678</v>
      </c>
      <c r="E136">
        <v>4.1974124879227449E-2</v>
      </c>
    </row>
    <row r="137" spans="2:5" x14ac:dyDescent="0.3">
      <c r="B137" s="205">
        <v>40693</v>
      </c>
      <c r="C137" s="81">
        <v>99.804642000000001</v>
      </c>
      <c r="D137" s="62">
        <f t="shared" si="2"/>
        <v>-0.33745905431816997</v>
      </c>
      <c r="E137">
        <v>4.1973925491659576E-2</v>
      </c>
    </row>
    <row r="138" spans="2:5" x14ac:dyDescent="0.3">
      <c r="B138" s="205">
        <v>41472</v>
      </c>
      <c r="C138" s="81">
        <v>150.639206</v>
      </c>
      <c r="D138" s="62">
        <f t="shared" si="2"/>
        <v>3.3005688063232173</v>
      </c>
      <c r="E138">
        <v>4.1823795476351552E-2</v>
      </c>
    </row>
    <row r="139" spans="2:5" x14ac:dyDescent="0.3">
      <c r="B139" s="205">
        <v>39780</v>
      </c>
      <c r="C139" s="81">
        <v>35.027740000000001</v>
      </c>
      <c r="D139" s="62">
        <f t="shared" si="2"/>
        <v>9.6608041050537566E-2</v>
      </c>
      <c r="E139">
        <v>4.1295670620882775E-2</v>
      </c>
    </row>
    <row r="140" spans="2:5" x14ac:dyDescent="0.3">
      <c r="B140" s="205">
        <v>38778</v>
      </c>
      <c r="C140" s="81">
        <v>31.941896</v>
      </c>
      <c r="D140" s="62">
        <f t="shared" si="2"/>
        <v>1.6339269899646247</v>
      </c>
      <c r="E140">
        <v>4.120790419604365E-2</v>
      </c>
    </row>
    <row r="141" spans="2:5" x14ac:dyDescent="0.3">
      <c r="B141" s="205">
        <v>38323</v>
      </c>
      <c r="C141" s="81">
        <v>12.1271</v>
      </c>
      <c r="D141" s="62">
        <f t="shared" si="2"/>
        <v>-0.88329616603014505</v>
      </c>
      <c r="E141">
        <v>4.1204913224052016E-2</v>
      </c>
    </row>
    <row r="142" spans="2:5" x14ac:dyDescent="0.3">
      <c r="B142" s="205">
        <v>40694</v>
      </c>
      <c r="C142" s="81">
        <v>103.913467</v>
      </c>
      <c r="D142" s="62">
        <f t="shared" si="2"/>
        <v>1.6310024339315325</v>
      </c>
      <c r="E142">
        <v>4.1168676302651294E-2</v>
      </c>
    </row>
    <row r="143" spans="2:5" x14ac:dyDescent="0.3">
      <c r="B143" s="205">
        <v>38908</v>
      </c>
      <c r="C143" s="81">
        <v>39.49577</v>
      </c>
      <c r="D143" s="62">
        <f t="shared" si="2"/>
        <v>0.92036347865153678</v>
      </c>
      <c r="E143">
        <v>4.090542854212191E-2</v>
      </c>
    </row>
    <row r="144" spans="2:5" x14ac:dyDescent="0.3">
      <c r="B144" s="205">
        <v>38554</v>
      </c>
      <c r="C144" s="81">
        <v>20.56682</v>
      </c>
      <c r="D144" s="62">
        <f t="shared" si="2"/>
        <v>-0.92572020117646259</v>
      </c>
      <c r="E144">
        <v>4.0892234699845952E-2</v>
      </c>
    </row>
    <row r="145" spans="2:5" x14ac:dyDescent="0.3">
      <c r="B145" s="205">
        <v>42669</v>
      </c>
      <c r="C145" s="81">
        <v>276.88308699999999</v>
      </c>
      <c r="D145" s="62">
        <f t="shared" si="2"/>
        <v>9.2208957772129341E-2</v>
      </c>
      <c r="E145">
        <v>4.0687366642745589E-2</v>
      </c>
    </row>
    <row r="146" spans="2:5" x14ac:dyDescent="0.3">
      <c r="B146" s="205">
        <v>42731</v>
      </c>
      <c r="C146" s="81">
        <v>253.507431</v>
      </c>
      <c r="D146" s="62">
        <f t="shared" si="2"/>
        <v>-0.43718149777420684</v>
      </c>
      <c r="E146">
        <v>4.0584965321234137E-2</v>
      </c>
    </row>
    <row r="147" spans="2:5" x14ac:dyDescent="0.3">
      <c r="B147" s="205">
        <v>43980</v>
      </c>
      <c r="C147" s="81">
        <v>450.42483499999997</v>
      </c>
      <c r="D147" s="62">
        <f t="shared" si="2"/>
        <v>9.1955538156465266</v>
      </c>
      <c r="E147">
        <v>4.0254209422504475E-2</v>
      </c>
    </row>
    <row r="148" spans="2:5" x14ac:dyDescent="0.3">
      <c r="B148" s="205">
        <v>39289</v>
      </c>
      <c r="C148" s="81">
        <v>44.178555000000003</v>
      </c>
      <c r="D148" s="62">
        <f t="shared" si="2"/>
        <v>0.2282709455265427</v>
      </c>
      <c r="E148">
        <v>4.0178454124651999E-2</v>
      </c>
    </row>
    <row r="149" spans="2:5" x14ac:dyDescent="0.3">
      <c r="B149" s="205">
        <v>39638</v>
      </c>
      <c r="C149" s="81">
        <v>35.968086</v>
      </c>
      <c r="D149" s="62">
        <f t="shared" si="2"/>
        <v>-0.15810043869584717</v>
      </c>
      <c r="E149">
        <v>4.0173030148837746E-2</v>
      </c>
    </row>
    <row r="150" spans="2:5" x14ac:dyDescent="0.3">
      <c r="B150" s="205">
        <v>39085</v>
      </c>
      <c r="C150" s="81">
        <v>42.722538</v>
      </c>
      <c r="D150" s="62">
        <f t="shared" si="2"/>
        <v>-0.44679937547981352</v>
      </c>
      <c r="E150">
        <v>4.006920723535496E-2</v>
      </c>
    </row>
    <row r="151" spans="2:5" x14ac:dyDescent="0.3">
      <c r="B151" s="205">
        <v>40277</v>
      </c>
      <c r="C151" s="81">
        <v>77.227928000000006</v>
      </c>
      <c r="D151" s="62">
        <f t="shared" si="2"/>
        <v>8.1746739416587708</v>
      </c>
      <c r="E151">
        <v>4.0000449247000219E-2</v>
      </c>
    </row>
    <row r="152" spans="2:5" x14ac:dyDescent="0.3">
      <c r="B152" s="205">
        <v>38166</v>
      </c>
      <c r="C152" s="81">
        <v>8.4175120000000003</v>
      </c>
      <c r="D152" s="62">
        <f t="shared" si="2"/>
        <v>-0.71370178288282971</v>
      </c>
      <c r="E152">
        <v>3.9862598737391938E-2</v>
      </c>
    </row>
    <row r="153" spans="2:5" x14ac:dyDescent="0.3">
      <c r="B153" s="205">
        <v>38723</v>
      </c>
      <c r="C153" s="81">
        <v>29.401202999999999</v>
      </c>
      <c r="D153" s="62">
        <f t="shared" si="2"/>
        <v>5.0121680074547825</v>
      </c>
      <c r="E153">
        <v>3.97554383084762E-2</v>
      </c>
    </row>
    <row r="154" spans="2:5" x14ac:dyDescent="0.3">
      <c r="B154" s="205">
        <v>37743</v>
      </c>
      <c r="C154" s="81">
        <v>4.8902830000000002</v>
      </c>
      <c r="D154" s="62">
        <f t="shared" si="2"/>
        <v>-0.98372070411463453</v>
      </c>
      <c r="E154">
        <v>3.9740228814658544E-2</v>
      </c>
    </row>
    <row r="155" spans="2:5" x14ac:dyDescent="0.3">
      <c r="B155" s="205">
        <v>42954</v>
      </c>
      <c r="C155" s="81">
        <v>300.39892600000002</v>
      </c>
      <c r="D155" s="62">
        <f t="shared" si="2"/>
        <v>6.0708540238152118</v>
      </c>
      <c r="E155">
        <v>3.9537823983684391E-2</v>
      </c>
    </row>
    <row r="156" spans="2:5" x14ac:dyDescent="0.3">
      <c r="B156" s="205">
        <v>39482</v>
      </c>
      <c r="C156" s="81">
        <v>42.484107999999999</v>
      </c>
      <c r="D156" s="62">
        <f t="shared" si="2"/>
        <v>-0.72210664838661065</v>
      </c>
      <c r="E156">
        <v>3.9439692441723843E-2</v>
      </c>
    </row>
    <row r="157" spans="2:5" x14ac:dyDescent="0.3">
      <c r="B157" s="205">
        <v>41603</v>
      </c>
      <c r="C157" s="81">
        <v>152.87918099999999</v>
      </c>
      <c r="D157" s="62">
        <f t="shared" si="2"/>
        <v>4.4159408913911333</v>
      </c>
      <c r="E157">
        <v>3.942873892536377E-2</v>
      </c>
    </row>
    <row r="158" spans="2:5" x14ac:dyDescent="0.3">
      <c r="B158" s="205">
        <v>38715</v>
      </c>
      <c r="C158" s="81">
        <v>28.227630999999999</v>
      </c>
      <c r="D158" s="62">
        <f t="shared" si="2"/>
        <v>1.977236415996706</v>
      </c>
      <c r="E158">
        <v>3.9424064344092305E-2</v>
      </c>
    </row>
    <row r="159" spans="2:5" x14ac:dyDescent="0.3">
      <c r="B159" s="205">
        <v>38180</v>
      </c>
      <c r="C159" s="81">
        <v>9.4811519999999998</v>
      </c>
      <c r="D159" s="62">
        <f t="shared" si="2"/>
        <v>-0.70743686588165589</v>
      </c>
      <c r="E159">
        <v>3.9301200904739889E-2</v>
      </c>
    </row>
    <row r="160" spans="2:5" x14ac:dyDescent="0.3">
      <c r="B160" s="205">
        <v>38754</v>
      </c>
      <c r="C160" s="81">
        <v>32.407200000000003</v>
      </c>
      <c r="D160" s="62">
        <f t="shared" si="2"/>
        <v>2.9360437824021419</v>
      </c>
      <c r="E160">
        <v>3.9218112087096448E-2</v>
      </c>
    </row>
    <row r="161" spans="2:5" x14ac:dyDescent="0.3">
      <c r="B161" s="205">
        <v>37846</v>
      </c>
      <c r="C161" s="81">
        <v>8.2334449999999997</v>
      </c>
      <c r="D161" s="62">
        <f t="shared" si="2"/>
        <v>-0.81229172643612202</v>
      </c>
      <c r="E161">
        <v>3.9176988036416269E-2</v>
      </c>
    </row>
    <row r="162" spans="2:5" x14ac:dyDescent="0.3">
      <c r="B162" s="205">
        <v>39128</v>
      </c>
      <c r="C162" s="81">
        <v>43.862983999999997</v>
      </c>
      <c r="D162" s="62">
        <f t="shared" si="2"/>
        <v>2.0986147958327663</v>
      </c>
      <c r="E162">
        <v>3.9089788946224939E-2</v>
      </c>
    </row>
    <row r="163" spans="2:5" x14ac:dyDescent="0.3">
      <c r="B163" s="205">
        <v>38384</v>
      </c>
      <c r="C163" s="81">
        <v>14.155675</v>
      </c>
      <c r="D163" s="62">
        <f t="shared" si="2"/>
        <v>-0.67633910453439749</v>
      </c>
      <c r="E163">
        <v>3.9076210972547362E-2</v>
      </c>
    </row>
    <row r="164" spans="2:5" x14ac:dyDescent="0.3">
      <c r="B164" s="205">
        <v>39336</v>
      </c>
      <c r="C164" s="81">
        <v>43.736130000000003</v>
      </c>
      <c r="D164" s="62">
        <f t="shared" si="2"/>
        <v>0.14443171490944701</v>
      </c>
      <c r="E164">
        <v>3.9038767510207809E-2</v>
      </c>
    </row>
    <row r="165" spans="2:5" x14ac:dyDescent="0.3">
      <c r="B165" s="205">
        <v>39163</v>
      </c>
      <c r="C165" s="81">
        <v>38.216461000000002</v>
      </c>
      <c r="D165" s="62">
        <f t="shared" si="2"/>
        <v>-0.6101499842520488</v>
      </c>
      <c r="E165">
        <v>3.8946032738530145E-2</v>
      </c>
    </row>
    <row r="166" spans="2:5" x14ac:dyDescent="0.3">
      <c r="B166" s="205">
        <v>41011</v>
      </c>
      <c r="C166" s="81">
        <v>98.028625000000005</v>
      </c>
      <c r="D166" s="62">
        <f t="shared" si="2"/>
        <v>7.1896517874627319</v>
      </c>
      <c r="E166">
        <v>3.8825687680618802E-2</v>
      </c>
    </row>
    <row r="167" spans="2:5" x14ac:dyDescent="0.3">
      <c r="B167" s="205">
        <v>38350</v>
      </c>
      <c r="C167" s="81">
        <v>11.969816</v>
      </c>
      <c r="D167" s="62">
        <f t="shared" si="2"/>
        <v>1.0050591250269898</v>
      </c>
      <c r="E167">
        <v>3.8488340294869271E-2</v>
      </c>
    </row>
    <row r="168" spans="2:5" x14ac:dyDescent="0.3">
      <c r="B168" s="205">
        <v>37789</v>
      </c>
      <c r="C168" s="81">
        <v>5.9698070000000003</v>
      </c>
      <c r="D168" s="62">
        <f t="shared" si="2"/>
        <v>-0.81515350000978448</v>
      </c>
      <c r="E168">
        <v>3.8486835753561446E-2</v>
      </c>
    </row>
    <row r="169" spans="2:5" x14ac:dyDescent="0.3">
      <c r="B169" s="205">
        <v>38789</v>
      </c>
      <c r="C169" s="81">
        <v>32.296024000000003</v>
      </c>
      <c r="D169" s="62">
        <f t="shared" si="2"/>
        <v>-0.44656974687147888</v>
      </c>
      <c r="E169">
        <v>3.8395059640473066E-2</v>
      </c>
    </row>
    <row r="170" spans="2:5" x14ac:dyDescent="0.3">
      <c r="B170" s="205">
        <v>40058</v>
      </c>
      <c r="C170" s="81">
        <v>58.356087000000002</v>
      </c>
      <c r="D170" s="62">
        <f t="shared" si="2"/>
        <v>4.8638183573535558</v>
      </c>
      <c r="E170">
        <v>3.8283266759955921E-2</v>
      </c>
    </row>
    <row r="171" spans="2:5" x14ac:dyDescent="0.3">
      <c r="B171" s="205">
        <v>38126</v>
      </c>
      <c r="C171" s="81">
        <v>9.9518920000000008</v>
      </c>
      <c r="D171" s="62">
        <f t="shared" si="2"/>
        <v>-0.95877830698117983</v>
      </c>
      <c r="E171">
        <v>3.7959244847251362E-2</v>
      </c>
    </row>
    <row r="172" spans="2:5" x14ac:dyDescent="0.3">
      <c r="B172" s="205">
        <v>42128</v>
      </c>
      <c r="C172" s="81">
        <v>241.42366000000001</v>
      </c>
      <c r="D172" s="62">
        <f t="shared" si="2"/>
        <v>4.4883607686589384</v>
      </c>
      <c r="E172">
        <v>3.7911866823386646E-2</v>
      </c>
    </row>
    <row r="173" spans="2:5" x14ac:dyDescent="0.3">
      <c r="B173" s="205">
        <v>39119</v>
      </c>
      <c r="C173" s="81">
        <v>43.988300000000002</v>
      </c>
      <c r="D173" s="62">
        <f t="shared" si="2"/>
        <v>0.19585823951391745</v>
      </c>
      <c r="E173">
        <v>3.7438398387920187E-2</v>
      </c>
    </row>
    <row r="174" spans="2:5" x14ac:dyDescent="0.3">
      <c r="B174" s="205">
        <v>39162</v>
      </c>
      <c r="C174" s="81">
        <v>36.783875000000002</v>
      </c>
      <c r="D174" s="62">
        <f t="shared" si="2"/>
        <v>-0.85819466366710462</v>
      </c>
      <c r="E174">
        <v>3.7433353409511948E-2</v>
      </c>
    </row>
    <row r="175" spans="2:5" x14ac:dyDescent="0.3">
      <c r="B175" s="205">
        <v>42249</v>
      </c>
      <c r="C175" s="81">
        <v>259.396973</v>
      </c>
      <c r="D175" s="62">
        <f t="shared" si="2"/>
        <v>27.40966792062023</v>
      </c>
      <c r="E175">
        <v>3.7208626293709406E-2</v>
      </c>
    </row>
    <row r="176" spans="2:5" x14ac:dyDescent="0.3">
      <c r="B176" s="205">
        <v>38216</v>
      </c>
      <c r="C176" s="81">
        <v>9.1305879999999995</v>
      </c>
      <c r="D176" s="62">
        <f t="shared" si="2"/>
        <v>-0.96265054124797989</v>
      </c>
      <c r="E176">
        <v>3.7104010517124877E-2</v>
      </c>
    </row>
    <row r="177" spans="2:5" x14ac:dyDescent="0.3">
      <c r="B177" s="205">
        <v>42472</v>
      </c>
      <c r="C177" s="81">
        <v>244.46373</v>
      </c>
      <c r="D177" s="62">
        <f t="shared" si="2"/>
        <v>0.41743958445846607</v>
      </c>
      <c r="E177">
        <v>3.7095384762626069E-2</v>
      </c>
    </row>
    <row r="178" spans="2:5" x14ac:dyDescent="0.3">
      <c r="B178" s="205">
        <v>41772</v>
      </c>
      <c r="C178" s="81">
        <v>172.468536</v>
      </c>
      <c r="D178" s="62">
        <f t="shared" si="2"/>
        <v>17.847967725518281</v>
      </c>
      <c r="E178">
        <v>3.7067489067104165E-2</v>
      </c>
    </row>
    <row r="179" spans="2:5" x14ac:dyDescent="0.3">
      <c r="B179" s="205">
        <v>38223</v>
      </c>
      <c r="C179" s="81">
        <v>9.1505109999999998</v>
      </c>
      <c r="D179" s="62">
        <f t="shared" si="2"/>
        <v>-0.98403753724774401</v>
      </c>
      <c r="E179">
        <v>3.7020705030436869E-2</v>
      </c>
    </row>
    <row r="180" spans="2:5" x14ac:dyDescent="0.3">
      <c r="B180" s="205">
        <v>44378</v>
      </c>
      <c r="C180" s="81">
        <v>573.25183100000004</v>
      </c>
      <c r="D180" s="62">
        <f t="shared" si="2"/>
        <v>12.924616218641598</v>
      </c>
      <c r="E180">
        <v>3.6923093603400854E-2</v>
      </c>
    </row>
    <row r="181" spans="2:5" x14ac:dyDescent="0.3">
      <c r="B181" s="205">
        <v>39009</v>
      </c>
      <c r="C181" s="81">
        <v>41.168232000000003</v>
      </c>
      <c r="D181" s="62">
        <f t="shared" si="2"/>
        <v>-0.89444039774802186</v>
      </c>
      <c r="E181">
        <v>3.6897375116441929E-2</v>
      </c>
    </row>
    <row r="182" spans="2:5" x14ac:dyDescent="0.3">
      <c r="B182" s="205">
        <v>43385</v>
      </c>
      <c r="C182" s="81">
        <v>389.99987800000002</v>
      </c>
      <c r="D182" s="62">
        <f t="shared" si="2"/>
        <v>5.3139136715474535</v>
      </c>
      <c r="E182">
        <v>3.6862761129016437E-2</v>
      </c>
    </row>
    <row r="183" spans="2:5" x14ac:dyDescent="0.3">
      <c r="B183" s="205">
        <v>40081</v>
      </c>
      <c r="C183" s="81">
        <v>61.768326000000002</v>
      </c>
      <c r="D183" s="62">
        <f t="shared" si="2"/>
        <v>3.5340118460050176</v>
      </c>
      <c r="E183">
        <v>3.6847611801790837E-2</v>
      </c>
    </row>
    <row r="184" spans="2:5" x14ac:dyDescent="0.3">
      <c r="B184" s="205">
        <v>38383</v>
      </c>
      <c r="C184" s="81">
        <v>13.623327</v>
      </c>
      <c r="D184" s="62">
        <f t="shared" si="2"/>
        <v>-0.155500003533388</v>
      </c>
      <c r="E184">
        <v>3.6832193312086793E-2</v>
      </c>
    </row>
    <row r="185" spans="2:5" x14ac:dyDescent="0.3">
      <c r="B185" s="205">
        <v>38414</v>
      </c>
      <c r="C185" s="81">
        <v>16.131826</v>
      </c>
      <c r="D185" s="62">
        <f t="shared" si="2"/>
        <v>2.2580885566584721</v>
      </c>
      <c r="E185">
        <v>3.680684726658786E-2</v>
      </c>
    </row>
    <row r="186" spans="2:5" x14ac:dyDescent="0.3">
      <c r="B186" s="205">
        <v>37756</v>
      </c>
      <c r="C186" s="81">
        <v>4.9513160000000003</v>
      </c>
      <c r="D186" s="62">
        <f t="shared" si="2"/>
        <v>-0.98114284221348103</v>
      </c>
      <c r="E186">
        <v>3.6741351530462131E-2</v>
      </c>
    </row>
    <row r="187" spans="2:5" x14ac:dyDescent="0.3">
      <c r="B187" s="205">
        <v>42102</v>
      </c>
      <c r="C187" s="81">
        <v>262.56957999999997</v>
      </c>
      <c r="D187" s="62">
        <f t="shared" si="2"/>
        <v>0.69993445948112598</v>
      </c>
      <c r="E187">
        <v>3.6638774352344618E-2</v>
      </c>
    </row>
    <row r="188" spans="2:5" x14ac:dyDescent="0.3">
      <c r="B188" s="205">
        <v>41521</v>
      </c>
      <c r="C188" s="81">
        <v>154.45864900000001</v>
      </c>
      <c r="D188" s="62">
        <f t="shared" si="2"/>
        <v>3.2538845196026314</v>
      </c>
      <c r="E188">
        <v>3.6618983185733436E-2</v>
      </c>
    </row>
    <row r="189" spans="2:5" x14ac:dyDescent="0.3">
      <c r="B189" s="205">
        <v>39783</v>
      </c>
      <c r="C189" s="81">
        <v>36.310023999999999</v>
      </c>
      <c r="D189" s="62">
        <f t="shared" si="2"/>
        <v>-6.7508177275027517E-2</v>
      </c>
      <c r="E189">
        <v>3.6607671519772532E-2</v>
      </c>
    </row>
    <row r="190" spans="2:5" x14ac:dyDescent="0.3">
      <c r="B190" s="205">
        <v>39721</v>
      </c>
      <c r="C190" s="81">
        <v>38.938704999999999</v>
      </c>
      <c r="D190" s="62">
        <f t="shared" si="2"/>
        <v>-0.68007151880005901</v>
      </c>
      <c r="E190">
        <v>3.6404920207209111E-2</v>
      </c>
    </row>
    <row r="191" spans="2:5" x14ac:dyDescent="0.3">
      <c r="B191" s="205">
        <v>41194</v>
      </c>
      <c r="C191" s="81">
        <v>121.710655</v>
      </c>
      <c r="D191" s="62">
        <f t="shared" si="2"/>
        <v>1.591823493574853</v>
      </c>
      <c r="E191">
        <v>3.638461026438955E-2</v>
      </c>
    </row>
    <row r="192" spans="2:5" x14ac:dyDescent="0.3">
      <c r="B192" s="205">
        <v>39381</v>
      </c>
      <c r="C192" s="81">
        <v>46.959468999999999</v>
      </c>
      <c r="D192" s="62">
        <f t="shared" si="2"/>
        <v>-0.81199707096451779</v>
      </c>
      <c r="E192">
        <v>3.6262102954421858E-2</v>
      </c>
    </row>
    <row r="193" spans="2:5" x14ac:dyDescent="0.3">
      <c r="B193" s="205">
        <v>42045</v>
      </c>
      <c r="C193" s="81">
        <v>249.780518</v>
      </c>
      <c r="D193" s="62">
        <f t="shared" si="2"/>
        <v>4.6435046746571942</v>
      </c>
      <c r="E193">
        <v>3.6200255817059879E-2</v>
      </c>
    </row>
    <row r="194" spans="2:5" x14ac:dyDescent="0.3">
      <c r="B194" s="205">
        <v>39134</v>
      </c>
      <c r="C194" s="81">
        <v>44.259822999999997</v>
      </c>
      <c r="D194" s="62">
        <f t="shared" si="2"/>
        <v>-0.80799201927306263</v>
      </c>
      <c r="E194">
        <v>3.6185711630189278E-2</v>
      </c>
    </row>
    <row r="195" spans="2:5" x14ac:dyDescent="0.3">
      <c r="B195" s="205">
        <v>42412</v>
      </c>
      <c r="C195" s="81">
        <v>230.51033000000001</v>
      </c>
      <c r="D195" s="62">
        <f t="shared" si="2"/>
        <v>30.718779455518231</v>
      </c>
      <c r="E195">
        <v>3.6169608068271866E-2</v>
      </c>
    </row>
    <row r="196" spans="2:5" x14ac:dyDescent="0.3">
      <c r="B196" s="205">
        <v>37830</v>
      </c>
      <c r="C196" s="81">
        <v>7.2673139999999998</v>
      </c>
      <c r="D196" s="62">
        <f t="shared" si="2"/>
        <v>-0.94334448331524245</v>
      </c>
      <c r="E196">
        <v>3.595124354393766E-2</v>
      </c>
    </row>
    <row r="197" spans="2:5" x14ac:dyDescent="0.3">
      <c r="B197" s="205">
        <v>41365</v>
      </c>
      <c r="C197" s="81">
        <v>128.27195699999999</v>
      </c>
      <c r="D197" s="62">
        <f t="shared" si="2"/>
        <v>1.7402103595803109</v>
      </c>
      <c r="E197">
        <v>3.5779820810482955E-2</v>
      </c>
    </row>
    <row r="198" spans="2:5" x14ac:dyDescent="0.3">
      <c r="B198" s="205">
        <v>39402</v>
      </c>
      <c r="C198" s="81">
        <v>46.810988999999999</v>
      </c>
      <c r="D198" s="62">
        <f t="shared" si="2"/>
        <v>-0.16712944479666089</v>
      </c>
      <c r="E198">
        <v>3.5663620907954059E-2</v>
      </c>
    </row>
    <row r="199" spans="2:5" x14ac:dyDescent="0.3">
      <c r="B199" s="205">
        <v>40057</v>
      </c>
      <c r="C199" s="81">
        <v>56.204399000000002</v>
      </c>
      <c r="D199" s="62">
        <f t="shared" si="2"/>
        <v>-0.13713702180330137</v>
      </c>
      <c r="E199">
        <v>3.5642743379798787E-2</v>
      </c>
    </row>
    <row r="200" spans="2:5" x14ac:dyDescent="0.3">
      <c r="B200" s="205">
        <v>40106</v>
      </c>
      <c r="C200" s="81">
        <v>65.137107999999998</v>
      </c>
      <c r="D200" s="62">
        <f t="shared" ref="D200:D263" si="3">(C200-C201)/C201</f>
        <v>-0.86393435728173662</v>
      </c>
      <c r="E200">
        <v>3.5590702265646826E-2</v>
      </c>
    </row>
    <row r="201" spans="2:5" x14ac:dyDescent="0.3">
      <c r="B201" s="205">
        <v>43861</v>
      </c>
      <c r="C201" s="81">
        <v>478.71826199999998</v>
      </c>
      <c r="D201" s="62">
        <f t="shared" si="3"/>
        <v>1.515565086581244</v>
      </c>
      <c r="E201">
        <v>3.5509338765531667E-2</v>
      </c>
    </row>
    <row r="202" spans="2:5" x14ac:dyDescent="0.3">
      <c r="B202" s="205">
        <v>41851</v>
      </c>
      <c r="C202" s="81">
        <v>190.30247499999999</v>
      </c>
      <c r="D202" s="62">
        <f t="shared" si="3"/>
        <v>3.7542031493300771</v>
      </c>
      <c r="E202">
        <v>3.5473393397409077E-2</v>
      </c>
    </row>
    <row r="203" spans="2:5" x14ac:dyDescent="0.3">
      <c r="B203" s="205">
        <v>39220</v>
      </c>
      <c r="C203" s="81">
        <v>40.028258999999998</v>
      </c>
      <c r="D203" s="62">
        <f t="shared" si="3"/>
        <v>-0.33750886408000214</v>
      </c>
      <c r="E203">
        <v>3.5422160984599632E-2</v>
      </c>
    </row>
    <row r="204" spans="2:5" x14ac:dyDescent="0.3">
      <c r="B204" s="205">
        <v>40059</v>
      </c>
      <c r="C204" s="81">
        <v>60.420822000000001</v>
      </c>
      <c r="D204" s="62">
        <f t="shared" si="3"/>
        <v>3.8752909945111362</v>
      </c>
      <c r="E204">
        <v>3.5381656072998841E-2</v>
      </c>
    </row>
    <row r="205" spans="2:5" x14ac:dyDescent="0.3">
      <c r="B205" s="205">
        <v>38351</v>
      </c>
      <c r="C205" s="81">
        <v>12.393274999999999</v>
      </c>
      <c r="D205" s="62">
        <f t="shared" si="3"/>
        <v>-0.39765317899184555</v>
      </c>
      <c r="E205">
        <v>3.5377235539794376E-2</v>
      </c>
    </row>
    <row r="206" spans="2:5" x14ac:dyDescent="0.3">
      <c r="B206" s="205">
        <v>38574</v>
      </c>
      <c r="C206" s="81">
        <v>20.574981999999999</v>
      </c>
      <c r="D206" s="62">
        <f t="shared" si="3"/>
        <v>-0.922450981118631</v>
      </c>
      <c r="E206">
        <v>3.5318298133486775E-2</v>
      </c>
    </row>
    <row r="207" spans="2:5" x14ac:dyDescent="0.3">
      <c r="B207" s="205">
        <v>42865</v>
      </c>
      <c r="C207" s="81">
        <v>265.31582600000002</v>
      </c>
      <c r="D207" s="62">
        <f t="shared" si="3"/>
        <v>-0.30705421419459927</v>
      </c>
      <c r="E207">
        <v>3.5289937621473352E-2</v>
      </c>
    </row>
    <row r="208" spans="2:5" x14ac:dyDescent="0.3">
      <c r="B208" s="205">
        <v>43609</v>
      </c>
      <c r="C208" s="81">
        <v>382.88107300000001</v>
      </c>
      <c r="D208" s="62">
        <f t="shared" si="3"/>
        <v>0.14002328972205644</v>
      </c>
      <c r="E208">
        <v>3.5283357312634767E-2</v>
      </c>
    </row>
    <row r="209" spans="2:5" x14ac:dyDescent="0.3">
      <c r="B209" s="205">
        <v>43208</v>
      </c>
      <c r="C209" s="81">
        <v>335.85372899999999</v>
      </c>
      <c r="D209" s="62">
        <f t="shared" si="3"/>
        <v>6.3770439659690208</v>
      </c>
      <c r="E209">
        <v>3.5200028800957781E-2</v>
      </c>
    </row>
    <row r="210" spans="2:5" x14ac:dyDescent="0.3">
      <c r="B210" s="205">
        <v>39378</v>
      </c>
      <c r="C210" s="81">
        <v>45.526871</v>
      </c>
      <c r="D210" s="62">
        <f t="shared" si="3"/>
        <v>0.34387645830062952</v>
      </c>
      <c r="E210">
        <v>3.4961388944988785E-2</v>
      </c>
    </row>
    <row r="211" spans="2:5" x14ac:dyDescent="0.3">
      <c r="B211" s="205">
        <v>38792</v>
      </c>
      <c r="C211" s="81">
        <v>33.877274</v>
      </c>
      <c r="D211" s="62">
        <f t="shared" si="3"/>
        <v>-0.91692258800134885</v>
      </c>
      <c r="E211">
        <v>3.4842954069222769E-2</v>
      </c>
    </row>
    <row r="212" spans="2:5" x14ac:dyDescent="0.3">
      <c r="B212" s="205">
        <v>43662</v>
      </c>
      <c r="C212" s="81">
        <v>407.77960200000001</v>
      </c>
      <c r="D212" s="62">
        <f t="shared" si="3"/>
        <v>4.3072253287933941</v>
      </c>
      <c r="E212">
        <v>3.4818754026047262E-2</v>
      </c>
    </row>
    <row r="213" spans="2:5" x14ac:dyDescent="0.3">
      <c r="B213" s="205">
        <v>40217</v>
      </c>
      <c r="C213" s="81">
        <v>76.834800999999999</v>
      </c>
      <c r="D213" s="62">
        <f t="shared" si="3"/>
        <v>3.9140369716125449</v>
      </c>
      <c r="E213">
        <v>3.4706350762173169E-2</v>
      </c>
    </row>
    <row r="214" spans="2:5" x14ac:dyDescent="0.3">
      <c r="B214" s="205">
        <v>38408</v>
      </c>
      <c r="C214" s="81">
        <v>15.63578</v>
      </c>
      <c r="D214" s="62">
        <f t="shared" si="3"/>
        <v>-0.93621102492737762</v>
      </c>
      <c r="E214">
        <v>3.469458643166503E-2</v>
      </c>
    </row>
    <row r="215" spans="2:5" x14ac:dyDescent="0.3">
      <c r="B215" s="205">
        <v>42172</v>
      </c>
      <c r="C215" s="81">
        <v>245.117279</v>
      </c>
      <c r="D215" s="62">
        <f t="shared" si="3"/>
        <v>1.7698634762619998</v>
      </c>
      <c r="E215">
        <v>3.4691188951212544E-2</v>
      </c>
    </row>
    <row r="216" spans="2:5" x14ac:dyDescent="0.3">
      <c r="B216" s="205">
        <v>40591</v>
      </c>
      <c r="C216" s="81">
        <v>88.494354000000001</v>
      </c>
      <c r="D216" s="62">
        <f t="shared" si="3"/>
        <v>1.9092466227409244</v>
      </c>
      <c r="E216">
        <v>3.4607720115729129E-2</v>
      </c>
    </row>
    <row r="217" spans="2:5" x14ac:dyDescent="0.3">
      <c r="B217" s="205">
        <v>38726</v>
      </c>
      <c r="C217" s="81">
        <v>30.418306000000001</v>
      </c>
      <c r="D217" s="62">
        <f t="shared" si="3"/>
        <v>-0.94209345765300112</v>
      </c>
      <c r="E217">
        <v>3.4593924609139376E-2</v>
      </c>
    </row>
    <row r="218" spans="2:5" x14ac:dyDescent="0.3">
      <c r="B218" s="205">
        <v>45414</v>
      </c>
      <c r="C218" s="81">
        <v>525.29998799999998</v>
      </c>
      <c r="D218" s="62">
        <f t="shared" si="3"/>
        <v>5.0813338656536189</v>
      </c>
      <c r="E218">
        <v>3.4564230428360383E-2</v>
      </c>
    </row>
    <row r="219" spans="2:5" x14ac:dyDescent="0.3">
      <c r="B219" s="205">
        <v>40351</v>
      </c>
      <c r="C219" s="81">
        <v>86.379074000000003</v>
      </c>
      <c r="D219" s="62">
        <f t="shared" si="3"/>
        <v>-5.6863136839576202E-2</v>
      </c>
      <c r="E219">
        <v>3.4528036794812922E-2</v>
      </c>
    </row>
    <row r="220" spans="2:5" x14ac:dyDescent="0.3">
      <c r="B220" s="205">
        <v>40680</v>
      </c>
      <c r="C220" s="81">
        <v>91.586997999999994</v>
      </c>
      <c r="D220" s="62">
        <f t="shared" si="3"/>
        <v>-0.65232192167179093</v>
      </c>
      <c r="E220">
        <v>3.4431256384651394E-2</v>
      </c>
    </row>
    <row r="221" spans="2:5" x14ac:dyDescent="0.3">
      <c r="B221" s="205">
        <v>42243</v>
      </c>
      <c r="C221" s="81">
        <v>263.424713</v>
      </c>
      <c r="D221" s="62">
        <f t="shared" si="3"/>
        <v>37.206104919437493</v>
      </c>
      <c r="E221">
        <v>3.4357305447142494E-2</v>
      </c>
    </row>
    <row r="222" spans="2:5" x14ac:dyDescent="0.3">
      <c r="B222" s="205">
        <v>37826</v>
      </c>
      <c r="C222" s="81">
        <v>6.8948330000000002</v>
      </c>
      <c r="D222" s="62">
        <f t="shared" si="3"/>
        <v>-0.86062382848913099</v>
      </c>
      <c r="E222">
        <v>3.4342347856481707E-2</v>
      </c>
    </row>
    <row r="223" spans="2:5" x14ac:dyDescent="0.3">
      <c r="B223" s="205">
        <v>39958</v>
      </c>
      <c r="C223" s="81">
        <v>49.469237999999997</v>
      </c>
      <c r="D223" s="62">
        <f t="shared" si="3"/>
        <v>2.0765589895894774</v>
      </c>
      <c r="E223">
        <v>3.4249705510265002E-2</v>
      </c>
    </row>
    <row r="224" spans="2:5" x14ac:dyDescent="0.3">
      <c r="B224" s="205">
        <v>38455</v>
      </c>
      <c r="C224" s="81">
        <v>16.079405000000001</v>
      </c>
      <c r="D224" s="62">
        <f t="shared" si="3"/>
        <v>-0.6654473491287004</v>
      </c>
      <c r="E224">
        <v>3.4241610739118522E-2</v>
      </c>
    </row>
    <row r="225" spans="2:5" x14ac:dyDescent="0.3">
      <c r="B225" s="205">
        <v>39559</v>
      </c>
      <c r="C225" s="81">
        <v>48.062404999999998</v>
      </c>
      <c r="D225" s="62">
        <f t="shared" si="3"/>
        <v>-0.53450792433968619</v>
      </c>
      <c r="E225">
        <v>3.4231010684926566E-2</v>
      </c>
    </row>
    <row r="226" spans="2:5" x14ac:dyDescent="0.3">
      <c r="B226" s="205">
        <v>40709</v>
      </c>
      <c r="C226" s="81">
        <v>103.250748</v>
      </c>
      <c r="D226" s="62">
        <f t="shared" si="3"/>
        <v>-0.76684650036524227</v>
      </c>
      <c r="E226">
        <v>3.4070674297628958E-2</v>
      </c>
    </row>
    <row r="227" spans="2:5" x14ac:dyDescent="0.3">
      <c r="B227" s="205">
        <v>44005</v>
      </c>
      <c r="C227" s="81">
        <v>442.84451300000001</v>
      </c>
      <c r="D227" s="62">
        <f t="shared" si="3"/>
        <v>0.19977522622809585</v>
      </c>
      <c r="E227">
        <v>3.4047294726669876E-2</v>
      </c>
    </row>
    <row r="228" spans="2:5" x14ac:dyDescent="0.3">
      <c r="B228" s="205">
        <v>43308</v>
      </c>
      <c r="C228" s="81">
        <v>369.10623199999998</v>
      </c>
      <c r="D228" s="62">
        <f t="shared" si="3"/>
        <v>19.886007386539148</v>
      </c>
      <c r="E228">
        <v>3.4020973591712605E-2</v>
      </c>
    </row>
    <row r="229" spans="2:5" x14ac:dyDescent="0.3">
      <c r="B229" s="205">
        <v>38517</v>
      </c>
      <c r="C229" s="81">
        <v>17.672416999999999</v>
      </c>
      <c r="D229" s="62">
        <f t="shared" si="3"/>
        <v>-0.96802363698065608</v>
      </c>
      <c r="E229">
        <v>3.3978304403355163E-2</v>
      </c>
    </row>
    <row r="230" spans="2:5" x14ac:dyDescent="0.3">
      <c r="B230" s="205">
        <v>44620</v>
      </c>
      <c r="C230" s="81">
        <v>552.67126499999995</v>
      </c>
      <c r="D230" s="62">
        <f t="shared" si="3"/>
        <v>4.6352871068052339</v>
      </c>
      <c r="E230">
        <v>3.3954366682726195E-2</v>
      </c>
    </row>
    <row r="231" spans="2:5" x14ac:dyDescent="0.3">
      <c r="B231" s="205">
        <v>41073</v>
      </c>
      <c r="C231" s="81">
        <v>98.073311000000004</v>
      </c>
      <c r="D231" s="62">
        <f t="shared" si="3"/>
        <v>-0.64234450342686011</v>
      </c>
      <c r="E231">
        <v>3.3914072549242009E-2</v>
      </c>
    </row>
    <row r="232" spans="2:5" x14ac:dyDescent="0.3">
      <c r="B232" s="205">
        <v>42199</v>
      </c>
      <c r="C232" s="81">
        <v>274.21167000000003</v>
      </c>
      <c r="D232" s="62">
        <f t="shared" si="3"/>
        <v>45.983836329125076</v>
      </c>
      <c r="E232">
        <v>3.3862588377256621E-2</v>
      </c>
    </row>
    <row r="233" spans="2:5" x14ac:dyDescent="0.3">
      <c r="B233" s="205">
        <v>37781</v>
      </c>
      <c r="C233" s="81">
        <v>5.8362980000000002</v>
      </c>
      <c r="D233" s="62">
        <f t="shared" si="3"/>
        <v>-0.96152356071743472</v>
      </c>
      <c r="E233">
        <v>3.3783656920381822E-2</v>
      </c>
    </row>
    <row r="234" spans="2:5" x14ac:dyDescent="0.3">
      <c r="B234" s="205">
        <v>41498</v>
      </c>
      <c r="C234" s="81">
        <v>151.68498199999999</v>
      </c>
      <c r="D234" s="62">
        <f t="shared" si="3"/>
        <v>-1.0676445047011049E-2</v>
      </c>
      <c r="E234">
        <v>3.3777262747766268E-2</v>
      </c>
    </row>
    <row r="235" spans="2:5" x14ac:dyDescent="0.3">
      <c r="B235" s="205">
        <v>41519</v>
      </c>
      <c r="C235" s="81">
        <v>153.32191499999999</v>
      </c>
      <c r="D235" s="62">
        <f t="shared" si="3"/>
        <v>-7.6670383706473402E-2</v>
      </c>
      <c r="E235">
        <v>3.3721736681797357E-2</v>
      </c>
    </row>
    <row r="236" spans="2:5" x14ac:dyDescent="0.3">
      <c r="B236" s="205">
        <v>41572</v>
      </c>
      <c r="C236" s="81">
        <v>166.05328399999999</v>
      </c>
      <c r="D236" s="62">
        <f t="shared" si="3"/>
        <v>20.377024420820252</v>
      </c>
      <c r="E236">
        <v>3.3682820777167805E-2</v>
      </c>
    </row>
    <row r="237" spans="2:5" x14ac:dyDescent="0.3">
      <c r="B237" s="205">
        <v>37840</v>
      </c>
      <c r="C237" s="81">
        <v>7.7678390000000004</v>
      </c>
      <c r="D237" s="62">
        <f t="shared" si="3"/>
        <v>-0.82914182127639724</v>
      </c>
      <c r="E237">
        <v>3.3556969289496086E-2</v>
      </c>
    </row>
    <row r="238" spans="2:5" x14ac:dyDescent="0.3">
      <c r="B238" s="205">
        <v>39343</v>
      </c>
      <c r="C238" s="81">
        <v>45.463664999999999</v>
      </c>
      <c r="D238" s="62">
        <f t="shared" si="3"/>
        <v>3.9232437640871285</v>
      </c>
      <c r="E238">
        <v>3.3524528292965101E-2</v>
      </c>
    </row>
    <row r="239" spans="2:5" x14ac:dyDescent="0.3">
      <c r="B239" s="205">
        <v>37942</v>
      </c>
      <c r="C239" s="81">
        <v>9.2344939999999998</v>
      </c>
      <c r="D239" s="62">
        <f t="shared" si="3"/>
        <v>-0.98120422665467466</v>
      </c>
      <c r="E239">
        <v>3.3434414389955355E-2</v>
      </c>
    </row>
    <row r="240" spans="2:5" x14ac:dyDescent="0.3">
      <c r="B240" s="205">
        <v>44732</v>
      </c>
      <c r="C240" s="81">
        <v>491.30694599999998</v>
      </c>
      <c r="D240" s="62">
        <f t="shared" si="3"/>
        <v>0.33905520184520455</v>
      </c>
      <c r="E240">
        <v>3.3429627504137194E-2</v>
      </c>
    </row>
    <row r="241" spans="2:5" x14ac:dyDescent="0.3">
      <c r="B241" s="205">
        <v>43605</v>
      </c>
      <c r="C241" s="81">
        <v>366.90566999999999</v>
      </c>
      <c r="D241" s="62">
        <f t="shared" si="3"/>
        <v>-0.31465092148718959</v>
      </c>
      <c r="E241">
        <v>3.3373822616663704E-2</v>
      </c>
    </row>
    <row r="242" spans="2:5" x14ac:dyDescent="0.3">
      <c r="B242" s="205">
        <v>44630</v>
      </c>
      <c r="C242" s="81">
        <v>535.35589600000003</v>
      </c>
      <c r="D242" s="62">
        <f t="shared" si="3"/>
        <v>0.18259969692734584</v>
      </c>
      <c r="E242">
        <v>3.3326974779932947E-2</v>
      </c>
    </row>
    <row r="243" spans="2:5" x14ac:dyDescent="0.3">
      <c r="B243" s="205">
        <v>43789</v>
      </c>
      <c r="C243" s="81">
        <v>452.69409200000001</v>
      </c>
      <c r="D243" s="62">
        <f t="shared" si="3"/>
        <v>24.339179276389348</v>
      </c>
      <c r="E243">
        <v>3.3281849265857602E-2</v>
      </c>
    </row>
    <row r="244" spans="2:5" x14ac:dyDescent="0.3">
      <c r="B244" s="205">
        <v>38533</v>
      </c>
      <c r="C244" s="81">
        <v>17.865380999999999</v>
      </c>
      <c r="D244" s="62">
        <f t="shared" si="3"/>
        <v>-0.57135452536317843</v>
      </c>
      <c r="E244">
        <v>3.3278193564014201E-2</v>
      </c>
    </row>
    <row r="245" spans="2:5" x14ac:dyDescent="0.3">
      <c r="B245" s="205">
        <v>39020</v>
      </c>
      <c r="C245" s="81">
        <v>41.678688000000001</v>
      </c>
      <c r="D245" s="62">
        <f t="shared" si="3"/>
        <v>-0.86684116135465972</v>
      </c>
      <c r="E245">
        <v>3.2911817036810911E-2</v>
      </c>
    </row>
    <row r="246" spans="2:5" x14ac:dyDescent="0.3">
      <c r="B246" s="205">
        <v>43039</v>
      </c>
      <c r="C246" s="81">
        <v>312.99978599999997</v>
      </c>
      <c r="D246" s="62">
        <f t="shared" si="3"/>
        <v>33.734999075582301</v>
      </c>
      <c r="E246">
        <v>3.2893881126194735E-2</v>
      </c>
    </row>
    <row r="247" spans="2:5" x14ac:dyDescent="0.3">
      <c r="B247" s="205">
        <v>38203</v>
      </c>
      <c r="C247" s="81">
        <v>9.0110779999999995</v>
      </c>
      <c r="D247" s="62">
        <f t="shared" si="3"/>
        <v>-0.96548783116286063</v>
      </c>
      <c r="E247">
        <v>3.2876266712454687E-2</v>
      </c>
    </row>
    <row r="248" spans="2:5" x14ac:dyDescent="0.3">
      <c r="B248" s="205">
        <v>42884</v>
      </c>
      <c r="C248" s="81">
        <v>261.09857199999999</v>
      </c>
      <c r="D248" s="62">
        <f t="shared" si="3"/>
        <v>-0.41040576469782297</v>
      </c>
      <c r="E248">
        <v>3.2808163398344276E-2</v>
      </c>
    </row>
    <row r="249" spans="2:5" x14ac:dyDescent="0.3">
      <c r="B249" s="205">
        <v>43965</v>
      </c>
      <c r="C249" s="81">
        <v>442.84451300000001</v>
      </c>
      <c r="D249" s="62">
        <f t="shared" si="3"/>
        <v>0.14278404941070824</v>
      </c>
      <c r="E249">
        <v>3.2766614686895623E-2</v>
      </c>
    </row>
    <row r="250" spans="2:5" x14ac:dyDescent="0.3">
      <c r="B250" s="205">
        <v>43383</v>
      </c>
      <c r="C250" s="81">
        <v>387.513733</v>
      </c>
      <c r="D250" s="62">
        <f t="shared" si="3"/>
        <v>3.0581640171966225</v>
      </c>
      <c r="E250">
        <v>3.2747180576854017E-2</v>
      </c>
    </row>
    <row r="251" spans="2:5" x14ac:dyDescent="0.3">
      <c r="B251" s="205">
        <v>40756</v>
      </c>
      <c r="C251" s="81">
        <v>95.489913999999999</v>
      </c>
      <c r="D251" s="62">
        <f t="shared" si="3"/>
        <v>-0.39039054040525978</v>
      </c>
      <c r="E251">
        <v>3.2676614653091962E-2</v>
      </c>
    </row>
    <row r="252" spans="2:5" x14ac:dyDescent="0.3">
      <c r="B252" s="205">
        <v>41499</v>
      </c>
      <c r="C252" s="81">
        <v>156.64112900000001</v>
      </c>
      <c r="D252" s="62">
        <f t="shared" si="3"/>
        <v>16.036711324991742</v>
      </c>
      <c r="E252">
        <v>3.2673946587540324E-2</v>
      </c>
    </row>
    <row r="253" spans="2:5" x14ac:dyDescent="0.3">
      <c r="B253" s="205">
        <v>38155</v>
      </c>
      <c r="C253" s="81">
        <v>9.1943289999999998</v>
      </c>
      <c r="D253" s="62">
        <f t="shared" si="3"/>
        <v>-0.94089144874773811</v>
      </c>
      <c r="E253">
        <v>3.266213445220157E-2</v>
      </c>
    </row>
    <row r="254" spans="2:5" x14ac:dyDescent="0.3">
      <c r="B254" s="205">
        <v>41473</v>
      </c>
      <c r="C254" s="81">
        <v>155.54989599999999</v>
      </c>
      <c r="D254" s="62">
        <f t="shared" si="3"/>
        <v>1.2028646773334315E-2</v>
      </c>
      <c r="E254">
        <v>3.2599016752650624E-2</v>
      </c>
    </row>
    <row r="255" spans="2:5" x14ac:dyDescent="0.3">
      <c r="B255" s="205">
        <v>41667</v>
      </c>
      <c r="C255" s="81">
        <v>153.70107999999999</v>
      </c>
      <c r="D255" s="62">
        <f t="shared" si="3"/>
        <v>-0.60785356980646377</v>
      </c>
      <c r="E255">
        <v>3.251520010232372E-2</v>
      </c>
    </row>
    <row r="256" spans="2:5" x14ac:dyDescent="0.3">
      <c r="B256" s="205">
        <v>43423</v>
      </c>
      <c r="C256" s="81">
        <v>391.94818099999998</v>
      </c>
      <c r="D256" s="62">
        <f t="shared" si="3"/>
        <v>-7.3376999018497351E-4</v>
      </c>
      <c r="E256">
        <v>3.2478472664669016E-2</v>
      </c>
    </row>
    <row r="257" spans="2:5" x14ac:dyDescent="0.3">
      <c r="B257" s="205">
        <v>43619</v>
      </c>
      <c r="C257" s="81">
        <v>392.23599200000001</v>
      </c>
      <c r="D257" s="62">
        <f t="shared" si="3"/>
        <v>30.752427619486692</v>
      </c>
      <c r="E257">
        <v>3.2453535950883031E-2</v>
      </c>
    </row>
    <row r="258" spans="2:5" x14ac:dyDescent="0.3">
      <c r="B258" s="205">
        <v>38320</v>
      </c>
      <c r="C258" s="81">
        <v>12.352945</v>
      </c>
      <c r="D258" s="62">
        <f t="shared" si="3"/>
        <v>-0.44333398149560549</v>
      </c>
      <c r="E258">
        <v>3.2356018579649592E-2</v>
      </c>
    </row>
    <row r="259" spans="2:5" x14ac:dyDescent="0.3">
      <c r="B259" s="205">
        <v>38608</v>
      </c>
      <c r="C259" s="81">
        <v>22.190944999999999</v>
      </c>
      <c r="D259" s="62">
        <f t="shared" si="3"/>
        <v>-0.26849336653267269</v>
      </c>
      <c r="E259">
        <v>3.2270307657877369E-2</v>
      </c>
    </row>
    <row r="260" spans="2:5" x14ac:dyDescent="0.3">
      <c r="B260" s="205">
        <v>38744</v>
      </c>
      <c r="C260" s="81">
        <v>30.335944999999999</v>
      </c>
      <c r="D260" s="62">
        <f t="shared" si="3"/>
        <v>-0.29895808334385771</v>
      </c>
      <c r="E260">
        <v>3.2226442908767416E-2</v>
      </c>
    </row>
    <row r="261" spans="2:5" x14ac:dyDescent="0.3">
      <c r="B261" s="205">
        <v>39255</v>
      </c>
      <c r="C261" s="81">
        <v>43.272655</v>
      </c>
      <c r="D261" s="62">
        <f t="shared" si="3"/>
        <v>5.9255406815741507</v>
      </c>
      <c r="E261">
        <v>3.2160796348946287E-2</v>
      </c>
    </row>
    <row r="262" spans="2:5" x14ac:dyDescent="0.3">
      <c r="B262" s="205">
        <v>37641</v>
      </c>
      <c r="C262" s="81">
        <v>6.2482709999999999</v>
      </c>
      <c r="D262" s="62">
        <f t="shared" si="3"/>
        <v>-0.60597592811567103</v>
      </c>
      <c r="E262">
        <v>3.2136236074074634E-2</v>
      </c>
    </row>
    <row r="263" spans="2:5" x14ac:dyDescent="0.3">
      <c r="B263" s="205">
        <v>38460</v>
      </c>
      <c r="C263" s="81">
        <v>15.857587000000001</v>
      </c>
      <c r="D263" s="62">
        <f t="shared" si="3"/>
        <v>1.6081214391915897</v>
      </c>
      <c r="E263">
        <v>3.2021349562180057E-2</v>
      </c>
    </row>
    <row r="264" spans="2:5" x14ac:dyDescent="0.3">
      <c r="B264" s="205">
        <v>37477</v>
      </c>
      <c r="C264" s="81">
        <v>6.0800799999999997</v>
      </c>
      <c r="D264" s="62">
        <f t="shared" ref="D264:D327" si="4">(C264-C265)/C265</f>
        <v>-0.96961200119037416</v>
      </c>
      <c r="E264">
        <v>3.2010577969240311E-2</v>
      </c>
    </row>
    <row r="265" spans="2:5" x14ac:dyDescent="0.3">
      <c r="B265" s="205">
        <v>41865</v>
      </c>
      <c r="C265" s="81">
        <v>200.08161899999999</v>
      </c>
      <c r="D265" s="62">
        <f t="shared" si="4"/>
        <v>-0.21797395631235603</v>
      </c>
      <c r="E265">
        <v>3.1967780089239187E-2</v>
      </c>
    </row>
    <row r="266" spans="2:5" x14ac:dyDescent="0.3">
      <c r="B266" s="205">
        <v>42787</v>
      </c>
      <c r="C266" s="81">
        <v>255.85032699999999</v>
      </c>
      <c r="D266" s="62">
        <f t="shared" si="4"/>
        <v>2.090166734845107</v>
      </c>
      <c r="E266">
        <v>3.1941086931731311E-2</v>
      </c>
    </row>
    <row r="267" spans="2:5" x14ac:dyDescent="0.3">
      <c r="B267" s="205">
        <v>40574</v>
      </c>
      <c r="C267" s="81">
        <v>82.794990999999996</v>
      </c>
      <c r="D267" s="62">
        <f t="shared" si="4"/>
        <v>3.7888025354888799</v>
      </c>
      <c r="E267">
        <v>3.1938046668133366E-2</v>
      </c>
    </row>
    <row r="268" spans="2:5" x14ac:dyDescent="0.3">
      <c r="B268" s="205">
        <v>38498</v>
      </c>
      <c r="C268" s="81">
        <v>17.289289</v>
      </c>
      <c r="D268" s="62">
        <f t="shared" si="4"/>
        <v>-0.30138833463686943</v>
      </c>
      <c r="E268">
        <v>3.1768928680828937E-2</v>
      </c>
    </row>
    <row r="269" spans="2:5" x14ac:dyDescent="0.3">
      <c r="B269" s="205">
        <v>38684</v>
      </c>
      <c r="C269" s="81">
        <v>24.748068</v>
      </c>
      <c r="D269" s="62">
        <f t="shared" si="4"/>
        <v>-0.95427694790775053</v>
      </c>
      <c r="E269">
        <v>3.1759623514666047E-2</v>
      </c>
    </row>
    <row r="270" spans="2:5" x14ac:dyDescent="0.3">
      <c r="B270" s="205">
        <v>44861</v>
      </c>
      <c r="C270" s="81">
        <v>541.26019299999996</v>
      </c>
      <c r="D270" s="62">
        <f t="shared" si="4"/>
        <v>0.94406264690977792</v>
      </c>
      <c r="E270">
        <v>3.1757824675868095E-2</v>
      </c>
    </row>
    <row r="271" spans="2:5" x14ac:dyDescent="0.3">
      <c r="B271" s="205">
        <v>42523</v>
      </c>
      <c r="C271" s="81">
        <v>278.41705300000001</v>
      </c>
      <c r="D271" s="62">
        <f t="shared" si="4"/>
        <v>-0.46648372024391255</v>
      </c>
      <c r="E271">
        <v>3.1713371176094914E-2</v>
      </c>
    </row>
    <row r="272" spans="2:5" x14ac:dyDescent="0.3">
      <c r="B272" s="205">
        <v>45226</v>
      </c>
      <c r="C272" s="81">
        <v>521.85296600000004</v>
      </c>
      <c r="D272" s="62">
        <f t="shared" si="4"/>
        <v>6.3316505873063411</v>
      </c>
      <c r="E272">
        <v>3.1664847479326318E-2</v>
      </c>
    </row>
    <row r="273" spans="2:5" x14ac:dyDescent="0.3">
      <c r="B273" s="205">
        <v>40127</v>
      </c>
      <c r="C273" s="81">
        <v>71.178100999999998</v>
      </c>
      <c r="D273" s="62">
        <f t="shared" si="4"/>
        <v>2.3204920598562886</v>
      </c>
      <c r="E273">
        <v>3.1655777344597083E-2</v>
      </c>
    </row>
    <row r="274" spans="2:5" x14ac:dyDescent="0.3">
      <c r="B274" s="205">
        <v>38576</v>
      </c>
      <c r="C274" s="81">
        <v>21.43601</v>
      </c>
      <c r="D274" s="62">
        <f t="shared" si="4"/>
        <v>-0.47384374295545928</v>
      </c>
      <c r="E274">
        <v>3.1618296788206469E-2</v>
      </c>
    </row>
    <row r="275" spans="2:5" x14ac:dyDescent="0.3">
      <c r="B275" s="205">
        <v>38909</v>
      </c>
      <c r="C275" s="81">
        <v>40.740768000000003</v>
      </c>
      <c r="D275" s="62">
        <f t="shared" si="4"/>
        <v>-0.57785749496158478</v>
      </c>
      <c r="E275">
        <v>3.1522312389402778E-2</v>
      </c>
    </row>
    <row r="276" spans="2:5" x14ac:dyDescent="0.3">
      <c r="B276" s="205">
        <v>41043</v>
      </c>
      <c r="C276" s="81">
        <v>96.509513999999996</v>
      </c>
      <c r="D276" s="62">
        <f t="shared" si="4"/>
        <v>1.6003775160382343</v>
      </c>
      <c r="E276">
        <v>3.1518670763661494E-2</v>
      </c>
    </row>
    <row r="277" spans="2:5" x14ac:dyDescent="0.3">
      <c r="B277" s="205">
        <v>38896</v>
      </c>
      <c r="C277" s="81">
        <v>37.113655000000001</v>
      </c>
      <c r="D277" s="62">
        <f t="shared" si="4"/>
        <v>-0.67767577880401086</v>
      </c>
      <c r="E277">
        <v>3.1487824542384482E-2</v>
      </c>
    </row>
    <row r="278" spans="2:5" x14ac:dyDescent="0.3">
      <c r="B278" s="205">
        <v>41180</v>
      </c>
      <c r="C278" s="81">
        <v>115.14386</v>
      </c>
      <c r="D278" s="62">
        <f t="shared" si="4"/>
        <v>-0.73728907988087466</v>
      </c>
      <c r="E278">
        <v>3.1426514121703102E-2</v>
      </c>
    </row>
    <row r="279" spans="2:5" x14ac:dyDescent="0.3">
      <c r="B279" s="205">
        <v>43453</v>
      </c>
      <c r="C279" s="81">
        <v>438.29110700000001</v>
      </c>
      <c r="D279" s="62">
        <f t="shared" si="4"/>
        <v>-2.1243998438067534E-2</v>
      </c>
      <c r="E279">
        <v>3.1384208710615751E-2</v>
      </c>
    </row>
    <row r="280" spans="2:5" x14ac:dyDescent="0.3">
      <c r="B280" s="205">
        <v>43350</v>
      </c>
      <c r="C280" s="81">
        <v>447.80426</v>
      </c>
      <c r="D280" s="62">
        <f t="shared" si="4"/>
        <v>9.7243629991346587</v>
      </c>
      <c r="E280">
        <v>3.1270649757590772E-2</v>
      </c>
    </row>
    <row r="281" spans="2:5" x14ac:dyDescent="0.3">
      <c r="B281" s="205">
        <v>39230</v>
      </c>
      <c r="C281" s="81">
        <v>41.755791000000002</v>
      </c>
      <c r="D281" s="62">
        <f t="shared" si="4"/>
        <v>-0.41604959010688286</v>
      </c>
      <c r="E281">
        <v>3.121717155589681E-2</v>
      </c>
    </row>
    <row r="282" spans="2:5" x14ac:dyDescent="0.3">
      <c r="B282" s="205">
        <v>40273</v>
      </c>
      <c r="C282" s="81">
        <v>71.505713999999998</v>
      </c>
      <c r="D282" s="62">
        <f t="shared" si="4"/>
        <v>-0.84030219877880075</v>
      </c>
      <c r="E282">
        <v>3.1181340437561721E-2</v>
      </c>
    </row>
    <row r="283" spans="2:5" x14ac:dyDescent="0.3">
      <c r="B283" s="205">
        <v>43357</v>
      </c>
      <c r="C283" s="81">
        <v>447.75640900000002</v>
      </c>
      <c r="D283" s="62">
        <f t="shared" si="4"/>
        <v>5.2049697000873083</v>
      </c>
      <c r="E283">
        <v>3.0933379261842156E-2</v>
      </c>
    </row>
    <row r="284" spans="2:5" x14ac:dyDescent="0.3">
      <c r="B284" s="205">
        <v>40263</v>
      </c>
      <c r="C284" s="81">
        <v>72.160933999999997</v>
      </c>
      <c r="D284" s="62">
        <f t="shared" si="4"/>
        <v>-0.85612669099492422</v>
      </c>
      <c r="E284">
        <v>3.0889704443775697E-2</v>
      </c>
    </row>
    <row r="285" spans="2:5" x14ac:dyDescent="0.3">
      <c r="B285" s="205">
        <v>44743</v>
      </c>
      <c r="C285" s="81">
        <v>501.55886800000002</v>
      </c>
      <c r="D285" s="62">
        <f t="shared" si="4"/>
        <v>-1.9748906696845581E-2</v>
      </c>
      <c r="E285">
        <v>3.0849759309931772E-2</v>
      </c>
    </row>
    <row r="286" spans="2:5" x14ac:dyDescent="0.3">
      <c r="B286" s="205">
        <v>44628</v>
      </c>
      <c r="C286" s="81">
        <v>511.66366599999998</v>
      </c>
      <c r="D286" s="62">
        <f t="shared" si="4"/>
        <v>4.6770139710727774</v>
      </c>
      <c r="E286">
        <v>3.0833212087161509E-2</v>
      </c>
    </row>
    <row r="287" spans="2:5" x14ac:dyDescent="0.3">
      <c r="B287" s="205">
        <v>40491</v>
      </c>
      <c r="C287" s="81">
        <v>90.129013</v>
      </c>
      <c r="D287" s="62">
        <f t="shared" si="4"/>
        <v>1.4768106782185377</v>
      </c>
      <c r="E287">
        <v>3.0823516117702125E-2</v>
      </c>
    </row>
    <row r="288" spans="2:5" x14ac:dyDescent="0.3">
      <c r="B288" s="205">
        <v>38887</v>
      </c>
      <c r="C288" s="81">
        <v>36.389141000000002</v>
      </c>
      <c r="D288" s="62">
        <f t="shared" si="4"/>
        <v>0.59323524978065689</v>
      </c>
      <c r="E288">
        <v>3.0794516304330735E-2</v>
      </c>
    </row>
    <row r="289" spans="2:5" x14ac:dyDescent="0.3">
      <c r="B289" s="205">
        <v>38610</v>
      </c>
      <c r="C289" s="81">
        <v>22.839779</v>
      </c>
      <c r="D289" s="62">
        <f t="shared" si="4"/>
        <v>-0.80443314282362666</v>
      </c>
      <c r="E289">
        <v>3.075474271363526E-2</v>
      </c>
    </row>
    <row r="290" spans="2:5" x14ac:dyDescent="0.3">
      <c r="B290" s="205">
        <v>41228</v>
      </c>
      <c r="C290" s="81">
        <v>116.787575</v>
      </c>
      <c r="D290" s="62">
        <f t="shared" si="4"/>
        <v>-0.56040837092285545</v>
      </c>
      <c r="E290">
        <v>3.0726153047663522E-2</v>
      </c>
    </row>
    <row r="291" spans="2:5" x14ac:dyDescent="0.3">
      <c r="B291" s="205">
        <v>42513</v>
      </c>
      <c r="C291" s="81">
        <v>265.67288200000002</v>
      </c>
      <c r="D291" s="62">
        <f t="shared" si="4"/>
        <v>1.2222428158250447</v>
      </c>
      <c r="E291">
        <v>3.0674442730728613E-2</v>
      </c>
    </row>
    <row r="292" spans="2:5" x14ac:dyDescent="0.3">
      <c r="B292" s="205">
        <v>41187</v>
      </c>
      <c r="C292" s="81">
        <v>119.551689</v>
      </c>
      <c r="D292" s="62">
        <f t="shared" si="4"/>
        <v>14.008271568671757</v>
      </c>
      <c r="E292">
        <v>3.0631833302867319E-2</v>
      </c>
    </row>
    <row r="293" spans="2:5" x14ac:dyDescent="0.3">
      <c r="B293" s="205">
        <v>37908</v>
      </c>
      <c r="C293" s="81">
        <v>7.9657200000000001</v>
      </c>
      <c r="D293" s="62">
        <f t="shared" si="4"/>
        <v>-0.98315130027525943</v>
      </c>
      <c r="E293">
        <v>3.0621772967235433E-2</v>
      </c>
    </row>
    <row r="294" spans="2:5" x14ac:dyDescent="0.3">
      <c r="B294" s="205">
        <v>44041</v>
      </c>
      <c r="C294" s="81">
        <v>472.77951000000002</v>
      </c>
      <c r="D294" s="62">
        <f t="shared" si="4"/>
        <v>77.097263057947615</v>
      </c>
      <c r="E294">
        <v>3.0519998035300835E-2</v>
      </c>
    </row>
    <row r="295" spans="2:5" x14ac:dyDescent="0.3">
      <c r="B295" s="205">
        <v>37638</v>
      </c>
      <c r="C295" s="81">
        <v>6.0537270000000003</v>
      </c>
      <c r="D295" s="62">
        <f t="shared" si="4"/>
        <v>-0.33666189795572193</v>
      </c>
      <c r="E295">
        <v>3.0519319023097166E-2</v>
      </c>
    </row>
    <row r="296" spans="2:5" x14ac:dyDescent="0.3">
      <c r="B296" s="205">
        <v>37956</v>
      </c>
      <c r="C296" s="81">
        <v>9.1261559999999999</v>
      </c>
      <c r="D296" s="62">
        <f t="shared" si="4"/>
        <v>-0.87391212903274473</v>
      </c>
      <c r="E296">
        <v>3.0490525882191397E-2</v>
      </c>
    </row>
    <row r="297" spans="2:5" x14ac:dyDescent="0.3">
      <c r="B297" s="205">
        <v>40210</v>
      </c>
      <c r="C297" s="81">
        <v>72.379333000000003</v>
      </c>
      <c r="D297" s="62">
        <f t="shared" si="4"/>
        <v>0.79603755921854447</v>
      </c>
      <c r="E297">
        <v>3.0472834639206647E-2</v>
      </c>
    </row>
    <row r="298" spans="2:5" x14ac:dyDescent="0.3">
      <c r="B298" s="205">
        <v>39596</v>
      </c>
      <c r="C298" s="81">
        <v>40.299453999999997</v>
      </c>
      <c r="D298" s="62">
        <f t="shared" si="4"/>
        <v>-0.41589949775517571</v>
      </c>
      <c r="E298">
        <v>3.0368806207475646E-2</v>
      </c>
    </row>
    <row r="299" spans="2:5" x14ac:dyDescent="0.3">
      <c r="B299" s="205">
        <v>40126</v>
      </c>
      <c r="C299" s="81">
        <v>68.994040999999996</v>
      </c>
      <c r="D299" s="62">
        <f t="shared" si="4"/>
        <v>4.6516544394712867</v>
      </c>
      <c r="E299">
        <v>3.0332594849597359E-2</v>
      </c>
    </row>
    <row r="300" spans="2:5" x14ac:dyDescent="0.3">
      <c r="B300" s="205">
        <v>38295</v>
      </c>
      <c r="C300" s="81">
        <v>12.20776</v>
      </c>
      <c r="D300" s="62">
        <f t="shared" si="4"/>
        <v>-0.65659435212063766</v>
      </c>
      <c r="E300">
        <v>3.0292790188665073E-2</v>
      </c>
    </row>
    <row r="301" spans="2:5" x14ac:dyDescent="0.3">
      <c r="B301" s="205">
        <v>38870</v>
      </c>
      <c r="C301" s="81">
        <v>35.549095000000001</v>
      </c>
      <c r="D301" s="62">
        <f t="shared" si="4"/>
        <v>-0.89190516529098574</v>
      </c>
      <c r="E301">
        <v>3.0190747498195582E-2</v>
      </c>
    </row>
    <row r="302" spans="2:5" x14ac:dyDescent="0.3">
      <c r="B302" s="205">
        <v>43048</v>
      </c>
      <c r="C302" s="81">
        <v>328.869507</v>
      </c>
      <c r="D302" s="62">
        <f t="shared" si="4"/>
        <v>4.7512326949053838</v>
      </c>
      <c r="E302">
        <v>3.0155016494549169E-2</v>
      </c>
    </row>
    <row r="303" spans="2:5" x14ac:dyDescent="0.3">
      <c r="B303" s="205">
        <v>40072</v>
      </c>
      <c r="C303" s="81">
        <v>57.182437999999998</v>
      </c>
      <c r="D303" s="62">
        <f t="shared" si="4"/>
        <v>3.6313111883269369</v>
      </c>
      <c r="E303">
        <v>3.0149151598990565E-2</v>
      </c>
    </row>
    <row r="304" spans="2:5" x14ac:dyDescent="0.3">
      <c r="B304" s="205">
        <v>38001</v>
      </c>
      <c r="C304" s="81">
        <v>12.346921999999999</v>
      </c>
      <c r="D304" s="62">
        <f t="shared" si="4"/>
        <v>2.1696901401364519E-2</v>
      </c>
      <c r="E304">
        <v>3.0035996010305883E-2</v>
      </c>
    </row>
    <row r="305" spans="2:5" x14ac:dyDescent="0.3">
      <c r="B305" s="205">
        <v>37981</v>
      </c>
      <c r="C305" s="81">
        <v>12.084721</v>
      </c>
      <c r="D305" s="62">
        <f t="shared" si="4"/>
        <v>-0.20029602634233423</v>
      </c>
      <c r="E305">
        <v>3.0020001685913567E-2</v>
      </c>
    </row>
    <row r="306" spans="2:5" x14ac:dyDescent="0.3">
      <c r="B306" s="205">
        <v>38407</v>
      </c>
      <c r="C306" s="81">
        <v>15.111492999999999</v>
      </c>
      <c r="D306" s="62">
        <f t="shared" si="4"/>
        <v>-0.53233290522243715</v>
      </c>
      <c r="E306">
        <v>2.9961699570157783E-2</v>
      </c>
    </row>
    <row r="307" spans="2:5" x14ac:dyDescent="0.3">
      <c r="B307" s="205">
        <v>38799</v>
      </c>
      <c r="C307" s="81">
        <v>32.3125</v>
      </c>
      <c r="D307" s="62">
        <f t="shared" si="4"/>
        <v>3.8593060768056842</v>
      </c>
      <c r="E307">
        <v>2.97904473243981E-2</v>
      </c>
    </row>
    <row r="308" spans="2:5" x14ac:dyDescent="0.3">
      <c r="B308" s="205">
        <v>37442</v>
      </c>
      <c r="C308" s="81">
        <v>6.6496120000000003</v>
      </c>
      <c r="D308" s="62">
        <f t="shared" si="4"/>
        <v>-0.83103129043495172</v>
      </c>
      <c r="E308">
        <v>2.9789443004720036E-2</v>
      </c>
    </row>
    <row r="309" spans="2:5" x14ac:dyDescent="0.3">
      <c r="B309" s="205">
        <v>39164</v>
      </c>
      <c r="C309" s="81">
        <v>39.354103000000002</v>
      </c>
      <c r="D309" s="62">
        <f t="shared" si="4"/>
        <v>-0.7767770396211493</v>
      </c>
      <c r="E309">
        <v>2.9768376511891029E-2</v>
      </c>
    </row>
    <row r="310" spans="2:5" x14ac:dyDescent="0.3">
      <c r="B310" s="205">
        <v>41823</v>
      </c>
      <c r="C310" s="81">
        <v>176.29953</v>
      </c>
      <c r="D310" s="62">
        <f t="shared" si="4"/>
        <v>11.016136562563345</v>
      </c>
      <c r="E310">
        <v>2.9766709789455104E-2</v>
      </c>
    </row>
    <row r="311" spans="2:5" x14ac:dyDescent="0.3">
      <c r="B311" s="205">
        <v>38406</v>
      </c>
      <c r="C311" s="81">
        <v>14.671898000000001</v>
      </c>
      <c r="D311" s="62">
        <f t="shared" si="4"/>
        <v>-0.94662370737760448</v>
      </c>
      <c r="E311">
        <v>2.971982119863403E-2</v>
      </c>
    </row>
    <row r="312" spans="2:5" x14ac:dyDescent="0.3">
      <c r="B312" s="205">
        <v>42593</v>
      </c>
      <c r="C312" s="81">
        <v>274.87667800000003</v>
      </c>
      <c r="D312" s="62">
        <f t="shared" si="4"/>
        <v>1.4832786634422201</v>
      </c>
      <c r="E312">
        <v>2.9715225381456541E-2</v>
      </c>
    </row>
    <row r="313" spans="2:5" x14ac:dyDescent="0.3">
      <c r="B313" s="205">
        <v>41145</v>
      </c>
      <c r="C313" s="81">
        <v>110.69103200000001</v>
      </c>
      <c r="D313" s="62">
        <f t="shared" si="4"/>
        <v>-0.79730567495896087</v>
      </c>
      <c r="E313">
        <v>2.970718941108089E-2</v>
      </c>
    </row>
    <row r="314" spans="2:5" x14ac:dyDescent="0.3">
      <c r="B314" s="205">
        <v>44635</v>
      </c>
      <c r="C314" s="81">
        <v>546.09832800000004</v>
      </c>
      <c r="D314" s="62">
        <f t="shared" si="4"/>
        <v>10.220039936150155</v>
      </c>
      <c r="E314">
        <v>2.968940591996257E-2</v>
      </c>
    </row>
    <row r="315" spans="2:5" x14ac:dyDescent="0.3">
      <c r="B315" s="205">
        <v>39967</v>
      </c>
      <c r="C315" s="81">
        <v>48.671692</v>
      </c>
      <c r="D315" s="62">
        <f t="shared" si="4"/>
        <v>5.3290212008988007</v>
      </c>
      <c r="E315">
        <v>2.9639665934478098E-2</v>
      </c>
    </row>
    <row r="316" spans="2:5" x14ac:dyDescent="0.3">
      <c r="B316" s="205">
        <v>37887</v>
      </c>
      <c r="C316" s="81">
        <v>7.6902400000000002</v>
      </c>
      <c r="D316" s="62">
        <f t="shared" si="4"/>
        <v>-0.98636084042318262</v>
      </c>
      <c r="E316">
        <v>2.9610486007842704E-2</v>
      </c>
    </row>
    <row r="317" spans="2:5" x14ac:dyDescent="0.3">
      <c r="B317" s="205">
        <v>44763</v>
      </c>
      <c r="C317" s="81">
        <v>563.83532700000001</v>
      </c>
      <c r="D317" s="62">
        <f t="shared" si="4"/>
        <v>11.284272388742577</v>
      </c>
      <c r="E317">
        <v>2.9520364372450703E-2</v>
      </c>
    </row>
    <row r="318" spans="2:5" x14ac:dyDescent="0.3">
      <c r="B318" s="205">
        <v>39535</v>
      </c>
      <c r="C318" s="81">
        <v>45.898960000000002</v>
      </c>
      <c r="D318" s="62">
        <f t="shared" si="4"/>
        <v>-0.85029485113449099</v>
      </c>
      <c r="E318">
        <v>2.9496113261313957E-2</v>
      </c>
    </row>
    <row r="319" spans="2:5" x14ac:dyDescent="0.3">
      <c r="B319" s="205">
        <v>43186</v>
      </c>
      <c r="C319" s="81">
        <v>306.59573399999999</v>
      </c>
      <c r="D319" s="62">
        <f t="shared" si="4"/>
        <v>2.6481192047746238</v>
      </c>
      <c r="E319">
        <v>2.9472557405377176E-2</v>
      </c>
    </row>
    <row r="320" spans="2:5" x14ac:dyDescent="0.3">
      <c r="B320" s="205">
        <v>40333</v>
      </c>
      <c r="C320" s="81">
        <v>84.042136999999997</v>
      </c>
      <c r="D320" s="62">
        <f t="shared" si="4"/>
        <v>-0.63955394536775212</v>
      </c>
      <c r="E320">
        <v>2.9427388593592608E-2</v>
      </c>
    </row>
    <row r="321" spans="2:5" x14ac:dyDescent="0.3">
      <c r="B321" s="205">
        <v>42398</v>
      </c>
      <c r="C321" s="81">
        <v>233.161484</v>
      </c>
      <c r="D321" s="62">
        <f t="shared" si="4"/>
        <v>1.452007578417734</v>
      </c>
      <c r="E321">
        <v>2.9363510969002322E-2</v>
      </c>
    </row>
    <row r="322" spans="2:5" x14ac:dyDescent="0.3">
      <c r="B322" s="205">
        <v>40777</v>
      </c>
      <c r="C322" s="81">
        <v>95.090034000000003</v>
      </c>
      <c r="D322" s="62">
        <f t="shared" si="4"/>
        <v>9.0116576968183928</v>
      </c>
      <c r="E322">
        <v>2.9341103829326101E-2</v>
      </c>
    </row>
    <row r="323" spans="2:5" x14ac:dyDescent="0.3">
      <c r="B323" s="205">
        <v>38070</v>
      </c>
      <c r="C323" s="81">
        <v>9.4979309999999995</v>
      </c>
      <c r="D323" s="62">
        <f t="shared" si="4"/>
        <v>-0.88268748255599727</v>
      </c>
      <c r="E323">
        <v>2.9262007927260501E-2</v>
      </c>
    </row>
    <row r="324" spans="2:5" x14ac:dyDescent="0.3">
      <c r="B324" s="205">
        <v>40326</v>
      </c>
      <c r="C324" s="81">
        <v>80.962638999999996</v>
      </c>
      <c r="D324" s="62">
        <f t="shared" si="4"/>
        <v>3.0975407105185391</v>
      </c>
      <c r="E324">
        <v>2.9150683583050837E-2</v>
      </c>
    </row>
    <row r="325" spans="2:5" x14ac:dyDescent="0.3">
      <c r="B325" s="205">
        <v>38553</v>
      </c>
      <c r="C325" s="81">
        <v>19.758837</v>
      </c>
      <c r="D325" s="62">
        <f t="shared" si="4"/>
        <v>-0.95358221983871783</v>
      </c>
      <c r="E325">
        <v>2.9117832125272584E-2</v>
      </c>
    </row>
    <row r="326" spans="2:5" x14ac:dyDescent="0.3">
      <c r="B326" s="205">
        <v>43496</v>
      </c>
      <c r="C326" s="81">
        <v>425.67388899999997</v>
      </c>
      <c r="D326" s="62">
        <f t="shared" si="4"/>
        <v>8.742361978572859</v>
      </c>
      <c r="E326">
        <v>2.8992111833574204E-2</v>
      </c>
    </row>
    <row r="327" spans="2:5" x14ac:dyDescent="0.3">
      <c r="B327" s="205">
        <v>39500</v>
      </c>
      <c r="C327" s="81">
        <v>43.693089000000001</v>
      </c>
      <c r="D327" s="62">
        <f t="shared" si="4"/>
        <v>5.4422134936326998</v>
      </c>
      <c r="E327">
        <v>2.8971058826089479E-2</v>
      </c>
    </row>
    <row r="328" spans="2:5" x14ac:dyDescent="0.3">
      <c r="B328" s="205">
        <v>37813</v>
      </c>
      <c r="C328" s="81">
        <v>6.7823099999999998</v>
      </c>
      <c r="D328" s="62">
        <f t="shared" ref="D328:D391" si="5">(C328-C329)/C329</f>
        <v>-0.98385263076857088</v>
      </c>
      <c r="E328">
        <v>2.893477501007341E-2</v>
      </c>
    </row>
    <row r="329" spans="2:5" x14ac:dyDescent="0.3">
      <c r="B329" s="205">
        <v>43374</v>
      </c>
      <c r="C329" s="81">
        <v>420.02569599999998</v>
      </c>
      <c r="D329" s="62">
        <f t="shared" si="5"/>
        <v>6.2380710273261819</v>
      </c>
      <c r="E329">
        <v>2.8929546098572498E-2</v>
      </c>
    </row>
    <row r="330" spans="2:5" x14ac:dyDescent="0.3">
      <c r="B330" s="205">
        <v>40021</v>
      </c>
      <c r="C330" s="81">
        <v>58.030059999999999</v>
      </c>
      <c r="D330" s="62">
        <f t="shared" si="5"/>
        <v>0.42593096142343495</v>
      </c>
      <c r="E330">
        <v>2.8901736563768175E-2</v>
      </c>
    </row>
    <row r="331" spans="2:5" x14ac:dyDescent="0.3">
      <c r="B331" s="205">
        <v>39888</v>
      </c>
      <c r="C331" s="81">
        <v>40.696261999999997</v>
      </c>
      <c r="D331" s="62">
        <f t="shared" si="5"/>
        <v>2.5245991114769408</v>
      </c>
      <c r="E331">
        <v>2.8882889807417652E-2</v>
      </c>
    </row>
    <row r="332" spans="2:5" x14ac:dyDescent="0.3">
      <c r="B332" s="205">
        <v>38331</v>
      </c>
      <c r="C332" s="81">
        <v>11.546352000000001</v>
      </c>
      <c r="D332" s="62">
        <f t="shared" si="5"/>
        <v>-0.96804334653656054</v>
      </c>
      <c r="E332">
        <v>2.8745824578435112E-2</v>
      </c>
    </row>
    <row r="333" spans="2:5" x14ac:dyDescent="0.3">
      <c r="B333" s="205">
        <v>43298</v>
      </c>
      <c r="C333" s="81">
        <v>361.312927</v>
      </c>
      <c r="D333" s="62">
        <f t="shared" si="5"/>
        <v>0.42622246596039037</v>
      </c>
      <c r="E333">
        <v>2.8723266369982677E-2</v>
      </c>
    </row>
    <row r="334" spans="2:5" x14ac:dyDescent="0.3">
      <c r="B334" s="205">
        <v>42072</v>
      </c>
      <c r="C334" s="81">
        <v>253.33560199999999</v>
      </c>
      <c r="D334" s="62">
        <f t="shared" si="5"/>
        <v>0.21125862201826315</v>
      </c>
      <c r="E334">
        <v>2.8683949422808115E-2</v>
      </c>
    </row>
    <row r="335" spans="2:5" x14ac:dyDescent="0.3">
      <c r="B335" s="205">
        <v>41943</v>
      </c>
      <c r="C335" s="81">
        <v>209.150711</v>
      </c>
      <c r="D335" s="62">
        <f t="shared" si="5"/>
        <v>4.5181737790623604</v>
      </c>
      <c r="E335">
        <v>2.8610313780308747E-2</v>
      </c>
    </row>
    <row r="336" spans="2:5" x14ac:dyDescent="0.3">
      <c r="B336" s="205">
        <v>38924</v>
      </c>
      <c r="C336" s="81">
        <v>37.902161</v>
      </c>
      <c r="D336" s="62">
        <f t="shared" si="5"/>
        <v>0.14051337748924678</v>
      </c>
      <c r="E336">
        <v>2.8490827863761083E-2</v>
      </c>
    </row>
    <row r="337" spans="2:5" x14ac:dyDescent="0.3">
      <c r="B337" s="205">
        <v>39633</v>
      </c>
      <c r="C337" s="81">
        <v>33.232543999999997</v>
      </c>
      <c r="D337" s="62">
        <f t="shared" si="5"/>
        <v>-0.60843707670212943</v>
      </c>
      <c r="E337">
        <v>2.8439323073205684E-2</v>
      </c>
    </row>
    <row r="338" spans="2:5" x14ac:dyDescent="0.3">
      <c r="B338" s="205">
        <v>40500</v>
      </c>
      <c r="C338" s="81">
        <v>84.871528999999995</v>
      </c>
      <c r="D338" s="62">
        <f t="shared" si="5"/>
        <v>-0.83920796661880359</v>
      </c>
      <c r="E338">
        <v>2.8373011495093543E-2</v>
      </c>
    </row>
    <row r="339" spans="2:5" x14ac:dyDescent="0.3">
      <c r="B339" s="205">
        <v>45061</v>
      </c>
      <c r="C339" s="81">
        <v>527.83416699999998</v>
      </c>
      <c r="D339" s="62">
        <f t="shared" si="5"/>
        <v>3.7550114355667348</v>
      </c>
      <c r="E339">
        <v>2.8359196331446221E-2</v>
      </c>
    </row>
    <row r="340" spans="2:5" x14ac:dyDescent="0.3">
      <c r="B340" s="205">
        <v>41134</v>
      </c>
      <c r="C340" s="81">
        <v>111.00586699999999</v>
      </c>
      <c r="D340" s="62">
        <f t="shared" si="5"/>
        <v>8.1856375500932117</v>
      </c>
      <c r="E340">
        <v>2.8333414391367596E-2</v>
      </c>
    </row>
    <row r="341" spans="2:5" x14ac:dyDescent="0.3">
      <c r="B341" s="205">
        <v>37994</v>
      </c>
      <c r="C341" s="81">
        <v>12.084721</v>
      </c>
      <c r="D341" s="62">
        <f t="shared" si="5"/>
        <v>-0.97702652748138075</v>
      </c>
      <c r="E341">
        <v>2.830486177765984E-2</v>
      </c>
    </row>
    <row r="342" spans="2:5" x14ac:dyDescent="0.3">
      <c r="B342" s="205">
        <v>44846</v>
      </c>
      <c r="C342" s="81">
        <v>526.029358</v>
      </c>
      <c r="D342" s="62">
        <f t="shared" si="5"/>
        <v>0.26469061548145784</v>
      </c>
      <c r="E342">
        <v>2.8229999868057735E-2</v>
      </c>
    </row>
    <row r="343" spans="2:5" x14ac:dyDescent="0.3">
      <c r="B343" s="205">
        <v>43479</v>
      </c>
      <c r="C343" s="81">
        <v>415.93521099999998</v>
      </c>
      <c r="D343" s="62">
        <f t="shared" si="5"/>
        <v>2.3512822532704041</v>
      </c>
      <c r="E343">
        <v>2.8103998971656673E-2</v>
      </c>
    </row>
    <row r="344" spans="2:5" x14ac:dyDescent="0.3">
      <c r="B344" s="205">
        <v>41348</v>
      </c>
      <c r="C344" s="81">
        <v>124.11225899999999</v>
      </c>
      <c r="D344" s="62">
        <f t="shared" si="5"/>
        <v>-0.45206803247772198</v>
      </c>
      <c r="E344">
        <v>2.8090080721619039E-2</v>
      </c>
    </row>
    <row r="345" spans="2:5" x14ac:dyDescent="0.3">
      <c r="B345" s="205">
        <v>42397</v>
      </c>
      <c r="C345" s="81">
        <v>226.510345</v>
      </c>
      <c r="D345" s="62">
        <f t="shared" si="5"/>
        <v>4.6647547429525478</v>
      </c>
      <c r="E345">
        <v>2.8076737008594758E-2</v>
      </c>
    </row>
    <row r="346" spans="2:5" x14ac:dyDescent="0.3">
      <c r="B346" s="205">
        <v>39678</v>
      </c>
      <c r="C346" s="81">
        <v>39.985905000000002</v>
      </c>
      <c r="D346" s="62">
        <f t="shared" si="5"/>
        <v>-0.89786019225410996</v>
      </c>
      <c r="E346">
        <v>2.8021718340867949E-2</v>
      </c>
    </row>
    <row r="347" spans="2:5" x14ac:dyDescent="0.3">
      <c r="B347" s="205">
        <v>43402</v>
      </c>
      <c r="C347" s="81">
        <v>391.48208599999998</v>
      </c>
      <c r="D347" s="62">
        <f t="shared" si="5"/>
        <v>40.733467540376978</v>
      </c>
      <c r="E347">
        <v>2.799743770876955E-2</v>
      </c>
    </row>
    <row r="348" spans="2:5" x14ac:dyDescent="0.3">
      <c r="B348" s="205">
        <v>37957</v>
      </c>
      <c r="C348" s="81">
        <v>9.3805309999999995</v>
      </c>
      <c r="D348" s="62">
        <f t="shared" si="5"/>
        <v>-0.53858978689416348</v>
      </c>
      <c r="E348">
        <v>2.7873181216713758E-2</v>
      </c>
    </row>
    <row r="349" spans="2:5" x14ac:dyDescent="0.3">
      <c r="B349" s="205">
        <v>38565</v>
      </c>
      <c r="C349" s="81">
        <v>20.330133</v>
      </c>
      <c r="D349" s="62">
        <f t="shared" si="5"/>
        <v>0.82117006320574359</v>
      </c>
      <c r="E349">
        <v>2.7852081273092317E-2</v>
      </c>
    </row>
    <row r="350" spans="2:5" x14ac:dyDescent="0.3">
      <c r="B350" s="205">
        <v>38314</v>
      </c>
      <c r="C350" s="81">
        <v>11.163226</v>
      </c>
      <c r="D350" s="62">
        <f t="shared" si="5"/>
        <v>-0.38048335083406076</v>
      </c>
      <c r="E350">
        <v>2.7850284018112501E-2</v>
      </c>
    </row>
    <row r="351" spans="2:5" x14ac:dyDescent="0.3">
      <c r="B351" s="205">
        <v>38530</v>
      </c>
      <c r="C351" s="81">
        <v>18.019251000000001</v>
      </c>
      <c r="D351" s="62">
        <f t="shared" si="5"/>
        <v>-0.77433272441129486</v>
      </c>
      <c r="E351">
        <v>2.7835067482572758E-2</v>
      </c>
    </row>
    <row r="352" spans="2:5" x14ac:dyDescent="0.3">
      <c r="B352" s="205">
        <v>40312</v>
      </c>
      <c r="C352" s="81">
        <v>79.848754999999997</v>
      </c>
      <c r="D352" s="62">
        <f t="shared" si="5"/>
        <v>-0.71529520881466346</v>
      </c>
      <c r="E352">
        <v>2.7832371094745637E-2</v>
      </c>
    </row>
    <row r="353" spans="2:5" x14ac:dyDescent="0.3">
      <c r="B353" s="205">
        <v>42233</v>
      </c>
      <c r="C353" s="81">
        <v>280.46157799999997</v>
      </c>
      <c r="D353" s="62">
        <f t="shared" si="5"/>
        <v>6.5907801148554395</v>
      </c>
      <c r="E353">
        <v>2.7824808375390187E-2</v>
      </c>
    </row>
    <row r="354" spans="2:5" x14ac:dyDescent="0.3">
      <c r="B354" s="205">
        <v>38890</v>
      </c>
      <c r="C354" s="81">
        <v>36.947662000000001</v>
      </c>
      <c r="D354" s="62">
        <f t="shared" si="5"/>
        <v>3.6633165232958445</v>
      </c>
      <c r="E354">
        <v>2.7704122533670449E-2</v>
      </c>
    </row>
    <row r="355" spans="2:5" x14ac:dyDescent="0.3">
      <c r="B355" s="205">
        <v>37894</v>
      </c>
      <c r="C355" s="81">
        <v>7.923044</v>
      </c>
      <c r="D355" s="62">
        <f t="shared" si="5"/>
        <v>-0.9864997010031793</v>
      </c>
      <c r="E355">
        <v>2.7680550977951378E-2</v>
      </c>
    </row>
    <row r="356" spans="2:5" x14ac:dyDescent="0.3">
      <c r="B356" s="205">
        <v>44407</v>
      </c>
      <c r="C356" s="81">
        <v>586.87914999999998</v>
      </c>
      <c r="D356" s="62">
        <f t="shared" si="5"/>
        <v>3.6431169977924914E-2</v>
      </c>
      <c r="E356">
        <v>2.7540272745664927E-2</v>
      </c>
    </row>
    <row r="357" spans="2:5" x14ac:dyDescent="0.3">
      <c r="B357" s="205">
        <v>45295</v>
      </c>
      <c r="C357" s="81">
        <v>566.25</v>
      </c>
      <c r="D357" s="62">
        <f t="shared" si="5"/>
        <v>2.1374414659116193E-2</v>
      </c>
      <c r="E357">
        <v>2.7490518344715064E-2</v>
      </c>
    </row>
    <row r="358" spans="2:5" x14ac:dyDescent="0.3">
      <c r="B358" s="205">
        <v>45323</v>
      </c>
      <c r="C358" s="81">
        <v>554.40002400000003</v>
      </c>
      <c r="D358" s="62">
        <f t="shared" si="5"/>
        <v>0.17370862809053264</v>
      </c>
      <c r="E358">
        <v>2.7427814414876961E-2</v>
      </c>
    </row>
    <row r="359" spans="2:5" x14ac:dyDescent="0.3">
      <c r="B359" s="205">
        <v>44075</v>
      </c>
      <c r="C359" s="81">
        <v>472.34893799999998</v>
      </c>
      <c r="D359" s="62">
        <f t="shared" si="5"/>
        <v>17.184626170059261</v>
      </c>
      <c r="E359">
        <v>2.7391477689467907E-2</v>
      </c>
    </row>
    <row r="360" spans="2:5" x14ac:dyDescent="0.3">
      <c r="B360" s="205">
        <v>38702</v>
      </c>
      <c r="C360" s="81">
        <v>25.975180000000002</v>
      </c>
      <c r="D360" s="62">
        <f t="shared" si="5"/>
        <v>-0.50856629699315226</v>
      </c>
      <c r="E360">
        <v>2.7361441642121606E-2</v>
      </c>
    </row>
    <row r="361" spans="2:5" x14ac:dyDescent="0.3">
      <c r="B361" s="205">
        <v>39454</v>
      </c>
      <c r="C361" s="81">
        <v>52.855919</v>
      </c>
      <c r="D361" s="62">
        <f t="shared" si="5"/>
        <v>-0.90459220397111917</v>
      </c>
      <c r="E361">
        <v>2.7205418621830929E-2</v>
      </c>
    </row>
    <row r="362" spans="2:5" x14ac:dyDescent="0.3">
      <c r="B362" s="205">
        <v>45434</v>
      </c>
      <c r="C362" s="81">
        <v>554</v>
      </c>
      <c r="D362" s="62">
        <f t="shared" si="5"/>
        <v>91.377998095412451</v>
      </c>
      <c r="E362">
        <v>2.7162370727536717E-2</v>
      </c>
    </row>
    <row r="363" spans="2:5" x14ac:dyDescent="0.3">
      <c r="B363" s="205">
        <v>37469</v>
      </c>
      <c r="C363" s="81">
        <v>5.9970990000000004</v>
      </c>
      <c r="D363" s="62">
        <f t="shared" si="5"/>
        <v>-0.86894948080420209</v>
      </c>
      <c r="E363">
        <v>2.7131618312750568E-2</v>
      </c>
    </row>
    <row r="364" spans="2:5" x14ac:dyDescent="0.3">
      <c r="B364" s="205">
        <v>39926</v>
      </c>
      <c r="C364" s="81">
        <v>45.761733999999997</v>
      </c>
      <c r="D364" s="62">
        <f t="shared" si="5"/>
        <v>-0.88408254372941297</v>
      </c>
      <c r="E364">
        <v>2.7092050108252393E-2</v>
      </c>
    </row>
    <row r="365" spans="2:5" x14ac:dyDescent="0.3">
      <c r="B365" s="205">
        <v>43441</v>
      </c>
      <c r="C365" s="81">
        <v>394.77862499999998</v>
      </c>
      <c r="D365" s="62">
        <f t="shared" si="5"/>
        <v>-0.14570266439708171</v>
      </c>
      <c r="E365">
        <v>2.7084444870540434E-2</v>
      </c>
    </row>
    <row r="366" spans="2:5" x14ac:dyDescent="0.3">
      <c r="B366" s="205">
        <v>44019</v>
      </c>
      <c r="C366" s="81">
        <v>462.10916099999997</v>
      </c>
      <c r="D366" s="62">
        <f t="shared" si="5"/>
        <v>0.10119855305807587</v>
      </c>
      <c r="E366">
        <v>2.7041582115679474E-2</v>
      </c>
    </row>
    <row r="367" spans="2:5" x14ac:dyDescent="0.3">
      <c r="B367" s="205">
        <v>43703</v>
      </c>
      <c r="C367" s="81">
        <v>419.641998</v>
      </c>
      <c r="D367" s="62">
        <f t="shared" si="5"/>
        <v>3.6951395847477388</v>
      </c>
      <c r="E367">
        <v>2.6979245774311593E-2</v>
      </c>
    </row>
    <row r="368" spans="2:5" x14ac:dyDescent="0.3">
      <c r="B368" s="205">
        <v>40662</v>
      </c>
      <c r="C368" s="81">
        <v>89.377960000000002</v>
      </c>
      <c r="D368" s="62">
        <f t="shared" si="5"/>
        <v>-0.82646681053073745</v>
      </c>
      <c r="E368">
        <v>2.6903675041013372E-2</v>
      </c>
    </row>
    <row r="369" spans="2:5" x14ac:dyDescent="0.3">
      <c r="B369" s="205">
        <v>44746</v>
      </c>
      <c r="C369" s="81">
        <v>515.04821800000002</v>
      </c>
      <c r="D369" s="62">
        <f t="shared" si="5"/>
        <v>0.9079252075617178</v>
      </c>
      <c r="E369">
        <v>2.689484896117917E-2</v>
      </c>
    </row>
    <row r="370" spans="2:5" x14ac:dyDescent="0.3">
      <c r="B370" s="205">
        <v>42496</v>
      </c>
      <c r="C370" s="81">
        <v>269.95199600000001</v>
      </c>
      <c r="D370" s="62">
        <f t="shared" si="5"/>
        <v>2.2331083851480185</v>
      </c>
      <c r="E370">
        <v>2.689303221007348E-2</v>
      </c>
    </row>
    <row r="371" spans="2:5" x14ac:dyDescent="0.3">
      <c r="B371" s="205">
        <v>40350</v>
      </c>
      <c r="C371" s="81">
        <v>83.496116999999998</v>
      </c>
      <c r="D371" s="62">
        <f t="shared" si="5"/>
        <v>1.2210953163939142</v>
      </c>
      <c r="E371">
        <v>2.6859932743080777E-2</v>
      </c>
    </row>
    <row r="372" spans="2:5" x14ac:dyDescent="0.3">
      <c r="B372" s="205">
        <v>39843</v>
      </c>
      <c r="C372" s="81">
        <v>37.592315999999997</v>
      </c>
      <c r="D372" s="62">
        <f t="shared" si="5"/>
        <v>-0.92399160190285079</v>
      </c>
      <c r="E372">
        <v>2.6853192613307649E-2</v>
      </c>
    </row>
    <row r="373" spans="2:5" x14ac:dyDescent="0.3">
      <c r="B373" s="205">
        <v>44104</v>
      </c>
      <c r="C373" s="81">
        <v>494.58108499999997</v>
      </c>
      <c r="D373" s="62">
        <f t="shared" si="5"/>
        <v>11.800805787966187</v>
      </c>
      <c r="E373">
        <v>2.6850348221986408E-2</v>
      </c>
    </row>
    <row r="374" spans="2:5" x14ac:dyDescent="0.3">
      <c r="B374" s="205">
        <v>38945</v>
      </c>
      <c r="C374" s="81">
        <v>38.636715000000002</v>
      </c>
      <c r="D374" s="62">
        <f t="shared" si="5"/>
        <v>-0.56676524567115816</v>
      </c>
      <c r="E374">
        <v>2.6800222991921294E-2</v>
      </c>
    </row>
    <row r="375" spans="2:5" x14ac:dyDescent="0.3">
      <c r="B375" s="205">
        <v>40898</v>
      </c>
      <c r="C375" s="81">
        <v>89.181938000000002</v>
      </c>
      <c r="D375" s="62">
        <f t="shared" si="5"/>
        <v>-0.79411977438002956</v>
      </c>
      <c r="E375">
        <v>2.6748910406833176E-2</v>
      </c>
    </row>
    <row r="376" spans="2:5" x14ac:dyDescent="0.3">
      <c r="B376" s="205">
        <v>43326</v>
      </c>
      <c r="C376" s="81">
        <v>433.17388899999997</v>
      </c>
      <c r="D376" s="62">
        <f t="shared" si="5"/>
        <v>4.2013532426688736</v>
      </c>
      <c r="E376">
        <v>2.6745193389704131E-2</v>
      </c>
    </row>
    <row r="377" spans="2:5" x14ac:dyDescent="0.3">
      <c r="B377" s="205">
        <v>40588</v>
      </c>
      <c r="C377" s="81">
        <v>83.280997999999997</v>
      </c>
      <c r="D377" s="62">
        <f t="shared" si="5"/>
        <v>-0.44243698873681314</v>
      </c>
      <c r="E377">
        <v>2.6688350143674246E-2</v>
      </c>
    </row>
    <row r="378" spans="2:5" x14ac:dyDescent="0.3">
      <c r="B378" s="205">
        <v>41491</v>
      </c>
      <c r="C378" s="81">
        <v>149.366074</v>
      </c>
      <c r="D378" s="62">
        <f t="shared" si="5"/>
        <v>-0.37400870214058735</v>
      </c>
      <c r="E378">
        <v>2.6562340669292465E-2</v>
      </c>
    </row>
    <row r="379" spans="2:5" x14ac:dyDescent="0.3">
      <c r="B379" s="205">
        <v>42033</v>
      </c>
      <c r="C379" s="81">
        <v>238.607269</v>
      </c>
      <c r="D379" s="62">
        <f t="shared" si="5"/>
        <v>6.3812275399945717E-2</v>
      </c>
      <c r="E379">
        <v>2.6415080006058848E-2</v>
      </c>
    </row>
    <row r="380" spans="2:5" x14ac:dyDescent="0.3">
      <c r="B380" s="205">
        <v>41968</v>
      </c>
      <c r="C380" s="81">
        <v>224.29452499999999</v>
      </c>
      <c r="D380" s="62">
        <f t="shared" si="5"/>
        <v>7.3902183825530967</v>
      </c>
      <c r="E380">
        <v>2.641039930769104E-2</v>
      </c>
    </row>
    <row r="381" spans="2:5" x14ac:dyDescent="0.3">
      <c r="B381" s="205">
        <v>38699</v>
      </c>
      <c r="C381" s="81">
        <v>26.732859000000001</v>
      </c>
      <c r="D381" s="62">
        <f t="shared" si="5"/>
        <v>-0.92834825712843183</v>
      </c>
      <c r="E381">
        <v>2.6403114433627608E-2</v>
      </c>
    </row>
    <row r="382" spans="2:5" x14ac:dyDescent="0.3">
      <c r="B382" s="205">
        <v>43419</v>
      </c>
      <c r="C382" s="81">
        <v>373.09433000000001</v>
      </c>
      <c r="D382" s="62">
        <f t="shared" si="5"/>
        <v>-0.34171922505120245</v>
      </c>
      <c r="E382">
        <v>2.6395598594729435E-2</v>
      </c>
    </row>
    <row r="383" spans="2:5" x14ac:dyDescent="0.3">
      <c r="B383" s="205">
        <v>45142</v>
      </c>
      <c r="C383" s="81">
        <v>566.77081299999998</v>
      </c>
      <c r="D383" s="62">
        <f t="shared" si="5"/>
        <v>1.1436367750083374</v>
      </c>
      <c r="E383">
        <v>2.639407783147241E-2</v>
      </c>
    </row>
    <row r="384" spans="2:5" x14ac:dyDescent="0.3">
      <c r="B384" s="205">
        <v>42188</v>
      </c>
      <c r="C384" s="81">
        <v>264.39685100000003</v>
      </c>
      <c r="D384" s="62">
        <f t="shared" si="5"/>
        <v>-0.23553371642513501</v>
      </c>
      <c r="E384">
        <v>2.6235240099695824E-2</v>
      </c>
    </row>
    <row r="385" spans="2:5" x14ac:dyDescent="0.3">
      <c r="B385" s="205">
        <v>43217</v>
      </c>
      <c r="C385" s="81">
        <v>345.858093</v>
      </c>
      <c r="D385" s="62">
        <f t="shared" si="5"/>
        <v>0.58270623565121149</v>
      </c>
      <c r="E385">
        <v>2.6183108772674359E-2</v>
      </c>
    </row>
    <row r="386" spans="2:5" x14ac:dyDescent="0.3">
      <c r="B386" s="205">
        <v>41967</v>
      </c>
      <c r="C386" s="81">
        <v>218.52323899999999</v>
      </c>
      <c r="D386" s="62">
        <f t="shared" si="5"/>
        <v>-0.48859087779753113</v>
      </c>
      <c r="E386">
        <v>2.6013387539016372E-2</v>
      </c>
    </row>
    <row r="387" spans="2:5" x14ac:dyDescent="0.3">
      <c r="B387" s="205">
        <v>43747</v>
      </c>
      <c r="C387" s="81">
        <v>427.29632600000002</v>
      </c>
      <c r="D387" s="62">
        <f t="shared" si="5"/>
        <v>3.0135642731584888</v>
      </c>
      <c r="E387">
        <v>2.6008381136658706E-2</v>
      </c>
    </row>
    <row r="388" spans="2:5" x14ac:dyDescent="0.3">
      <c r="B388" s="205">
        <v>41110</v>
      </c>
      <c r="C388" s="81">
        <v>106.463058</v>
      </c>
      <c r="D388" s="62">
        <f t="shared" si="5"/>
        <v>1.7197592395009287</v>
      </c>
      <c r="E388">
        <v>2.600766048938051E-2</v>
      </c>
    </row>
    <row r="389" spans="2:5" x14ac:dyDescent="0.3">
      <c r="B389" s="205">
        <v>39849</v>
      </c>
      <c r="C389" s="81">
        <v>39.144295</v>
      </c>
      <c r="D389" s="62">
        <f t="shared" si="5"/>
        <v>-0.89933379243814127</v>
      </c>
      <c r="E389">
        <v>2.5988767468202559E-2</v>
      </c>
    </row>
    <row r="390" spans="2:5" x14ac:dyDescent="0.3">
      <c r="B390" s="205">
        <v>43389</v>
      </c>
      <c r="C390" s="81">
        <v>388.85238600000002</v>
      </c>
      <c r="D390" s="62">
        <f t="shared" si="5"/>
        <v>1.6552266715237298</v>
      </c>
      <c r="E390">
        <v>2.5986983989727701E-2</v>
      </c>
    </row>
    <row r="391" spans="2:5" x14ac:dyDescent="0.3">
      <c r="B391" s="205">
        <v>41401</v>
      </c>
      <c r="C391" s="81">
        <v>146.44790599999999</v>
      </c>
      <c r="D391" s="62">
        <f t="shared" si="5"/>
        <v>2.5493542155164275</v>
      </c>
      <c r="E391">
        <v>2.5973645572297727E-2</v>
      </c>
    </row>
    <row r="392" spans="2:5" x14ac:dyDescent="0.3">
      <c r="B392" s="205">
        <v>39051</v>
      </c>
      <c r="C392" s="81">
        <v>41.260437000000003</v>
      </c>
      <c r="D392" s="62">
        <f t="shared" ref="D392:D455" si="6">(C392-C393)/C393</f>
        <v>-0.92595040181011334</v>
      </c>
      <c r="E392">
        <v>2.5968540348185094E-2</v>
      </c>
    </row>
    <row r="393" spans="2:5" x14ac:dyDescent="0.3">
      <c r="B393" s="205">
        <v>45289</v>
      </c>
      <c r="C393" s="81">
        <v>557.20001200000002</v>
      </c>
      <c r="D393" s="62">
        <f t="shared" si="6"/>
        <v>0.87831132466807749</v>
      </c>
      <c r="E393">
        <v>2.5962137033863627E-2</v>
      </c>
    </row>
    <row r="394" spans="2:5" x14ac:dyDescent="0.3">
      <c r="B394" s="205">
        <v>42548</v>
      </c>
      <c r="C394" s="81">
        <v>296.64944500000001</v>
      </c>
      <c r="D394" s="62">
        <f t="shared" si="6"/>
        <v>1.6413395784636744</v>
      </c>
      <c r="E394">
        <v>2.5896352548293301E-2</v>
      </c>
    </row>
    <row r="395" spans="2:5" x14ac:dyDescent="0.3">
      <c r="B395" s="205">
        <v>41150</v>
      </c>
      <c r="C395" s="81">
        <v>112.310226</v>
      </c>
      <c r="D395" s="62">
        <f t="shared" si="6"/>
        <v>2.3881013234233204</v>
      </c>
      <c r="E395">
        <v>2.5883459855203992E-2</v>
      </c>
    </row>
    <row r="396" spans="2:5" x14ac:dyDescent="0.3">
      <c r="B396" s="205">
        <v>38800</v>
      </c>
      <c r="C396" s="81">
        <v>33.148426000000001</v>
      </c>
      <c r="D396" s="62">
        <f t="shared" si="6"/>
        <v>1.2991291747475242</v>
      </c>
      <c r="E396">
        <v>2.5870050290135414E-2</v>
      </c>
    </row>
    <row r="397" spans="2:5" x14ac:dyDescent="0.3">
      <c r="B397" s="205">
        <v>38397</v>
      </c>
      <c r="C397" s="81">
        <v>14.417818</v>
      </c>
      <c r="D397" s="62">
        <f t="shared" si="6"/>
        <v>-0.92732701234007742</v>
      </c>
      <c r="E397">
        <v>2.5824814686797874E-2</v>
      </c>
    </row>
    <row r="398" spans="2:5" x14ac:dyDescent="0.3">
      <c r="B398" s="205">
        <v>41934</v>
      </c>
      <c r="C398" s="81">
        <v>198.39308199999999</v>
      </c>
      <c r="D398" s="62">
        <f t="shared" si="6"/>
        <v>0.28428559763433592</v>
      </c>
      <c r="E398">
        <v>2.5781804837916911E-2</v>
      </c>
    </row>
    <row r="399" spans="2:5" x14ac:dyDescent="0.3">
      <c r="B399" s="205">
        <v>41619</v>
      </c>
      <c r="C399" s="81">
        <v>154.477386</v>
      </c>
      <c r="D399" s="62">
        <f t="shared" si="6"/>
        <v>2.3466440075448949</v>
      </c>
      <c r="E399">
        <v>2.5773751982979674E-2</v>
      </c>
    </row>
    <row r="400" spans="2:5" x14ac:dyDescent="0.3">
      <c r="B400" s="205">
        <v>39364</v>
      </c>
      <c r="C400" s="81">
        <v>46.158893999999997</v>
      </c>
      <c r="D400" s="62">
        <f t="shared" si="6"/>
        <v>-0.90624837978298856</v>
      </c>
      <c r="E400">
        <v>2.5748937443304396E-2</v>
      </c>
    </row>
    <row r="401" spans="2:5" x14ac:dyDescent="0.3">
      <c r="B401" s="205">
        <v>44085</v>
      </c>
      <c r="C401" s="81">
        <v>492.353027</v>
      </c>
      <c r="D401" s="62">
        <f t="shared" si="6"/>
        <v>-6.6935188693303269E-2</v>
      </c>
      <c r="E401">
        <v>2.5731624286134704E-2</v>
      </c>
    </row>
    <row r="402" spans="2:5" x14ac:dyDescent="0.3">
      <c r="B402" s="205">
        <v>45232</v>
      </c>
      <c r="C402" s="81">
        <v>527.67291299999999</v>
      </c>
      <c r="D402" s="62">
        <f t="shared" si="6"/>
        <v>5.4427527636487598</v>
      </c>
      <c r="E402">
        <v>2.5720508793674095E-2</v>
      </c>
    </row>
    <row r="403" spans="2:5" x14ac:dyDescent="0.3">
      <c r="B403" s="205">
        <v>40315</v>
      </c>
      <c r="C403" s="81">
        <v>81.901779000000005</v>
      </c>
      <c r="D403" s="62">
        <f t="shared" si="6"/>
        <v>-0.60091448629603006</v>
      </c>
      <c r="E403">
        <v>2.5711409025726297E-2</v>
      </c>
    </row>
    <row r="404" spans="2:5" x14ac:dyDescent="0.3">
      <c r="B404" s="205">
        <v>41869</v>
      </c>
      <c r="C404" s="81">
        <v>205.22363300000001</v>
      </c>
      <c r="D404" s="62">
        <f t="shared" si="6"/>
        <v>1.7982373380297585</v>
      </c>
      <c r="E404">
        <v>2.5699582129031142E-2</v>
      </c>
    </row>
    <row r="405" spans="2:5" x14ac:dyDescent="0.3">
      <c r="B405" s="205">
        <v>40274</v>
      </c>
      <c r="C405" s="81">
        <v>73.340323999999995</v>
      </c>
      <c r="D405" s="62">
        <f t="shared" si="6"/>
        <v>-9.7068877409186696E-2</v>
      </c>
      <c r="E405">
        <v>2.5656830725443815E-2</v>
      </c>
    </row>
    <row r="406" spans="2:5" x14ac:dyDescent="0.3">
      <c r="B406" s="205">
        <v>40318</v>
      </c>
      <c r="C406" s="81">
        <v>81.224716000000001</v>
      </c>
      <c r="D406" s="62">
        <f t="shared" si="6"/>
        <v>-8.1689335744484254E-2</v>
      </c>
      <c r="E406">
        <v>2.5647929853896512E-2</v>
      </c>
    </row>
    <row r="407" spans="2:5" x14ac:dyDescent="0.3">
      <c r="B407" s="205">
        <v>40639</v>
      </c>
      <c r="C407" s="81">
        <v>88.450149999999994</v>
      </c>
      <c r="D407" s="62">
        <f t="shared" si="6"/>
        <v>-0.27114065511200641</v>
      </c>
      <c r="E407">
        <v>2.561467435623966E-2</v>
      </c>
    </row>
    <row r="408" spans="2:5" x14ac:dyDescent="0.3">
      <c r="B408" s="205">
        <v>41359</v>
      </c>
      <c r="C408" s="81">
        <v>121.35420999999999</v>
      </c>
      <c r="D408" s="62">
        <f t="shared" si="6"/>
        <v>3.1921092559459385</v>
      </c>
      <c r="E408">
        <v>2.5601974090651736E-2</v>
      </c>
    </row>
    <row r="409" spans="2:5" x14ac:dyDescent="0.3">
      <c r="B409" s="205">
        <v>38716</v>
      </c>
      <c r="C409" s="81">
        <v>28.948246000000001</v>
      </c>
      <c r="D409" s="62">
        <f t="shared" si="6"/>
        <v>-0.25081254238050499</v>
      </c>
      <c r="E409">
        <v>2.5528709795023263E-2</v>
      </c>
    </row>
    <row r="410" spans="2:5" x14ac:dyDescent="0.3">
      <c r="B410" s="205">
        <v>39825</v>
      </c>
      <c r="C410" s="81">
        <v>38.639522999999997</v>
      </c>
      <c r="D410" s="62">
        <f t="shared" si="6"/>
        <v>3.5061246266715953</v>
      </c>
      <c r="E410">
        <v>2.5525142237634319E-2</v>
      </c>
    </row>
    <row r="411" spans="2:5" x14ac:dyDescent="0.3">
      <c r="B411" s="205">
        <v>37861</v>
      </c>
      <c r="C411" s="81">
        <v>8.5748899999999999</v>
      </c>
      <c r="D411" s="62">
        <f t="shared" si="6"/>
        <v>-0.94607174779663628</v>
      </c>
      <c r="E411">
        <v>2.5522134998236506E-2</v>
      </c>
    </row>
    <row r="412" spans="2:5" x14ac:dyDescent="0.3">
      <c r="B412" s="205">
        <v>41479</v>
      </c>
      <c r="C412" s="81">
        <v>159.00552400000001</v>
      </c>
      <c r="D412" s="62">
        <f t="shared" si="6"/>
        <v>26.279907519179339</v>
      </c>
      <c r="E412">
        <v>2.5512973436447622E-2</v>
      </c>
    </row>
    <row r="413" spans="2:5" x14ac:dyDescent="0.3">
      <c r="B413" s="205">
        <v>37774</v>
      </c>
      <c r="C413" s="81">
        <v>5.8286680000000004</v>
      </c>
      <c r="D413" s="62">
        <f t="shared" si="6"/>
        <v>-0.97551527374195646</v>
      </c>
      <c r="E413">
        <v>2.5503755292316101E-2</v>
      </c>
    </row>
    <row r="414" spans="2:5" x14ac:dyDescent="0.3">
      <c r="B414" s="205">
        <v>42023</v>
      </c>
      <c r="C414" s="81">
        <v>238.053223</v>
      </c>
      <c r="D414" s="62">
        <f t="shared" si="6"/>
        <v>0.6224019412892412</v>
      </c>
      <c r="E414">
        <v>2.5457493772826283E-2</v>
      </c>
    </row>
    <row r="415" spans="2:5" x14ac:dyDescent="0.3">
      <c r="B415" s="205">
        <v>41494</v>
      </c>
      <c r="C415" s="81">
        <v>146.728882</v>
      </c>
      <c r="D415" s="62">
        <f t="shared" si="6"/>
        <v>-0.66364622896765713</v>
      </c>
      <c r="E415">
        <v>2.5421233784935927E-2</v>
      </c>
    </row>
    <row r="416" spans="2:5" x14ac:dyDescent="0.3">
      <c r="B416" s="205">
        <v>43329</v>
      </c>
      <c r="C416" s="81">
        <v>436.23379499999999</v>
      </c>
      <c r="D416" s="62">
        <f t="shared" si="6"/>
        <v>-5.6289838730610692E-2</v>
      </c>
      <c r="E416">
        <v>2.5398989340966474E-2</v>
      </c>
    </row>
    <row r="417" spans="2:5" x14ac:dyDescent="0.3">
      <c r="B417" s="205">
        <v>43843</v>
      </c>
      <c r="C417" s="81">
        <v>462.25399800000002</v>
      </c>
      <c r="D417" s="62">
        <f t="shared" si="6"/>
        <v>0.11835997051000399</v>
      </c>
      <c r="E417">
        <v>2.5382988269414049E-2</v>
      </c>
    </row>
    <row r="418" spans="2:5" x14ac:dyDescent="0.3">
      <c r="B418" s="205">
        <v>43313</v>
      </c>
      <c r="C418" s="81">
        <v>413.33203099999997</v>
      </c>
      <c r="D418" s="62">
        <f t="shared" si="6"/>
        <v>-0.31124801418221248</v>
      </c>
      <c r="E418">
        <v>2.538241021519072E-2</v>
      </c>
    </row>
    <row r="419" spans="2:5" x14ac:dyDescent="0.3">
      <c r="B419" s="205">
        <v>44411</v>
      </c>
      <c r="C419" s="81">
        <v>600.11737100000005</v>
      </c>
      <c r="D419" s="62">
        <f t="shared" si="6"/>
        <v>21.531975198799223</v>
      </c>
      <c r="E419">
        <v>2.5373404221690269E-2</v>
      </c>
    </row>
    <row r="420" spans="2:5" x14ac:dyDescent="0.3">
      <c r="B420" s="205">
        <v>38705</v>
      </c>
      <c r="C420" s="81">
        <v>26.634032999999999</v>
      </c>
      <c r="D420" s="62">
        <f t="shared" si="6"/>
        <v>-0.42687547849081448</v>
      </c>
      <c r="E420">
        <v>2.5364713545777046E-2</v>
      </c>
    </row>
    <row r="421" spans="2:5" x14ac:dyDescent="0.3">
      <c r="B421" s="205">
        <v>39555</v>
      </c>
      <c r="C421" s="81">
        <v>46.471634000000002</v>
      </c>
      <c r="D421" s="62">
        <f t="shared" si="6"/>
        <v>-0.91810918324335122</v>
      </c>
      <c r="E421">
        <v>2.5269115958095792E-2</v>
      </c>
    </row>
    <row r="422" spans="2:5" x14ac:dyDescent="0.3">
      <c r="B422" s="205">
        <v>44826</v>
      </c>
      <c r="C422" s="81">
        <v>567.48284899999999</v>
      </c>
      <c r="D422" s="62">
        <f t="shared" si="6"/>
        <v>0.30427297059713981</v>
      </c>
      <c r="E422">
        <v>2.5200535827363146E-2</v>
      </c>
    </row>
    <row r="423" spans="2:5" x14ac:dyDescent="0.3">
      <c r="B423" s="205">
        <v>43732</v>
      </c>
      <c r="C423" s="81">
        <v>435.09515399999998</v>
      </c>
      <c r="D423" s="62">
        <f t="shared" si="6"/>
        <v>9.2772802352401413</v>
      </c>
      <c r="E423">
        <v>2.5181567191287262E-2</v>
      </c>
    </row>
    <row r="424" spans="2:5" x14ac:dyDescent="0.3">
      <c r="B424" s="205">
        <v>39507</v>
      </c>
      <c r="C424" s="81">
        <v>42.335631999999997</v>
      </c>
      <c r="D424" s="62">
        <f t="shared" si="6"/>
        <v>-0.88353319025639931</v>
      </c>
      <c r="E424">
        <v>2.5166958544910779E-2</v>
      </c>
    </row>
    <row r="425" spans="2:5" x14ac:dyDescent="0.3">
      <c r="B425" s="205">
        <v>43418</v>
      </c>
      <c r="C425" s="81">
        <v>363.49954200000002</v>
      </c>
      <c r="D425" s="62">
        <f t="shared" si="6"/>
        <v>0.18683557061371181</v>
      </c>
      <c r="E425">
        <v>2.5165770007422074E-2</v>
      </c>
    </row>
    <row r="426" spans="2:5" x14ac:dyDescent="0.3">
      <c r="B426" s="205">
        <v>43020</v>
      </c>
      <c r="C426" s="81">
        <v>306.27624500000002</v>
      </c>
      <c r="D426" s="62">
        <f t="shared" si="6"/>
        <v>0.20803056009271587</v>
      </c>
      <c r="E426">
        <v>2.5019895144480352E-2</v>
      </c>
    </row>
    <row r="427" spans="2:5" x14ac:dyDescent="0.3">
      <c r="B427" s="205">
        <v>42353</v>
      </c>
      <c r="C427" s="81">
        <v>253.533524</v>
      </c>
      <c r="D427" s="62">
        <f t="shared" si="6"/>
        <v>1.5141284159636417</v>
      </c>
      <c r="E427">
        <v>2.5009620272709702E-2</v>
      </c>
    </row>
    <row r="428" spans="2:5" x14ac:dyDescent="0.3">
      <c r="B428" s="205">
        <v>41081</v>
      </c>
      <c r="C428" s="81">
        <v>100.843506</v>
      </c>
      <c r="D428" s="62">
        <f t="shared" si="6"/>
        <v>0.3713328083720957</v>
      </c>
      <c r="E428">
        <v>2.4977312340690113E-2</v>
      </c>
    </row>
    <row r="429" spans="2:5" x14ac:dyDescent="0.3">
      <c r="B429" s="205">
        <v>40212</v>
      </c>
      <c r="C429" s="81">
        <v>73.536857999999995</v>
      </c>
      <c r="D429" s="62">
        <f t="shared" si="6"/>
        <v>-0.79288664562017053</v>
      </c>
      <c r="E429">
        <v>2.4961813523436693E-2</v>
      </c>
    </row>
    <row r="430" spans="2:5" x14ac:dyDescent="0.3">
      <c r="B430" s="205">
        <v>43602</v>
      </c>
      <c r="C430" s="81">
        <v>355.05609099999998</v>
      </c>
      <c r="D430" s="62">
        <f t="shared" si="6"/>
        <v>5.9001835081116631</v>
      </c>
      <c r="E430">
        <v>2.4927332152330083E-2</v>
      </c>
    </row>
    <row r="431" spans="2:5" x14ac:dyDescent="0.3">
      <c r="B431" s="205">
        <v>39451</v>
      </c>
      <c r="C431" s="81">
        <v>51.456035999999997</v>
      </c>
      <c r="D431" s="62">
        <f t="shared" si="6"/>
        <v>-0.89717649913540976</v>
      </c>
      <c r="E431">
        <v>2.4926229902647909E-2</v>
      </c>
    </row>
    <row r="432" spans="2:5" x14ac:dyDescent="0.3">
      <c r="B432" s="205">
        <v>44711</v>
      </c>
      <c r="C432" s="81">
        <v>500.43069500000001</v>
      </c>
      <c r="D432" s="62">
        <f t="shared" si="6"/>
        <v>30.083487835418182</v>
      </c>
      <c r="E432">
        <v>2.4914604546282127E-2</v>
      </c>
    </row>
    <row r="433" spans="2:5" x14ac:dyDescent="0.3">
      <c r="B433" s="205">
        <v>38470</v>
      </c>
      <c r="C433" s="81">
        <v>16.099567</v>
      </c>
      <c r="D433" s="62">
        <f t="shared" si="6"/>
        <v>-0.95551578633576861</v>
      </c>
      <c r="E433">
        <v>2.490399065058712E-2</v>
      </c>
    </row>
    <row r="434" spans="2:5" x14ac:dyDescent="0.3">
      <c r="B434" s="205">
        <v>43413</v>
      </c>
      <c r="C434" s="81">
        <v>361.91641199999998</v>
      </c>
      <c r="D434" s="62">
        <f t="shared" si="6"/>
        <v>28.813865133429733</v>
      </c>
      <c r="E434">
        <v>2.4860873091745072E-2</v>
      </c>
    </row>
    <row r="435" spans="2:5" x14ac:dyDescent="0.3">
      <c r="B435" s="205">
        <v>38357</v>
      </c>
      <c r="C435" s="81">
        <v>12.139198</v>
      </c>
      <c r="D435" s="62">
        <f t="shared" si="6"/>
        <v>1.4108498588745393</v>
      </c>
      <c r="E435">
        <v>2.4855138890553952E-2</v>
      </c>
    </row>
    <row r="436" spans="2:5" x14ac:dyDescent="0.3">
      <c r="B436" s="205">
        <v>37718</v>
      </c>
      <c r="C436" s="81">
        <v>5.0352360000000003</v>
      </c>
      <c r="D436" s="62">
        <f t="shared" si="6"/>
        <v>-0.94187999086514018</v>
      </c>
      <c r="E436">
        <v>2.4844652230637292E-2</v>
      </c>
    </row>
    <row r="437" spans="2:5" x14ac:dyDescent="0.3">
      <c r="B437" s="205">
        <v>40865</v>
      </c>
      <c r="C437" s="81">
        <v>86.635154999999997</v>
      </c>
      <c r="D437" s="62">
        <f t="shared" si="6"/>
        <v>1.3137700223807809</v>
      </c>
      <c r="E437">
        <v>2.4841263154846409E-2</v>
      </c>
    </row>
    <row r="438" spans="2:5" x14ac:dyDescent="0.3">
      <c r="B438" s="205">
        <v>38831</v>
      </c>
      <c r="C438" s="81">
        <v>37.443286999999998</v>
      </c>
      <c r="D438" s="62">
        <f t="shared" si="6"/>
        <v>-0.87248068482704477</v>
      </c>
      <c r="E438">
        <v>2.4793865920997381E-2</v>
      </c>
    </row>
    <row r="439" spans="2:5" x14ac:dyDescent="0.3">
      <c r="B439" s="205">
        <v>43003</v>
      </c>
      <c r="C439" s="81">
        <v>293.62835699999999</v>
      </c>
      <c r="D439" s="62">
        <f t="shared" si="6"/>
        <v>7.4915360199682217</v>
      </c>
      <c r="E439">
        <v>2.4778546099386688E-2</v>
      </c>
    </row>
    <row r="440" spans="2:5" x14ac:dyDescent="0.3">
      <c r="B440" s="205">
        <v>39631</v>
      </c>
      <c r="C440" s="81">
        <v>34.578944999999997</v>
      </c>
      <c r="D440" s="62">
        <f t="shared" si="6"/>
        <v>1.9132651208591174</v>
      </c>
      <c r="E440">
        <v>2.4699386907030104E-2</v>
      </c>
    </row>
    <row r="441" spans="2:5" x14ac:dyDescent="0.3">
      <c r="B441" s="205">
        <v>38013</v>
      </c>
      <c r="C441" s="81">
        <v>11.869481</v>
      </c>
      <c r="D441" s="62">
        <f t="shared" si="6"/>
        <v>-0.50515526109454356</v>
      </c>
      <c r="E441">
        <v>2.4662291245064923E-2</v>
      </c>
    </row>
    <row r="442" spans="2:5" x14ac:dyDescent="0.3">
      <c r="B442" s="205">
        <v>38681</v>
      </c>
      <c r="C442" s="81">
        <v>23.986273000000001</v>
      </c>
      <c r="D442" s="62">
        <f t="shared" si="6"/>
        <v>-0.73925721742504635</v>
      </c>
      <c r="E442">
        <v>2.4626072980944495E-2</v>
      </c>
    </row>
    <row r="443" spans="2:5" x14ac:dyDescent="0.3">
      <c r="B443" s="205">
        <v>40359</v>
      </c>
      <c r="C443" s="81">
        <v>91.992087999999995</v>
      </c>
      <c r="D443" s="62">
        <f t="shared" si="6"/>
        <v>-0.21444170249632966</v>
      </c>
      <c r="E443">
        <v>2.4568560786493495E-2</v>
      </c>
    </row>
    <row r="444" spans="2:5" x14ac:dyDescent="0.3">
      <c r="B444" s="205">
        <v>41334</v>
      </c>
      <c r="C444" s="81">
        <v>117.104088</v>
      </c>
      <c r="D444" s="62">
        <f t="shared" si="6"/>
        <v>-0.39600825734654355</v>
      </c>
      <c r="E444">
        <v>2.4525362324831636E-2</v>
      </c>
    </row>
    <row r="445" spans="2:5" x14ac:dyDescent="0.3">
      <c r="B445" s="205">
        <v>41864</v>
      </c>
      <c r="C445" s="81">
        <v>193.883591</v>
      </c>
      <c r="D445" s="62">
        <f t="shared" si="6"/>
        <v>-0.30014960487033437</v>
      </c>
      <c r="E445">
        <v>2.4502801824293478E-2</v>
      </c>
    </row>
    <row r="446" spans="2:5" x14ac:dyDescent="0.3">
      <c r="B446" s="205">
        <v>42205</v>
      </c>
      <c r="C446" s="81">
        <v>277.03576700000002</v>
      </c>
      <c r="D446" s="62">
        <f t="shared" si="6"/>
        <v>45.855254222897699</v>
      </c>
      <c r="E446">
        <v>2.4482306155853891E-2</v>
      </c>
    </row>
    <row r="447" spans="2:5" x14ac:dyDescent="0.3">
      <c r="B447" s="205">
        <v>37655</v>
      </c>
      <c r="C447" s="81">
        <v>5.9125870000000003</v>
      </c>
      <c r="D447" s="62">
        <f t="shared" si="6"/>
        <v>-0.8917892283943375</v>
      </c>
      <c r="E447">
        <v>2.4454339897252948E-2</v>
      </c>
    </row>
    <row r="448" spans="2:5" x14ac:dyDescent="0.3">
      <c r="B448" s="205">
        <v>39994</v>
      </c>
      <c r="C448" s="81">
        <v>54.639541999999999</v>
      </c>
      <c r="D448" s="62">
        <f t="shared" si="6"/>
        <v>7.19686164379657</v>
      </c>
      <c r="E448">
        <v>2.4450043926663653E-2</v>
      </c>
    </row>
    <row r="449" spans="2:5" x14ac:dyDescent="0.3">
      <c r="B449" s="205">
        <v>37825</v>
      </c>
      <c r="C449" s="81">
        <v>6.6659100000000002</v>
      </c>
      <c r="D449" s="62">
        <f t="shared" si="6"/>
        <v>-0.98666844039202228</v>
      </c>
      <c r="E449">
        <v>2.4448314224947431E-2</v>
      </c>
    </row>
    <row r="450" spans="2:5" x14ac:dyDescent="0.3">
      <c r="B450" s="205">
        <v>44175</v>
      </c>
      <c r="C450" s="81">
        <v>500.00976600000001</v>
      </c>
      <c r="D450" s="62">
        <f t="shared" si="6"/>
        <v>10.532409196390834</v>
      </c>
      <c r="E450">
        <v>2.4395250548928864E-2</v>
      </c>
    </row>
    <row r="451" spans="2:5" x14ac:dyDescent="0.3">
      <c r="B451" s="205">
        <v>39282</v>
      </c>
      <c r="C451" s="81">
        <v>43.356921999999997</v>
      </c>
      <c r="D451" s="62">
        <f t="shared" si="6"/>
        <v>-0.68108821778348771</v>
      </c>
      <c r="E451">
        <v>2.4390590814798031E-2</v>
      </c>
    </row>
    <row r="452" spans="2:5" x14ac:dyDescent="0.3">
      <c r="B452" s="205">
        <v>41509</v>
      </c>
      <c r="C452" s="81">
        <v>135.95271299999999</v>
      </c>
      <c r="D452" s="62">
        <f t="shared" si="6"/>
        <v>0.36325571617909264</v>
      </c>
      <c r="E452">
        <v>2.432346348745091E-2</v>
      </c>
    </row>
    <row r="453" spans="2:5" x14ac:dyDescent="0.3">
      <c r="B453" s="205">
        <v>41015</v>
      </c>
      <c r="C453" s="81">
        <v>99.726494000000002</v>
      </c>
      <c r="D453" s="62">
        <f t="shared" si="6"/>
        <v>1.1037175322511046</v>
      </c>
      <c r="E453">
        <v>2.4323163636915314E-2</v>
      </c>
    </row>
    <row r="454" spans="2:5" x14ac:dyDescent="0.3">
      <c r="B454" s="205">
        <v>39409</v>
      </c>
      <c r="C454" s="81">
        <v>47.404888</v>
      </c>
      <c r="D454" s="62">
        <f t="shared" si="6"/>
        <v>0.99601368955781122</v>
      </c>
      <c r="E454">
        <v>2.4289780679604162E-2</v>
      </c>
    </row>
    <row r="455" spans="2:5" x14ac:dyDescent="0.3">
      <c r="B455" s="205">
        <v>38650</v>
      </c>
      <c r="C455" s="81">
        <v>23.749780999999999</v>
      </c>
      <c r="D455" s="62">
        <f t="shared" si="6"/>
        <v>-0.95512728833573457</v>
      </c>
      <c r="E455">
        <v>2.4287393454799279E-2</v>
      </c>
    </row>
    <row r="456" spans="2:5" x14ac:dyDescent="0.3">
      <c r="B456" s="205">
        <v>45001</v>
      </c>
      <c r="C456" s="81">
        <v>529.27002000000005</v>
      </c>
      <c r="D456" s="62">
        <f t="shared" ref="D456:D519" si="7">(C456-C457)/C457</f>
        <v>36.820240283960132</v>
      </c>
      <c r="E456">
        <v>2.4240850318773186E-2</v>
      </c>
    </row>
    <row r="457" spans="2:5" x14ac:dyDescent="0.3">
      <c r="B457" s="205">
        <v>38392</v>
      </c>
      <c r="C457" s="81">
        <v>13.994358999999999</v>
      </c>
      <c r="D457" s="62">
        <f t="shared" si="7"/>
        <v>-0.80618467478632416</v>
      </c>
      <c r="E457">
        <v>2.4203037298140512E-2</v>
      </c>
    </row>
    <row r="458" spans="2:5" x14ac:dyDescent="0.3">
      <c r="B458" s="205">
        <v>40183</v>
      </c>
      <c r="C458" s="81">
        <v>72.204605000000001</v>
      </c>
      <c r="D458" s="62">
        <f t="shared" si="7"/>
        <v>-0.58134621726017321</v>
      </c>
      <c r="E458">
        <v>2.416383136530063E-2</v>
      </c>
    </row>
    <row r="459" spans="2:5" x14ac:dyDescent="0.3">
      <c r="B459" s="205">
        <v>41795</v>
      </c>
      <c r="C459" s="81">
        <v>172.468536</v>
      </c>
      <c r="D459" s="62">
        <f t="shared" si="7"/>
        <v>-0.66509598515593082</v>
      </c>
      <c r="E459">
        <v>2.4132615937597173E-2</v>
      </c>
    </row>
    <row r="460" spans="2:5" x14ac:dyDescent="0.3">
      <c r="B460" s="205">
        <v>44281</v>
      </c>
      <c r="C460" s="81">
        <v>514.97900400000003</v>
      </c>
      <c r="D460" s="62">
        <f t="shared" si="7"/>
        <v>9.9565580928905515</v>
      </c>
      <c r="E460">
        <v>2.4065194831166488E-2</v>
      </c>
    </row>
    <row r="461" spans="2:5" x14ac:dyDescent="0.3">
      <c r="B461" s="205">
        <v>39538</v>
      </c>
      <c r="C461" s="81">
        <v>47.001896000000002</v>
      </c>
      <c r="D461" s="62">
        <f t="shared" si="7"/>
        <v>-0.81351620196739127</v>
      </c>
      <c r="E461">
        <v>2.4029651216498145E-2</v>
      </c>
    </row>
    <row r="462" spans="2:5" x14ac:dyDescent="0.3">
      <c r="B462" s="205">
        <v>42100</v>
      </c>
      <c r="C462" s="81">
        <v>252.04278600000001</v>
      </c>
      <c r="D462" s="62">
        <f t="shared" si="7"/>
        <v>-0.52764992970740654</v>
      </c>
      <c r="E462">
        <v>2.4010622225432786E-2</v>
      </c>
    </row>
    <row r="463" spans="2:5" x14ac:dyDescent="0.3">
      <c r="B463" s="205">
        <v>44210</v>
      </c>
      <c r="C463" s="81">
        <v>533.59320100000002</v>
      </c>
      <c r="D463" s="62">
        <f t="shared" si="7"/>
        <v>-0.10714523542205397</v>
      </c>
      <c r="E463">
        <v>2.3969561848280873E-2</v>
      </c>
    </row>
    <row r="464" spans="2:5" x14ac:dyDescent="0.3">
      <c r="B464" s="205">
        <v>44428</v>
      </c>
      <c r="C464" s="81">
        <v>597.62597700000003</v>
      </c>
      <c r="D464" s="62">
        <f t="shared" si="7"/>
        <v>1.4399612291662103</v>
      </c>
      <c r="E464">
        <v>2.3936888822472295E-2</v>
      </c>
    </row>
    <row r="465" spans="2:5" x14ac:dyDescent="0.3">
      <c r="B465" s="205">
        <v>42146</v>
      </c>
      <c r="C465" s="81">
        <v>244.932571</v>
      </c>
      <c r="D465" s="62">
        <f t="shared" si="7"/>
        <v>23.353095295337216</v>
      </c>
      <c r="E465">
        <v>2.3933604181615185E-2</v>
      </c>
    </row>
    <row r="466" spans="2:5" x14ac:dyDescent="0.3">
      <c r="B466" s="205">
        <v>38075</v>
      </c>
      <c r="C466" s="81">
        <v>10.057554</v>
      </c>
      <c r="D466" s="62">
        <f t="shared" si="7"/>
        <v>-0.94512407025083045</v>
      </c>
      <c r="E466">
        <v>2.3903995937594204E-2</v>
      </c>
    </row>
    <row r="467" spans="2:5" x14ac:dyDescent="0.3">
      <c r="B467" s="205">
        <v>41845</v>
      </c>
      <c r="C467" s="81">
        <v>183.27806100000001</v>
      </c>
      <c r="D467" s="62">
        <f t="shared" si="7"/>
        <v>-0.48667671823363723</v>
      </c>
      <c r="E467">
        <v>2.3852301687395043E-2</v>
      </c>
    </row>
    <row r="468" spans="2:5" x14ac:dyDescent="0.3">
      <c r="B468" s="205">
        <v>43245</v>
      </c>
      <c r="C468" s="81">
        <v>357.04217499999999</v>
      </c>
      <c r="D468" s="62">
        <f t="shared" si="7"/>
        <v>6.8715880503654221</v>
      </c>
      <c r="E468">
        <v>2.3815816931812984E-2</v>
      </c>
    </row>
    <row r="469" spans="2:5" x14ac:dyDescent="0.3">
      <c r="B469" s="205">
        <v>39358</v>
      </c>
      <c r="C469" s="81">
        <v>45.358341000000003</v>
      </c>
      <c r="D469" s="62">
        <f t="shared" si="7"/>
        <v>4.1102585407504756E-2</v>
      </c>
      <c r="E469">
        <v>2.3775643910946127E-2</v>
      </c>
    </row>
    <row r="470" spans="2:5" x14ac:dyDescent="0.3">
      <c r="B470" s="205">
        <v>39300</v>
      </c>
      <c r="C470" s="81">
        <v>43.567599999999999</v>
      </c>
      <c r="D470" s="62">
        <f t="shared" si="7"/>
        <v>3.3693673726169493</v>
      </c>
      <c r="E470">
        <v>2.3762490937017402E-2</v>
      </c>
    </row>
    <row r="471" spans="2:5" x14ac:dyDescent="0.3">
      <c r="B471" s="205">
        <v>38286</v>
      </c>
      <c r="C471" s="81">
        <v>9.9711459999999992</v>
      </c>
      <c r="D471" s="62">
        <f t="shared" si="7"/>
        <v>-0.98017318610523985</v>
      </c>
      <c r="E471">
        <v>2.3722057627592965E-2</v>
      </c>
    </row>
    <row r="472" spans="2:5" x14ac:dyDescent="0.3">
      <c r="B472" s="205">
        <v>44127</v>
      </c>
      <c r="C472" s="81">
        <v>502.91217</v>
      </c>
      <c r="D472" s="62">
        <f t="shared" si="7"/>
        <v>51.027838616839908</v>
      </c>
      <c r="E472">
        <v>2.3661758748994722E-2</v>
      </c>
    </row>
    <row r="473" spans="2:5" x14ac:dyDescent="0.3">
      <c r="B473" s="205">
        <v>38139</v>
      </c>
      <c r="C473" s="81">
        <v>9.6662130000000008</v>
      </c>
      <c r="D473" s="62">
        <f t="shared" si="7"/>
        <v>-0.91601816469866848</v>
      </c>
      <c r="E473">
        <v>2.3621672852808816E-2</v>
      </c>
    </row>
    <row r="474" spans="2:5" x14ac:dyDescent="0.3">
      <c r="B474" s="205">
        <v>41156</v>
      </c>
      <c r="C474" s="81">
        <v>115.098854</v>
      </c>
      <c r="D474" s="62">
        <f t="shared" si="7"/>
        <v>-0.26469533462623879</v>
      </c>
      <c r="E474">
        <v>2.3599758726863974E-2</v>
      </c>
    </row>
    <row r="475" spans="2:5" x14ac:dyDescent="0.3">
      <c r="B475" s="205">
        <v>41632</v>
      </c>
      <c r="C475" s="81">
        <v>156.532196</v>
      </c>
      <c r="D475" s="62">
        <f t="shared" si="7"/>
        <v>-0.63959362157213251</v>
      </c>
      <c r="E475">
        <v>2.3589312407493391E-2</v>
      </c>
    </row>
    <row r="476" spans="2:5" x14ac:dyDescent="0.3">
      <c r="B476" s="205">
        <v>43355</v>
      </c>
      <c r="C476" s="81">
        <v>434.32138099999997</v>
      </c>
      <c r="D476" s="62">
        <f t="shared" si="7"/>
        <v>3.5674752939934793</v>
      </c>
      <c r="E476">
        <v>2.3549303112832976E-2</v>
      </c>
    </row>
    <row r="477" spans="2:5" x14ac:dyDescent="0.3">
      <c r="B477" s="205">
        <v>40807</v>
      </c>
      <c r="C477" s="81">
        <v>95.090034000000003</v>
      </c>
      <c r="D477" s="62">
        <f t="shared" si="7"/>
        <v>1.3644777049898742</v>
      </c>
      <c r="E477">
        <v>2.3433971150559469E-2</v>
      </c>
    </row>
    <row r="478" spans="2:5" x14ac:dyDescent="0.3">
      <c r="B478" s="205">
        <v>39050</v>
      </c>
      <c r="C478" s="81">
        <v>40.216084000000002</v>
      </c>
      <c r="D478" s="62">
        <f t="shared" si="7"/>
        <v>-0.9052353564760931</v>
      </c>
      <c r="E478">
        <v>2.3387339364136828E-2</v>
      </c>
    </row>
    <row r="479" spans="2:5" x14ac:dyDescent="0.3">
      <c r="B479" s="205">
        <v>43535</v>
      </c>
      <c r="C479" s="81">
        <v>424.37857100000002</v>
      </c>
      <c r="D479" s="62">
        <f t="shared" si="7"/>
        <v>3.6651176792483908</v>
      </c>
      <c r="E479">
        <v>2.3368596166190983E-2</v>
      </c>
    </row>
    <row r="480" spans="2:5" x14ac:dyDescent="0.3">
      <c r="B480" s="205">
        <v>40547</v>
      </c>
      <c r="C480" s="81">
        <v>90.968459999999993</v>
      </c>
      <c r="D480" s="62">
        <f t="shared" si="7"/>
        <v>-0.85470742194444171</v>
      </c>
      <c r="E480">
        <v>2.335964523231699E-2</v>
      </c>
    </row>
    <row r="481" spans="2:5" x14ac:dyDescent="0.3">
      <c r="B481" s="205">
        <v>44441</v>
      </c>
      <c r="C481" s="81">
        <v>626.10534700000005</v>
      </c>
      <c r="D481" s="62">
        <f t="shared" si="7"/>
        <v>5.7826699550219995</v>
      </c>
      <c r="E481">
        <v>2.3313398772356227E-2</v>
      </c>
    </row>
    <row r="482" spans="2:5" x14ac:dyDescent="0.3">
      <c r="B482" s="205">
        <v>40953</v>
      </c>
      <c r="C482" s="81">
        <v>92.309569999999994</v>
      </c>
      <c r="D482" s="62">
        <f t="shared" si="7"/>
        <v>8.8309392206353756</v>
      </c>
      <c r="E482">
        <v>2.3278843009992459E-2</v>
      </c>
    </row>
    <row r="483" spans="2:5" x14ac:dyDescent="0.3">
      <c r="B483" s="205">
        <v>37932</v>
      </c>
      <c r="C483" s="81">
        <v>9.3896999999999995</v>
      </c>
      <c r="D483" s="62">
        <f t="shared" si="7"/>
        <v>-0.90111024099151071</v>
      </c>
      <c r="E483">
        <v>2.3255672030739111E-2</v>
      </c>
    </row>
    <row r="484" spans="2:5" x14ac:dyDescent="0.3">
      <c r="B484" s="205">
        <v>40451</v>
      </c>
      <c r="C484" s="81">
        <v>94.951187000000004</v>
      </c>
      <c r="D484" s="62">
        <f t="shared" si="7"/>
        <v>0.8165029188034304</v>
      </c>
      <c r="E484">
        <v>2.3211822296999411E-2</v>
      </c>
    </row>
    <row r="485" spans="2:5" x14ac:dyDescent="0.3">
      <c r="B485" s="205">
        <v>39989</v>
      </c>
      <c r="C485" s="81">
        <v>52.271419999999999</v>
      </c>
      <c r="D485" s="62">
        <f t="shared" si="7"/>
        <v>0.49410943278235159</v>
      </c>
      <c r="E485">
        <v>2.3206723798691611E-2</v>
      </c>
    </row>
    <row r="486" spans="2:5" x14ac:dyDescent="0.3">
      <c r="B486" s="205">
        <v>39799</v>
      </c>
      <c r="C486" s="81">
        <v>34.985000999999997</v>
      </c>
      <c r="D486" s="62">
        <f t="shared" si="7"/>
        <v>-0.92595606782832041</v>
      </c>
      <c r="E486">
        <v>2.3124963078598484E-2</v>
      </c>
    </row>
    <row r="487" spans="2:5" x14ac:dyDescent="0.3">
      <c r="B487" s="205">
        <v>43951</v>
      </c>
      <c r="C487" s="81">
        <v>472.489777</v>
      </c>
      <c r="D487" s="62">
        <f t="shared" si="7"/>
        <v>1.1796950458076401</v>
      </c>
      <c r="E487">
        <v>2.3104957608780542E-2</v>
      </c>
    </row>
    <row r="488" spans="2:5" x14ac:dyDescent="0.3">
      <c r="B488" s="205">
        <v>42016</v>
      </c>
      <c r="C488" s="81">
        <v>216.768753</v>
      </c>
      <c r="D488" s="62">
        <f t="shared" si="7"/>
        <v>-0.59304329445748316</v>
      </c>
      <c r="E488">
        <v>2.3098609947091349E-2</v>
      </c>
    </row>
    <row r="489" spans="2:5" x14ac:dyDescent="0.3">
      <c r="B489" s="205">
        <v>44748</v>
      </c>
      <c r="C489" s="81">
        <v>532.65801999999996</v>
      </c>
      <c r="D489" s="62">
        <f t="shared" si="7"/>
        <v>2.8899017381560064E-2</v>
      </c>
      <c r="E489">
        <v>2.3082777791967397E-2</v>
      </c>
    </row>
    <row r="490" spans="2:5" x14ac:dyDescent="0.3">
      <c r="B490" s="205">
        <v>44650</v>
      </c>
      <c r="C490" s="81">
        <v>517.69708300000002</v>
      </c>
      <c r="D490" s="62">
        <f t="shared" si="7"/>
        <v>12.317105160398324</v>
      </c>
      <c r="E490">
        <v>2.3070981384777728E-2</v>
      </c>
    </row>
    <row r="491" spans="2:5" x14ac:dyDescent="0.3">
      <c r="B491" s="205">
        <v>39713</v>
      </c>
      <c r="C491" s="81">
        <v>38.874595999999997</v>
      </c>
      <c r="D491" s="62">
        <f t="shared" si="7"/>
        <v>-0.93145571478916522</v>
      </c>
      <c r="E491">
        <v>2.3059137301252565E-2</v>
      </c>
    </row>
    <row r="492" spans="2:5" x14ac:dyDescent="0.3">
      <c r="B492" s="205">
        <v>44931</v>
      </c>
      <c r="C492" s="81">
        <v>567.14569100000006</v>
      </c>
      <c r="D492" s="62">
        <f t="shared" si="7"/>
        <v>2.8990943362500285</v>
      </c>
      <c r="E492">
        <v>2.3041827866802672E-2</v>
      </c>
    </row>
    <row r="493" spans="2:5" x14ac:dyDescent="0.3">
      <c r="B493" s="205">
        <v>41515</v>
      </c>
      <c r="C493" s="81">
        <v>145.45574999999999</v>
      </c>
      <c r="D493" s="62">
        <f t="shared" si="7"/>
        <v>2.9658171256108536</v>
      </c>
      <c r="E493">
        <v>2.3025455003970643E-2</v>
      </c>
    </row>
    <row r="494" spans="2:5" x14ac:dyDescent="0.3">
      <c r="B494" s="205">
        <v>38860</v>
      </c>
      <c r="C494" s="81">
        <v>36.677371999999998</v>
      </c>
      <c r="D494" s="62">
        <f t="shared" si="7"/>
        <v>-0.7381877861732945</v>
      </c>
      <c r="E494">
        <v>2.2969685713553227E-2</v>
      </c>
    </row>
    <row r="495" spans="2:5" x14ac:dyDescent="0.3">
      <c r="B495" s="205">
        <v>41446</v>
      </c>
      <c r="C495" s="81">
        <v>140.09037799999999</v>
      </c>
      <c r="D495" s="62">
        <f t="shared" si="7"/>
        <v>-4.693072825623304E-2</v>
      </c>
      <c r="E495">
        <v>2.2908518067528267E-2</v>
      </c>
    </row>
    <row r="496" spans="2:5" x14ac:dyDescent="0.3">
      <c r="B496" s="205">
        <v>41599</v>
      </c>
      <c r="C496" s="81">
        <v>146.988663</v>
      </c>
      <c r="D496" s="62">
        <f t="shared" si="7"/>
        <v>-0.17739557735432646</v>
      </c>
      <c r="E496">
        <v>2.2879337650829418E-2</v>
      </c>
    </row>
    <row r="497" spans="2:5" x14ac:dyDescent="0.3">
      <c r="B497" s="205">
        <v>41835</v>
      </c>
      <c r="C497" s="81">
        <v>178.68693500000001</v>
      </c>
      <c r="D497" s="62">
        <f t="shared" si="7"/>
        <v>-0.63814537390501302</v>
      </c>
      <c r="E497">
        <v>2.2864865057945372E-2</v>
      </c>
    </row>
    <row r="498" spans="2:5" x14ac:dyDescent="0.3">
      <c r="B498" s="205">
        <v>44701</v>
      </c>
      <c r="C498" s="81">
        <v>493.80862400000001</v>
      </c>
      <c r="D498" s="62">
        <f t="shared" si="7"/>
        <v>30.436027400940365</v>
      </c>
      <c r="E498">
        <v>2.2861260401033576E-2</v>
      </c>
    </row>
    <row r="499" spans="2:5" x14ac:dyDescent="0.3">
      <c r="B499" s="205">
        <v>38469</v>
      </c>
      <c r="C499" s="81">
        <v>15.708366</v>
      </c>
      <c r="D499" s="62">
        <f t="shared" si="7"/>
        <v>-0.95045066824113866</v>
      </c>
      <c r="E499">
        <v>2.284675686409051E-2</v>
      </c>
    </row>
    <row r="500" spans="2:5" x14ac:dyDescent="0.3">
      <c r="B500" s="205">
        <v>43192</v>
      </c>
      <c r="C500" s="81">
        <v>317.02478000000002</v>
      </c>
      <c r="D500" s="62">
        <f t="shared" si="7"/>
        <v>0.23569074772904422</v>
      </c>
      <c r="E500">
        <v>2.2838099146484901E-2</v>
      </c>
    </row>
    <row r="501" spans="2:5" x14ac:dyDescent="0.3">
      <c r="B501" s="205">
        <v>42489</v>
      </c>
      <c r="C501" s="81">
        <v>256.55673200000001</v>
      </c>
      <c r="D501" s="62">
        <f t="shared" si="7"/>
        <v>1.4759040158842807</v>
      </c>
      <c r="E501">
        <v>2.2807416875457016E-2</v>
      </c>
    </row>
    <row r="502" spans="2:5" x14ac:dyDescent="0.3">
      <c r="B502" s="205">
        <v>40725</v>
      </c>
      <c r="C502" s="81">
        <v>103.621437</v>
      </c>
      <c r="D502" s="62">
        <f t="shared" si="7"/>
        <v>-0.59293379400395074</v>
      </c>
      <c r="E502">
        <v>2.2806653283766472E-2</v>
      </c>
    </row>
    <row r="503" spans="2:5" x14ac:dyDescent="0.3">
      <c r="B503" s="205">
        <v>42478</v>
      </c>
      <c r="C503" s="81">
        <v>254.55671699999999</v>
      </c>
      <c r="D503" s="62">
        <f t="shared" si="7"/>
        <v>0.93008222600552004</v>
      </c>
      <c r="E503">
        <v>2.279937442732733E-2</v>
      </c>
    </row>
    <row r="504" spans="2:5" x14ac:dyDescent="0.3">
      <c r="B504" s="205">
        <v>41389</v>
      </c>
      <c r="C504" s="81">
        <v>131.88905299999999</v>
      </c>
      <c r="D504" s="62">
        <f t="shared" si="7"/>
        <v>2.0286930134768046</v>
      </c>
      <c r="E504">
        <v>2.2791001018610538E-2</v>
      </c>
    </row>
    <row r="505" spans="2:5" x14ac:dyDescent="0.3">
      <c r="B505" s="205">
        <v>39373</v>
      </c>
      <c r="C505" s="81">
        <v>43.546523999999998</v>
      </c>
      <c r="D505" s="62">
        <f t="shared" si="7"/>
        <v>-0.52658573524728569</v>
      </c>
      <c r="E505">
        <v>2.2760816429795015E-2</v>
      </c>
    </row>
    <row r="506" spans="2:5" x14ac:dyDescent="0.3">
      <c r="B506" s="205">
        <v>40421</v>
      </c>
      <c r="C506" s="81">
        <v>91.983970999999997</v>
      </c>
      <c r="D506" s="62">
        <f t="shared" si="7"/>
        <v>1.2040150014148887</v>
      </c>
      <c r="E506">
        <v>2.2727383659970155E-2</v>
      </c>
    </row>
    <row r="507" spans="2:5" x14ac:dyDescent="0.3">
      <c r="B507" s="205">
        <v>39196</v>
      </c>
      <c r="C507" s="81">
        <v>41.734729999999999</v>
      </c>
      <c r="D507" s="62">
        <f t="shared" si="7"/>
        <v>-0.53443417819398065</v>
      </c>
      <c r="E507">
        <v>2.2715281918124934E-2</v>
      </c>
    </row>
    <row r="508" spans="2:5" x14ac:dyDescent="0.3">
      <c r="B508" s="205">
        <v>40561</v>
      </c>
      <c r="C508" s="81">
        <v>89.643028000000001</v>
      </c>
      <c r="D508" s="62">
        <f t="shared" si="7"/>
        <v>-0.37826737236993407</v>
      </c>
      <c r="E508">
        <v>2.268131045725913E-2</v>
      </c>
    </row>
    <row r="509" spans="2:5" x14ac:dyDescent="0.3">
      <c r="B509" s="205">
        <v>41467</v>
      </c>
      <c r="C509" s="81">
        <v>144.182602</v>
      </c>
      <c r="D509" s="62">
        <f t="shared" si="7"/>
        <v>-0.74170737822113197</v>
      </c>
      <c r="E509">
        <v>2.257319738059746E-2</v>
      </c>
    </row>
    <row r="510" spans="2:5" x14ac:dyDescent="0.3">
      <c r="B510" s="205">
        <v>44596</v>
      </c>
      <c r="C510" s="81">
        <v>558.21417199999996</v>
      </c>
      <c r="D510" s="62">
        <f t="shared" si="7"/>
        <v>3.6153511462568551</v>
      </c>
      <c r="E510">
        <v>2.2553626373666529E-2</v>
      </c>
    </row>
    <row r="511" spans="2:5" x14ac:dyDescent="0.3">
      <c r="B511" s="205">
        <v>41317</v>
      </c>
      <c r="C511" s="81">
        <v>120.947281</v>
      </c>
      <c r="D511" s="62">
        <f t="shared" si="7"/>
        <v>-0.77468652392606363</v>
      </c>
      <c r="E511">
        <v>2.2553479882674372E-2</v>
      </c>
    </row>
    <row r="512" spans="2:5" x14ac:dyDescent="0.3">
      <c r="B512" s="205">
        <v>45072</v>
      </c>
      <c r="C512" s="81">
        <v>536.79559300000005</v>
      </c>
      <c r="D512" s="62">
        <f t="shared" si="7"/>
        <v>0.13842646284706894</v>
      </c>
      <c r="E512">
        <v>2.2540669255505255E-2</v>
      </c>
    </row>
    <row r="513" spans="2:5" x14ac:dyDescent="0.3">
      <c r="B513" s="205">
        <v>43929</v>
      </c>
      <c r="C513" s="81">
        <v>471.52417000000003</v>
      </c>
      <c r="D513" s="62">
        <f t="shared" si="7"/>
        <v>-0.12127433639691394</v>
      </c>
      <c r="E513">
        <v>2.2510797252697973E-2</v>
      </c>
    </row>
    <row r="514" spans="2:5" x14ac:dyDescent="0.3">
      <c r="B514" s="205">
        <v>45315</v>
      </c>
      <c r="C514" s="81">
        <v>536.59997599999997</v>
      </c>
      <c r="D514" s="62">
        <f t="shared" si="7"/>
        <v>1.5161988089563492</v>
      </c>
      <c r="E514">
        <v>2.2484733745839921E-2</v>
      </c>
    </row>
    <row r="515" spans="2:5" x14ac:dyDescent="0.3">
      <c r="B515" s="205">
        <v>41878</v>
      </c>
      <c r="C515" s="81">
        <v>213.25817900000001</v>
      </c>
      <c r="D515" s="62">
        <f t="shared" si="7"/>
        <v>-0.62896418512375374</v>
      </c>
      <c r="E515">
        <v>2.2452331097113396E-2</v>
      </c>
    </row>
    <row r="516" spans="2:5" x14ac:dyDescent="0.3">
      <c r="B516" s="205">
        <v>44421</v>
      </c>
      <c r="C516" s="81">
        <v>574.76440400000001</v>
      </c>
      <c r="D516" s="62">
        <f t="shared" si="7"/>
        <v>1.2674313475189249</v>
      </c>
      <c r="E516">
        <v>2.2419099302743713E-2</v>
      </c>
    </row>
    <row r="517" spans="2:5" x14ac:dyDescent="0.3">
      <c r="B517" s="205">
        <v>42487</v>
      </c>
      <c r="C517" s="81">
        <v>253.48701500000001</v>
      </c>
      <c r="D517" s="62">
        <f t="shared" si="7"/>
        <v>1.9456625592885632</v>
      </c>
      <c r="E517">
        <v>2.2322504762139567E-2</v>
      </c>
    </row>
    <row r="518" spans="2:5" x14ac:dyDescent="0.3">
      <c r="B518" s="205">
        <v>40940</v>
      </c>
      <c r="C518" s="81">
        <v>86.054328999999996</v>
      </c>
      <c r="D518" s="62">
        <f t="shared" si="7"/>
        <v>-0.68526967268785532</v>
      </c>
      <c r="E518">
        <v>2.2293246810373805E-2</v>
      </c>
    </row>
    <row r="519" spans="2:5" x14ac:dyDescent="0.3">
      <c r="B519" s="205">
        <v>42899</v>
      </c>
      <c r="C519" s="81">
        <v>273.42242399999998</v>
      </c>
      <c r="D519" s="62">
        <f t="shared" si="7"/>
        <v>25.187190878333887</v>
      </c>
      <c r="E519">
        <v>2.2249411510789695E-2</v>
      </c>
    </row>
    <row r="520" spans="2:5" x14ac:dyDescent="0.3">
      <c r="B520" s="205">
        <v>38077</v>
      </c>
      <c r="C520" s="81">
        <v>10.441075</v>
      </c>
      <c r="D520" s="62">
        <f t="shared" ref="D520:D583" si="8">(C520-C521)/C521</f>
        <v>-0.36962793704873642</v>
      </c>
      <c r="E520">
        <v>2.222223310043614E-2</v>
      </c>
    </row>
    <row r="521" spans="2:5" x14ac:dyDescent="0.3">
      <c r="B521" s="205">
        <v>38478</v>
      </c>
      <c r="C521" s="81">
        <v>16.563352999999999</v>
      </c>
      <c r="D521" s="62">
        <f t="shared" si="8"/>
        <v>-0.97049647907928771</v>
      </c>
      <c r="E521">
        <v>2.2150062229919425E-2</v>
      </c>
    </row>
    <row r="522" spans="2:5" x14ac:dyDescent="0.3">
      <c r="B522" s="205">
        <v>44679</v>
      </c>
      <c r="C522" s="81">
        <v>561.40258800000004</v>
      </c>
      <c r="D522" s="62">
        <f t="shared" si="8"/>
        <v>14.805573868771381</v>
      </c>
      <c r="E522">
        <v>2.2148730217013936E-2</v>
      </c>
    </row>
    <row r="523" spans="2:5" x14ac:dyDescent="0.3">
      <c r="B523" s="205">
        <v>39808</v>
      </c>
      <c r="C523" s="81">
        <v>35.519278999999997</v>
      </c>
      <c r="D523" s="62">
        <f t="shared" si="8"/>
        <v>-0.93945436554178452</v>
      </c>
      <c r="E523">
        <v>2.2139995964306748E-2</v>
      </c>
    </row>
    <row r="524" spans="2:5" x14ac:dyDescent="0.3">
      <c r="B524" s="205">
        <v>45112</v>
      </c>
      <c r="C524" s="81">
        <v>586.65301499999998</v>
      </c>
      <c r="D524" s="62">
        <f t="shared" si="8"/>
        <v>13.227858350289939</v>
      </c>
      <c r="E524">
        <v>2.208238009592732E-2</v>
      </c>
    </row>
    <row r="525" spans="2:5" x14ac:dyDescent="0.3">
      <c r="B525" s="205">
        <v>39531</v>
      </c>
      <c r="C525" s="81">
        <v>41.232700000000001</v>
      </c>
      <c r="D525" s="62">
        <f t="shared" si="8"/>
        <v>-0.85509839733121029</v>
      </c>
      <c r="E525">
        <v>2.2081564452313289E-2</v>
      </c>
    </row>
    <row r="526" spans="2:5" x14ac:dyDescent="0.3">
      <c r="B526" s="205">
        <v>42524</v>
      </c>
      <c r="C526" s="81">
        <v>284.55654900000002</v>
      </c>
      <c r="D526" s="62">
        <f t="shared" si="8"/>
        <v>45.369976640368407</v>
      </c>
      <c r="E526">
        <v>2.2051436626620742E-2</v>
      </c>
    </row>
    <row r="527" spans="2:5" x14ac:dyDescent="0.3">
      <c r="B527" s="205">
        <v>37462</v>
      </c>
      <c r="C527" s="81">
        <v>6.1366550000000002</v>
      </c>
      <c r="D527" s="62">
        <f t="shared" si="8"/>
        <v>-0.89534789172555196</v>
      </c>
      <c r="E527">
        <v>2.1984987284006805E-2</v>
      </c>
    </row>
    <row r="528" spans="2:5" x14ac:dyDescent="0.3">
      <c r="B528" s="205">
        <v>40014</v>
      </c>
      <c r="C528" s="81">
        <v>58.638618000000001</v>
      </c>
      <c r="D528" s="62">
        <f t="shared" si="8"/>
        <v>-0.15357500654789541</v>
      </c>
      <c r="E528">
        <v>2.1969961496583406E-2</v>
      </c>
    </row>
    <row r="529" spans="2:5" x14ac:dyDescent="0.3">
      <c r="B529" s="205">
        <v>40206</v>
      </c>
      <c r="C529" s="81">
        <v>69.277985000000001</v>
      </c>
      <c r="D529" s="62">
        <f t="shared" si="8"/>
        <v>0.39942260422507031</v>
      </c>
      <c r="E529">
        <v>2.1907242669951255E-2</v>
      </c>
    </row>
    <row r="530" spans="2:5" x14ac:dyDescent="0.3">
      <c r="B530" s="205">
        <v>39448</v>
      </c>
      <c r="C530" s="81">
        <v>49.504691999999999</v>
      </c>
      <c r="D530" s="62">
        <f t="shared" si="8"/>
        <v>-0.80220932420732405</v>
      </c>
      <c r="E530">
        <v>2.1891422251341556E-2</v>
      </c>
    </row>
    <row r="531" spans="2:5" x14ac:dyDescent="0.3">
      <c r="B531" s="205">
        <v>42117</v>
      </c>
      <c r="C531" s="81">
        <v>250.28829999999999</v>
      </c>
      <c r="D531" s="62">
        <f t="shared" si="8"/>
        <v>-0.48213183800060161</v>
      </c>
      <c r="E531">
        <v>2.1866136374324822E-2</v>
      </c>
    </row>
    <row r="532" spans="2:5" x14ac:dyDescent="0.3">
      <c r="B532" s="205">
        <v>43854</v>
      </c>
      <c r="C532" s="81">
        <v>483.30505399999998</v>
      </c>
      <c r="D532" s="62">
        <f t="shared" si="8"/>
        <v>11.719094279425446</v>
      </c>
      <c r="E532">
        <v>2.1845589151324455E-2</v>
      </c>
    </row>
    <row r="533" spans="2:5" x14ac:dyDescent="0.3">
      <c r="B533" s="205">
        <v>39710</v>
      </c>
      <c r="C533" s="81">
        <v>37.998386000000004</v>
      </c>
      <c r="D533" s="62">
        <f t="shared" si="8"/>
        <v>-0.85332676250492057</v>
      </c>
      <c r="E533">
        <v>2.1839410577993226E-2</v>
      </c>
    </row>
    <row r="534" spans="2:5" x14ac:dyDescent="0.3">
      <c r="B534" s="205">
        <v>42339</v>
      </c>
      <c r="C534" s="81">
        <v>259.06829800000003</v>
      </c>
      <c r="D534" s="62">
        <f t="shared" si="8"/>
        <v>-0.44626342131510216</v>
      </c>
      <c r="E534">
        <v>2.183054103724771E-2</v>
      </c>
    </row>
    <row r="535" spans="2:5" x14ac:dyDescent="0.3">
      <c r="B535" s="205">
        <v>44025</v>
      </c>
      <c r="C535" s="81">
        <v>467.85476699999998</v>
      </c>
      <c r="D535" s="62">
        <f t="shared" si="8"/>
        <v>1.1638431010370951</v>
      </c>
      <c r="E535">
        <v>2.1828658646442792E-2</v>
      </c>
    </row>
    <row r="536" spans="2:5" x14ac:dyDescent="0.3">
      <c r="B536" s="205">
        <v>41955</v>
      </c>
      <c r="C536" s="81">
        <v>216.21473700000001</v>
      </c>
      <c r="D536" s="62">
        <f t="shared" si="8"/>
        <v>-0.33482032492649161</v>
      </c>
      <c r="E536">
        <v>2.1819723371043907E-2</v>
      </c>
    </row>
    <row r="537" spans="2:5" x14ac:dyDescent="0.3">
      <c r="B537" s="205">
        <v>43201</v>
      </c>
      <c r="C537" s="81">
        <v>325.04711900000001</v>
      </c>
      <c r="D537" s="62">
        <f t="shared" si="8"/>
        <v>6.288068499886065</v>
      </c>
      <c r="E537">
        <v>2.1806657006932323E-2</v>
      </c>
    </row>
    <row r="538" spans="2:5" x14ac:dyDescent="0.3">
      <c r="B538" s="205">
        <v>39353</v>
      </c>
      <c r="C538" s="81">
        <v>44.599899000000001</v>
      </c>
      <c r="D538" s="62">
        <f t="shared" si="8"/>
        <v>-2.3629512013903947E-3</v>
      </c>
      <c r="E538">
        <v>2.1717923614316573E-2</v>
      </c>
    </row>
    <row r="539" spans="2:5" x14ac:dyDescent="0.3">
      <c r="B539" s="205">
        <v>39932</v>
      </c>
      <c r="C539" s="81">
        <v>44.705536000000002</v>
      </c>
      <c r="D539" s="62">
        <f t="shared" si="8"/>
        <v>0.18338502347259272</v>
      </c>
      <c r="E539">
        <v>2.1674762760274559E-2</v>
      </c>
    </row>
    <row r="540" spans="2:5" x14ac:dyDescent="0.3">
      <c r="B540" s="205">
        <v>38972</v>
      </c>
      <c r="C540" s="81">
        <v>37.777676</v>
      </c>
      <c r="D540" s="62">
        <f t="shared" si="8"/>
        <v>-0.72333387053903164</v>
      </c>
      <c r="E540">
        <v>2.1661530459826859E-2</v>
      </c>
    </row>
    <row r="541" spans="2:5" x14ac:dyDescent="0.3">
      <c r="B541" s="205">
        <v>41396</v>
      </c>
      <c r="C541" s="81">
        <v>136.54608200000001</v>
      </c>
      <c r="D541" s="62">
        <f t="shared" si="8"/>
        <v>-0.71991087293888256</v>
      </c>
      <c r="E541">
        <v>2.1650881065426633E-2</v>
      </c>
    </row>
    <row r="542" spans="2:5" x14ac:dyDescent="0.3">
      <c r="B542" s="205">
        <v>44102</v>
      </c>
      <c r="C542" s="81">
        <v>487.50939899999997</v>
      </c>
      <c r="D542" s="62">
        <f t="shared" si="8"/>
        <v>-2.8940297858883177E-2</v>
      </c>
      <c r="E542">
        <v>2.1619852728384653E-2</v>
      </c>
    </row>
    <row r="543" spans="2:5" x14ac:dyDescent="0.3">
      <c r="B543" s="205">
        <v>43873</v>
      </c>
      <c r="C543" s="81">
        <v>502.038544</v>
      </c>
      <c r="D543" s="62">
        <f t="shared" si="8"/>
        <v>3.1837324553503139</v>
      </c>
      <c r="E543">
        <v>2.1615273870679141E-2</v>
      </c>
    </row>
    <row r="544" spans="2:5" x14ac:dyDescent="0.3">
      <c r="B544" s="205">
        <v>41305</v>
      </c>
      <c r="C544" s="81">
        <v>119.997765</v>
      </c>
      <c r="D544" s="62">
        <f t="shared" si="8"/>
        <v>0.33270623524444598</v>
      </c>
      <c r="E544">
        <v>2.1554999119318081E-2</v>
      </c>
    </row>
    <row r="545" spans="2:5" x14ac:dyDescent="0.3">
      <c r="B545" s="205">
        <v>40527</v>
      </c>
      <c r="C545" s="81">
        <v>90.040672000000001</v>
      </c>
      <c r="D545" s="62">
        <f t="shared" si="8"/>
        <v>14.082677212177879</v>
      </c>
      <c r="E545">
        <v>2.1553633746597637E-2</v>
      </c>
    </row>
    <row r="546" spans="2:5" x14ac:dyDescent="0.3">
      <c r="B546" s="205">
        <v>37649</v>
      </c>
      <c r="C546" s="81">
        <v>5.9698070000000003</v>
      </c>
      <c r="D546" s="62">
        <f t="shared" si="8"/>
        <v>-0.86103661470711246</v>
      </c>
      <c r="E546">
        <v>2.1540310137344365E-2</v>
      </c>
    </row>
    <row r="547" spans="2:5" x14ac:dyDescent="0.3">
      <c r="B547" s="205">
        <v>39920</v>
      </c>
      <c r="C547" s="81">
        <v>42.959567999999997</v>
      </c>
      <c r="D547" s="62">
        <f t="shared" si="8"/>
        <v>0.28361540487836112</v>
      </c>
      <c r="E547">
        <v>2.1527602887898983E-2</v>
      </c>
    </row>
    <row r="548" spans="2:5" x14ac:dyDescent="0.3">
      <c r="B548" s="205">
        <v>39794</v>
      </c>
      <c r="C548" s="81">
        <v>33.467632000000002</v>
      </c>
      <c r="D548" s="62">
        <f t="shared" si="8"/>
        <v>-0.92144811905020996</v>
      </c>
      <c r="E548">
        <v>2.1526430852464241E-2</v>
      </c>
    </row>
    <row r="549" spans="2:5" x14ac:dyDescent="0.3">
      <c r="B549" s="205">
        <v>43448</v>
      </c>
      <c r="C549" s="81">
        <v>426.05767800000001</v>
      </c>
      <c r="D549" s="62">
        <f t="shared" si="8"/>
        <v>0.66248512530873371</v>
      </c>
      <c r="E549">
        <v>2.1509037016461188E-2</v>
      </c>
    </row>
    <row r="550" spans="2:5" x14ac:dyDescent="0.3">
      <c r="B550" s="205">
        <v>42355</v>
      </c>
      <c r="C550" s="81">
        <v>256.27758799999998</v>
      </c>
      <c r="D550" s="62">
        <f t="shared" si="8"/>
        <v>26.064330770885526</v>
      </c>
      <c r="E550">
        <v>2.1505345228091267E-2</v>
      </c>
    </row>
    <row r="551" spans="2:5" x14ac:dyDescent="0.3">
      <c r="B551" s="205">
        <v>38194</v>
      </c>
      <c r="C551" s="81">
        <v>9.469201</v>
      </c>
      <c r="D551" s="62">
        <f t="shared" si="8"/>
        <v>-0.19290925872560447</v>
      </c>
      <c r="E551">
        <v>2.1486687351989293E-2</v>
      </c>
    </row>
    <row r="552" spans="2:5" x14ac:dyDescent="0.3">
      <c r="B552" s="205">
        <v>37979</v>
      </c>
      <c r="C552" s="81">
        <v>11.732511000000001</v>
      </c>
      <c r="D552" s="62">
        <f t="shared" si="8"/>
        <v>-0.96003742503132705</v>
      </c>
      <c r="E552">
        <v>2.1465334942370164E-2</v>
      </c>
    </row>
    <row r="553" spans="2:5" x14ac:dyDescent="0.3">
      <c r="B553" s="205">
        <v>42558</v>
      </c>
      <c r="C553" s="81">
        <v>293.58746300000001</v>
      </c>
      <c r="D553" s="62">
        <f t="shared" si="8"/>
        <v>1.5216682306945344</v>
      </c>
      <c r="E553">
        <v>2.142857659756266E-2</v>
      </c>
    </row>
    <row r="554" spans="2:5" x14ac:dyDescent="0.3">
      <c r="B554" s="205">
        <v>41288</v>
      </c>
      <c r="C554" s="81">
        <v>116.425888</v>
      </c>
      <c r="D554" s="62">
        <f t="shared" si="8"/>
        <v>9.7285357892654272</v>
      </c>
      <c r="E554">
        <v>2.1419922622361351E-2</v>
      </c>
    </row>
    <row r="555" spans="2:5" x14ac:dyDescent="0.3">
      <c r="B555" s="205">
        <v>38149</v>
      </c>
      <c r="C555" s="81">
        <v>10.851983000000001</v>
      </c>
      <c r="D555" s="62">
        <f t="shared" si="8"/>
        <v>-0.9791633005625543</v>
      </c>
      <c r="E555">
        <v>2.1362625241117608E-2</v>
      </c>
    </row>
    <row r="556" spans="2:5" x14ac:dyDescent="0.3">
      <c r="B556" s="205">
        <v>44238</v>
      </c>
      <c r="C556" s="81">
        <v>520.81103499999995</v>
      </c>
      <c r="D556" s="62">
        <f t="shared" si="8"/>
        <v>12.698438655690858</v>
      </c>
      <c r="E556">
        <v>2.1252130078363112E-2</v>
      </c>
    </row>
    <row r="557" spans="2:5" x14ac:dyDescent="0.3">
      <c r="B557" s="205">
        <v>39835</v>
      </c>
      <c r="C557" s="81">
        <v>38.019736999999999</v>
      </c>
      <c r="D557" s="62">
        <f t="shared" si="8"/>
        <v>-0.85229129698847106</v>
      </c>
      <c r="E557">
        <v>2.1239703323784751E-2</v>
      </c>
    </row>
    <row r="558" spans="2:5" x14ac:dyDescent="0.3">
      <c r="B558" s="205">
        <v>42724</v>
      </c>
      <c r="C558" s="81">
        <v>257.39672899999999</v>
      </c>
      <c r="D558" s="62">
        <f t="shared" si="8"/>
        <v>15.555986219635637</v>
      </c>
      <c r="E558">
        <v>2.119379365115907E-2</v>
      </c>
    </row>
    <row r="559" spans="2:5" x14ac:dyDescent="0.3">
      <c r="B559" s="205">
        <v>38454</v>
      </c>
      <c r="C559" s="81">
        <v>15.547048999999999</v>
      </c>
      <c r="D559" s="62">
        <f t="shared" si="8"/>
        <v>-0.97566606376752762</v>
      </c>
      <c r="E559">
        <v>2.1191680365055626E-2</v>
      </c>
    </row>
    <row r="560" spans="2:5" x14ac:dyDescent="0.3">
      <c r="B560" s="205">
        <v>44456</v>
      </c>
      <c r="C560" s="81">
        <v>638.90399200000002</v>
      </c>
      <c r="D560" s="62">
        <f t="shared" si="8"/>
        <v>64.043284920894351</v>
      </c>
      <c r="E560">
        <v>2.1158714291694244E-2</v>
      </c>
    </row>
    <row r="561" spans="2:5" x14ac:dyDescent="0.3">
      <c r="B561" s="205">
        <v>38072</v>
      </c>
      <c r="C561" s="81">
        <v>9.8227510000000002</v>
      </c>
      <c r="D561" s="62">
        <f t="shared" si="8"/>
        <v>-0.75166121068468883</v>
      </c>
      <c r="E561">
        <v>2.1155493291525506E-2</v>
      </c>
    </row>
    <row r="562" spans="2:5" x14ac:dyDescent="0.3">
      <c r="B562" s="205">
        <v>39885</v>
      </c>
      <c r="C562" s="81">
        <v>39.553832999999997</v>
      </c>
      <c r="D562" s="62">
        <f t="shared" si="8"/>
        <v>-0.80816599216427953</v>
      </c>
      <c r="E562">
        <v>2.1145974122615242E-2</v>
      </c>
    </row>
    <row r="563" spans="2:5" x14ac:dyDescent="0.3">
      <c r="B563" s="205">
        <v>41872</v>
      </c>
      <c r="C563" s="81">
        <v>206.187805</v>
      </c>
      <c r="D563" s="62">
        <f t="shared" si="8"/>
        <v>1.3306732960572352</v>
      </c>
      <c r="E563">
        <v>2.1145929195238902E-2</v>
      </c>
    </row>
    <row r="564" spans="2:5" x14ac:dyDescent="0.3">
      <c r="B564" s="205">
        <v>40868</v>
      </c>
      <c r="C564" s="81">
        <v>88.467055999999999</v>
      </c>
      <c r="D564" s="62">
        <f t="shared" si="8"/>
        <v>-0.7980572423706348</v>
      </c>
      <c r="E564">
        <v>2.1145007474159906E-2</v>
      </c>
    </row>
    <row r="565" spans="2:5" x14ac:dyDescent="0.3">
      <c r="B565" s="205">
        <v>43752</v>
      </c>
      <c r="C565" s="81">
        <v>438.07986499999998</v>
      </c>
      <c r="D565" s="62">
        <f t="shared" si="8"/>
        <v>11.827542007299531</v>
      </c>
      <c r="E565">
        <v>2.1095164105750904E-2</v>
      </c>
    </row>
    <row r="566" spans="2:5" x14ac:dyDescent="0.3">
      <c r="B566" s="205">
        <v>39737</v>
      </c>
      <c r="C566" s="81">
        <v>34.151505</v>
      </c>
      <c r="D566" s="62">
        <f t="shared" si="8"/>
        <v>-0.83030780261518178</v>
      </c>
      <c r="E566">
        <v>2.1085945665851674E-2</v>
      </c>
    </row>
    <row r="567" spans="2:5" x14ac:dyDescent="0.3">
      <c r="B567" s="205">
        <v>41941</v>
      </c>
      <c r="C567" s="81">
        <v>201.25559999999999</v>
      </c>
      <c r="D567" s="62">
        <f t="shared" si="8"/>
        <v>-0.16701710299531819</v>
      </c>
      <c r="E567">
        <v>2.1082180414381525E-2</v>
      </c>
    </row>
    <row r="568" spans="2:5" x14ac:dyDescent="0.3">
      <c r="B568" s="205">
        <v>42037</v>
      </c>
      <c r="C568" s="81">
        <v>241.60832199999999</v>
      </c>
      <c r="D568" s="62">
        <f t="shared" si="8"/>
        <v>-0.56548938614266098</v>
      </c>
      <c r="E568">
        <v>2.1073098691717376E-2</v>
      </c>
    </row>
    <row r="569" spans="2:5" x14ac:dyDescent="0.3">
      <c r="B569" s="205">
        <v>44301</v>
      </c>
      <c r="C569" s="81">
        <v>556.04699700000003</v>
      </c>
      <c r="D569" s="62">
        <f t="shared" si="8"/>
        <v>12.506427957652862</v>
      </c>
      <c r="E569">
        <v>2.1062050302531415E-2</v>
      </c>
    </row>
    <row r="570" spans="2:5" x14ac:dyDescent="0.3">
      <c r="B570" s="205">
        <v>39598</v>
      </c>
      <c r="C570" s="81">
        <v>41.169063999999999</v>
      </c>
      <c r="D570" s="62">
        <f t="shared" si="8"/>
        <v>9.8217296982234539E-2</v>
      </c>
      <c r="E570">
        <v>2.1041142891694474E-2</v>
      </c>
    </row>
    <row r="571" spans="2:5" x14ac:dyDescent="0.3">
      <c r="B571" s="205">
        <v>38933</v>
      </c>
      <c r="C571" s="81">
        <v>37.487175000000001</v>
      </c>
      <c r="D571" s="62">
        <f t="shared" si="8"/>
        <v>-8.3224966059159328E-2</v>
      </c>
      <c r="E571">
        <v>2.1024280828384652E-2</v>
      </c>
    </row>
    <row r="572" spans="2:5" x14ac:dyDescent="0.3">
      <c r="B572" s="205">
        <v>39898</v>
      </c>
      <c r="C572" s="81">
        <v>40.890265999999997</v>
      </c>
      <c r="D572" s="62">
        <f t="shared" si="8"/>
        <v>-0.92581587856323011</v>
      </c>
      <c r="E572">
        <v>2.099046867027855E-2</v>
      </c>
    </row>
    <row r="573" spans="2:5" x14ac:dyDescent="0.3">
      <c r="B573" s="205">
        <v>44672</v>
      </c>
      <c r="C573" s="81">
        <v>551.19970699999999</v>
      </c>
      <c r="D573" s="62">
        <f t="shared" si="8"/>
        <v>11.500477544803303</v>
      </c>
      <c r="E573">
        <v>2.0988540375557852E-2</v>
      </c>
    </row>
    <row r="574" spans="2:5" x14ac:dyDescent="0.3">
      <c r="B574" s="205">
        <v>39294</v>
      </c>
      <c r="C574" s="81">
        <v>44.094292000000003</v>
      </c>
      <c r="D574" s="62">
        <f t="shared" si="8"/>
        <v>0.22197631730580142</v>
      </c>
      <c r="E574">
        <v>2.0975614533804494E-2</v>
      </c>
    </row>
    <row r="575" spans="2:5" x14ac:dyDescent="0.3">
      <c r="B575" s="205">
        <v>38817</v>
      </c>
      <c r="C575" s="81">
        <v>36.084408000000003</v>
      </c>
      <c r="D575" s="62">
        <f t="shared" si="8"/>
        <v>-0.18321438987762273</v>
      </c>
      <c r="E575">
        <v>2.0971497550533794E-2</v>
      </c>
    </row>
    <row r="576" spans="2:5" x14ac:dyDescent="0.3">
      <c r="B576" s="205">
        <v>39258</v>
      </c>
      <c r="C576" s="81">
        <v>44.178555000000003</v>
      </c>
      <c r="D576" s="62">
        <f t="shared" si="8"/>
        <v>5.3080915271478135</v>
      </c>
      <c r="E576">
        <v>2.0934698830011762E-2</v>
      </c>
    </row>
    <row r="577" spans="2:5" x14ac:dyDescent="0.3">
      <c r="B577" s="205">
        <v>37817</v>
      </c>
      <c r="C577" s="81">
        <v>7.0034739999999998</v>
      </c>
      <c r="D577" s="62">
        <f t="shared" si="8"/>
        <v>-0.83395096249169853</v>
      </c>
      <c r="E577">
        <v>2.0927524882604204E-2</v>
      </c>
    </row>
    <row r="578" spans="2:5" x14ac:dyDescent="0.3">
      <c r="B578" s="205">
        <v>39237</v>
      </c>
      <c r="C578" s="81">
        <v>42.177143000000001</v>
      </c>
      <c r="D578" s="62">
        <f t="shared" si="8"/>
        <v>-0.92929258943300785</v>
      </c>
      <c r="E578">
        <v>2.0907659037410528E-2</v>
      </c>
    </row>
    <row r="579" spans="2:5" x14ac:dyDescent="0.3">
      <c r="B579" s="205">
        <v>44503</v>
      </c>
      <c r="C579" s="81">
        <v>596.50244099999998</v>
      </c>
      <c r="D579" s="62">
        <f t="shared" si="8"/>
        <v>24.78967158360344</v>
      </c>
      <c r="E579">
        <v>2.0901160228454879E-2</v>
      </c>
    </row>
    <row r="580" spans="2:5" x14ac:dyDescent="0.3">
      <c r="B580" s="205">
        <v>38629</v>
      </c>
      <c r="C580" s="81">
        <v>23.129508999999999</v>
      </c>
      <c r="D580" s="62">
        <f t="shared" si="8"/>
        <v>-0.95672860460770037</v>
      </c>
      <c r="E580">
        <v>2.0893404416329441E-2</v>
      </c>
    </row>
    <row r="581" spans="2:5" x14ac:dyDescent="0.3">
      <c r="B581" s="205">
        <v>44617</v>
      </c>
      <c r="C581" s="81">
        <v>534.52191200000004</v>
      </c>
      <c r="D581" s="62">
        <f t="shared" si="8"/>
        <v>4.6859552174866907</v>
      </c>
      <c r="E581">
        <v>2.089168324126349E-2</v>
      </c>
    </row>
    <row r="582" spans="2:5" x14ac:dyDescent="0.3">
      <c r="B582" s="205">
        <v>40970</v>
      </c>
      <c r="C582" s="81">
        <v>94.007407999999998</v>
      </c>
      <c r="D582" s="62">
        <f t="shared" si="8"/>
        <v>-1.2170871683258573E-2</v>
      </c>
      <c r="E582">
        <v>2.086360231400251E-2</v>
      </c>
    </row>
    <row r="583" spans="2:5" x14ac:dyDescent="0.3">
      <c r="B583" s="205">
        <v>40688</v>
      </c>
      <c r="C583" s="81">
        <v>95.165656999999996</v>
      </c>
      <c r="D583" s="62">
        <f t="shared" si="8"/>
        <v>-0.66943986865635641</v>
      </c>
      <c r="E583">
        <v>2.0853194815064792E-2</v>
      </c>
    </row>
    <row r="584" spans="2:5" x14ac:dyDescent="0.3">
      <c r="B584" s="205">
        <v>42935</v>
      </c>
      <c r="C584" s="81">
        <v>287.89211999999998</v>
      </c>
      <c r="D584" s="62">
        <f t="shared" ref="D584:D647" si="9">(C584-C585)/C585</f>
        <v>2.0334054409382532</v>
      </c>
      <c r="E584">
        <v>2.084035069474631E-2</v>
      </c>
    </row>
    <row r="585" spans="2:5" x14ac:dyDescent="0.3">
      <c r="B585" s="205">
        <v>40428</v>
      </c>
      <c r="C585" s="81">
        <v>94.907234000000003</v>
      </c>
      <c r="D585" s="62">
        <f t="shared" si="9"/>
        <v>9.3763137266399385E-2</v>
      </c>
      <c r="E585">
        <v>2.0803837774990206E-2</v>
      </c>
    </row>
    <row r="586" spans="2:5" x14ac:dyDescent="0.3">
      <c r="B586" s="205">
        <v>40597</v>
      </c>
      <c r="C586" s="81">
        <v>86.771286000000003</v>
      </c>
      <c r="D586" s="62">
        <f t="shared" si="9"/>
        <v>-0.82062397398051312</v>
      </c>
      <c r="E586">
        <v>2.0790093233682038E-2</v>
      </c>
    </row>
    <row r="587" spans="2:5" x14ac:dyDescent="0.3">
      <c r="B587" s="205">
        <v>44032</v>
      </c>
      <c r="C587" s="81">
        <v>483.73959400000001</v>
      </c>
      <c r="D587" s="62">
        <f t="shared" si="9"/>
        <v>10.11394277617352</v>
      </c>
      <c r="E587">
        <v>2.0784460665342789E-2</v>
      </c>
    </row>
    <row r="588" spans="2:5" x14ac:dyDescent="0.3">
      <c r="B588" s="205">
        <v>39252</v>
      </c>
      <c r="C588" s="81">
        <v>43.525471000000003</v>
      </c>
      <c r="D588" s="62">
        <f t="shared" si="9"/>
        <v>-0.89581180408199745</v>
      </c>
      <c r="E588">
        <v>2.0751052171294034E-2</v>
      </c>
    </row>
    <row r="589" spans="2:5" x14ac:dyDescent="0.3">
      <c r="B589" s="205">
        <v>43518</v>
      </c>
      <c r="C589" s="81">
        <v>417.75817899999998</v>
      </c>
      <c r="D589" s="62">
        <f t="shared" si="9"/>
        <v>-0.26396776137961969</v>
      </c>
      <c r="E589">
        <v>2.0747898325501397E-2</v>
      </c>
    </row>
    <row r="590" spans="2:5" x14ac:dyDescent="0.3">
      <c r="B590" s="205">
        <v>44833</v>
      </c>
      <c r="C590" s="81">
        <v>567.58136000000002</v>
      </c>
      <c r="D590" s="62">
        <f t="shared" si="9"/>
        <v>1.2478073020620277</v>
      </c>
      <c r="E590">
        <v>2.0742719959080398E-2</v>
      </c>
    </row>
    <row r="591" spans="2:5" x14ac:dyDescent="0.3">
      <c r="B591" s="205">
        <v>42041</v>
      </c>
      <c r="C591" s="81">
        <v>252.504456</v>
      </c>
      <c r="D591" s="62">
        <f t="shared" si="9"/>
        <v>-0.50538556855346695</v>
      </c>
      <c r="E591">
        <v>2.0716657540744917E-2</v>
      </c>
    </row>
    <row r="592" spans="2:5" x14ac:dyDescent="0.3">
      <c r="B592" s="205">
        <v>44228</v>
      </c>
      <c r="C592" s="81">
        <v>510.50765999999999</v>
      </c>
      <c r="D592" s="62">
        <f t="shared" si="9"/>
        <v>0.74392432117397922</v>
      </c>
      <c r="E592">
        <v>2.0697785001877009E-2</v>
      </c>
    </row>
    <row r="593" spans="2:5" x14ac:dyDescent="0.3">
      <c r="B593" s="205">
        <v>43011</v>
      </c>
      <c r="C593" s="81">
        <v>292.73498499999999</v>
      </c>
      <c r="D593" s="62">
        <f t="shared" si="9"/>
        <v>-0.45726516418562541</v>
      </c>
      <c r="E593">
        <v>2.0655625401462551E-2</v>
      </c>
    </row>
    <row r="594" spans="2:5" x14ac:dyDescent="0.3">
      <c r="B594" s="205">
        <v>44963</v>
      </c>
      <c r="C594" s="81">
        <v>539.37017800000001</v>
      </c>
      <c r="D594" s="62">
        <f t="shared" si="9"/>
        <v>86.463146045260231</v>
      </c>
      <c r="E594">
        <v>2.0610767553767128E-2</v>
      </c>
    </row>
    <row r="595" spans="2:5" x14ac:dyDescent="0.3">
      <c r="B595" s="205">
        <v>37481</v>
      </c>
      <c r="C595" s="81">
        <v>6.1668279999999998</v>
      </c>
      <c r="D595" s="62">
        <f t="shared" si="9"/>
        <v>-0.85594605714973415</v>
      </c>
      <c r="E595">
        <v>2.0599067152723929E-2</v>
      </c>
    </row>
    <row r="596" spans="2:5" x14ac:dyDescent="0.3">
      <c r="B596" s="205">
        <v>39246</v>
      </c>
      <c r="C596" s="81">
        <v>42.809157999999996</v>
      </c>
      <c r="D596" s="62">
        <f t="shared" si="9"/>
        <v>0.88951642037954815</v>
      </c>
      <c r="E596">
        <v>2.0592534160363968E-2</v>
      </c>
    </row>
    <row r="597" spans="2:5" x14ac:dyDescent="0.3">
      <c r="B597" s="205">
        <v>38628</v>
      </c>
      <c r="C597" s="81">
        <v>22.656144999999999</v>
      </c>
      <c r="D597" s="62">
        <f t="shared" si="9"/>
        <v>-0.74813159048535383</v>
      </c>
      <c r="E597">
        <v>2.0588079484995511E-2</v>
      </c>
    </row>
    <row r="598" spans="2:5" x14ac:dyDescent="0.3">
      <c r="B598" s="205">
        <v>40641</v>
      </c>
      <c r="C598" s="81">
        <v>89.952309</v>
      </c>
      <c r="D598" s="62">
        <f t="shared" si="9"/>
        <v>1.3331674782180607</v>
      </c>
      <c r="E598">
        <v>2.0551114088162039E-2</v>
      </c>
    </row>
    <row r="599" spans="2:5" x14ac:dyDescent="0.3">
      <c r="B599" s="205">
        <v>38973</v>
      </c>
      <c r="C599" s="81">
        <v>38.553730000000002</v>
      </c>
      <c r="D599" s="62">
        <f t="shared" si="9"/>
        <v>-0.61426944127546779</v>
      </c>
      <c r="E599">
        <v>2.0542661226699125E-2</v>
      </c>
    </row>
    <row r="600" spans="2:5" x14ac:dyDescent="0.3">
      <c r="B600" s="205">
        <v>41029</v>
      </c>
      <c r="C600" s="81">
        <v>99.949898000000005</v>
      </c>
      <c r="D600" s="62">
        <f t="shared" si="9"/>
        <v>-0.23349516507505605</v>
      </c>
      <c r="E600">
        <v>2.0529250787411388E-2</v>
      </c>
    </row>
    <row r="601" spans="2:5" x14ac:dyDescent="0.3">
      <c r="B601" s="205">
        <v>41367</v>
      </c>
      <c r="C601" s="81">
        <v>130.39695699999999</v>
      </c>
      <c r="D601" s="62">
        <f t="shared" si="9"/>
        <v>-0.64165318685092854</v>
      </c>
      <c r="E601">
        <v>2.0523567886557435E-2</v>
      </c>
    </row>
    <row r="602" spans="2:5" x14ac:dyDescent="0.3">
      <c r="B602" s="205">
        <v>43249</v>
      </c>
      <c r="C602" s="81">
        <v>363.88479599999999</v>
      </c>
      <c r="D602" s="62">
        <f t="shared" si="9"/>
        <v>58.920421564941769</v>
      </c>
      <c r="E602">
        <v>2.0513526699344996E-2</v>
      </c>
    </row>
    <row r="603" spans="2:5" x14ac:dyDescent="0.3">
      <c r="B603" s="205">
        <v>37799</v>
      </c>
      <c r="C603" s="81">
        <v>6.0728010000000001</v>
      </c>
      <c r="D603" s="62">
        <f t="shared" si="9"/>
        <v>-0.95096290039764719</v>
      </c>
      <c r="E603">
        <v>2.0512931682041304E-2</v>
      </c>
    </row>
    <row r="604" spans="2:5" x14ac:dyDescent="0.3">
      <c r="B604" s="205">
        <v>41361</v>
      </c>
      <c r="C604" s="81">
        <v>123.84095000000001</v>
      </c>
      <c r="D604" s="62">
        <f t="shared" si="9"/>
        <v>4.4270100357722413</v>
      </c>
      <c r="E604">
        <v>2.0491584099142601E-2</v>
      </c>
    </row>
    <row r="605" spans="2:5" x14ac:dyDescent="0.3">
      <c r="B605" s="205">
        <v>38632</v>
      </c>
      <c r="C605" s="81">
        <v>22.819369999999999</v>
      </c>
      <c r="D605" s="62">
        <f t="shared" si="9"/>
        <v>-0.63795392819092289</v>
      </c>
      <c r="E605">
        <v>2.0437804946380134E-2</v>
      </c>
    </row>
    <row r="606" spans="2:5" x14ac:dyDescent="0.3">
      <c r="B606" s="205">
        <v>40085</v>
      </c>
      <c r="C606" s="81">
        <v>63.028911999999998</v>
      </c>
      <c r="D606" s="62">
        <f t="shared" si="9"/>
        <v>-0.87650150593367504</v>
      </c>
      <c r="E606">
        <v>2.0408291459930391E-2</v>
      </c>
    </row>
    <row r="607" spans="2:5" x14ac:dyDescent="0.3">
      <c r="B607" s="205">
        <v>44193</v>
      </c>
      <c r="C607" s="81">
        <v>510.361786</v>
      </c>
      <c r="D607" s="62">
        <f t="shared" si="9"/>
        <v>26.639040142971254</v>
      </c>
      <c r="E607">
        <v>2.0406127735286033E-2</v>
      </c>
    </row>
    <row r="608" spans="2:5" x14ac:dyDescent="0.3">
      <c r="B608" s="205">
        <v>38541</v>
      </c>
      <c r="C608" s="81">
        <v>18.465250000000001</v>
      </c>
      <c r="D608" s="62">
        <f t="shared" si="9"/>
        <v>-0.91795720953911963</v>
      </c>
      <c r="E608">
        <v>2.0293199507746319E-2</v>
      </c>
    </row>
    <row r="609" spans="2:5" x14ac:dyDescent="0.3">
      <c r="B609" s="205">
        <v>42430</v>
      </c>
      <c r="C609" s="81">
        <v>225.06852699999999</v>
      </c>
      <c r="D609" s="62">
        <f t="shared" si="9"/>
        <v>4.7347004518587257</v>
      </c>
      <c r="E609">
        <v>2.024040660402442E-2</v>
      </c>
    </row>
    <row r="610" spans="2:5" x14ac:dyDescent="0.3">
      <c r="B610" s="205">
        <v>38903</v>
      </c>
      <c r="C610" s="81">
        <v>39.246780000000001</v>
      </c>
      <c r="D610" s="62">
        <f t="shared" si="9"/>
        <v>-8.533399048641338E-2</v>
      </c>
      <c r="E610">
        <v>2.0172876953287785E-2</v>
      </c>
    </row>
    <row r="611" spans="2:5" x14ac:dyDescent="0.3">
      <c r="B611" s="205">
        <v>39512</v>
      </c>
      <c r="C611" s="81">
        <v>42.908318000000001</v>
      </c>
      <c r="D611" s="62">
        <f t="shared" si="9"/>
        <v>-0.83853121938744157</v>
      </c>
      <c r="E611">
        <v>2.0171417390099006E-2</v>
      </c>
    </row>
    <row r="612" spans="2:5" x14ac:dyDescent="0.3">
      <c r="B612" s="205">
        <v>42704</v>
      </c>
      <c r="C612" s="81">
        <v>265.737549</v>
      </c>
      <c r="D612" s="62">
        <f t="shared" si="9"/>
        <v>30.36180938089537</v>
      </c>
      <c r="E612">
        <v>2.0147464839339733E-2</v>
      </c>
    </row>
    <row r="613" spans="2:5" x14ac:dyDescent="0.3">
      <c r="B613" s="205">
        <v>38169</v>
      </c>
      <c r="C613" s="81">
        <v>8.4732850000000006</v>
      </c>
      <c r="D613" s="62">
        <f t="shared" si="9"/>
        <v>-0.93510932367166399</v>
      </c>
      <c r="E613">
        <v>2.014406747725658E-2</v>
      </c>
    </row>
    <row r="614" spans="2:5" x14ac:dyDescent="0.3">
      <c r="B614" s="205">
        <v>41386</v>
      </c>
      <c r="C614" s="81">
        <v>130.57785000000001</v>
      </c>
      <c r="D614" s="62">
        <f t="shared" si="9"/>
        <v>-0.76123261863058644</v>
      </c>
      <c r="E614">
        <v>2.0134224937097354E-2</v>
      </c>
    </row>
    <row r="615" spans="2:5" x14ac:dyDescent="0.3">
      <c r="B615" s="205">
        <v>44594</v>
      </c>
      <c r="C615" s="81">
        <v>546.88311799999997</v>
      </c>
      <c r="D615" s="62">
        <f t="shared" si="9"/>
        <v>1.0729690497379909</v>
      </c>
      <c r="E615">
        <v>2.0129846261835643E-2</v>
      </c>
    </row>
    <row r="616" spans="2:5" x14ac:dyDescent="0.3">
      <c r="B616" s="205">
        <v>42697</v>
      </c>
      <c r="C616" s="81">
        <v>263.81634500000001</v>
      </c>
      <c r="D616" s="62">
        <f t="shared" si="9"/>
        <v>2.5527188728759058</v>
      </c>
      <c r="E616">
        <v>2.0111986353526127E-2</v>
      </c>
    </row>
    <row r="617" spans="2:5" x14ac:dyDescent="0.3">
      <c r="B617" s="205">
        <v>40276</v>
      </c>
      <c r="C617" s="81">
        <v>74.257591000000005</v>
      </c>
      <c r="D617" s="62">
        <f t="shared" si="9"/>
        <v>11.100662494469706</v>
      </c>
      <c r="E617">
        <v>2.0101668943768022E-2</v>
      </c>
    </row>
    <row r="618" spans="2:5" x14ac:dyDescent="0.3">
      <c r="B618" s="205">
        <v>37473</v>
      </c>
      <c r="C618" s="81">
        <v>6.1366550000000002</v>
      </c>
      <c r="D618" s="62">
        <f t="shared" si="9"/>
        <v>-0.72623025753558224</v>
      </c>
      <c r="E618">
        <v>2.0062806289538562E-2</v>
      </c>
    </row>
    <row r="619" spans="2:5" x14ac:dyDescent="0.3">
      <c r="B619" s="205">
        <v>38623</v>
      </c>
      <c r="C619" s="81">
        <v>22.415388</v>
      </c>
      <c r="D619" s="62">
        <f t="shared" si="9"/>
        <v>-0.9572597402846269</v>
      </c>
      <c r="E619">
        <v>2.0055774218942796E-2</v>
      </c>
    </row>
    <row r="620" spans="2:5" x14ac:dyDescent="0.3">
      <c r="B620" s="205">
        <v>44195</v>
      </c>
      <c r="C620" s="81">
        <v>524.45605499999999</v>
      </c>
      <c r="D620" s="62">
        <f t="shared" si="9"/>
        <v>4.9430410540694796</v>
      </c>
      <c r="E620">
        <v>2.0039464539630718E-2</v>
      </c>
    </row>
    <row r="621" spans="2:5" x14ac:dyDescent="0.3">
      <c r="B621" s="205">
        <v>40835</v>
      </c>
      <c r="C621" s="81">
        <v>88.247085999999996</v>
      </c>
      <c r="D621" s="62">
        <f t="shared" si="9"/>
        <v>-0.21519899808951348</v>
      </c>
      <c r="E621">
        <v>2.0030901310572061E-2</v>
      </c>
    </row>
    <row r="622" spans="2:5" x14ac:dyDescent="0.3">
      <c r="B622" s="205">
        <v>41155</v>
      </c>
      <c r="C622" s="81">
        <v>112.44517500000001</v>
      </c>
      <c r="D622" s="62">
        <f t="shared" si="9"/>
        <v>-0.45854769789617467</v>
      </c>
      <c r="E622">
        <v>1.9992058143475371E-2</v>
      </c>
    </row>
    <row r="623" spans="2:5" x14ac:dyDescent="0.3">
      <c r="B623" s="205">
        <v>41906</v>
      </c>
      <c r="C623" s="81">
        <v>207.67327900000001</v>
      </c>
      <c r="D623" s="62">
        <f t="shared" si="9"/>
        <v>-8.4656063480874302E-2</v>
      </c>
      <c r="E623">
        <v>1.9954577842839355E-2</v>
      </c>
    </row>
    <row r="624" spans="2:5" x14ac:dyDescent="0.3">
      <c r="B624" s="205">
        <v>41974</v>
      </c>
      <c r="C624" s="81">
        <v>226.88005100000001</v>
      </c>
      <c r="D624" s="62">
        <f t="shared" si="9"/>
        <v>-0.59519086896114415</v>
      </c>
      <c r="E624">
        <v>1.9925256775948263E-2</v>
      </c>
    </row>
    <row r="625" spans="2:5" x14ac:dyDescent="0.3">
      <c r="B625" s="205">
        <v>44946</v>
      </c>
      <c r="C625" s="81">
        <v>560.46179199999995</v>
      </c>
      <c r="D625" s="62">
        <f t="shared" si="9"/>
        <v>51.749320306202208</v>
      </c>
      <c r="E625">
        <v>1.9911735789250103E-2</v>
      </c>
    </row>
    <row r="626" spans="2:5" x14ac:dyDescent="0.3">
      <c r="B626" s="205">
        <v>38148</v>
      </c>
      <c r="C626" s="81">
        <v>10.625005</v>
      </c>
      <c r="D626" s="62">
        <f t="shared" si="9"/>
        <v>-0.98154781591837514</v>
      </c>
      <c r="E626">
        <v>1.9909389852573404E-2</v>
      </c>
    </row>
    <row r="627" spans="2:5" x14ac:dyDescent="0.3">
      <c r="B627" s="205">
        <v>44771</v>
      </c>
      <c r="C627" s="81">
        <v>575.81286599999999</v>
      </c>
      <c r="D627" s="62">
        <f t="shared" si="9"/>
        <v>7.6017904290951641</v>
      </c>
      <c r="E627">
        <v>1.9905640608593598E-2</v>
      </c>
    </row>
    <row r="628" spans="2:5" x14ac:dyDescent="0.3">
      <c r="B628" s="205">
        <v>40115</v>
      </c>
      <c r="C628" s="81">
        <v>66.941047999999995</v>
      </c>
      <c r="D628" s="62">
        <f t="shared" si="9"/>
        <v>-0.75073769261211454</v>
      </c>
      <c r="E628">
        <v>1.9867559153106295E-2</v>
      </c>
    </row>
    <row r="629" spans="2:5" x14ac:dyDescent="0.3">
      <c r="B629" s="205">
        <v>42515</v>
      </c>
      <c r="C629" s="81">
        <v>268.55664100000001</v>
      </c>
      <c r="D629" s="62">
        <f t="shared" si="9"/>
        <v>-9.2073496258008661E-2</v>
      </c>
      <c r="E629">
        <v>1.9781060945625421E-2</v>
      </c>
    </row>
    <row r="630" spans="2:5" x14ac:dyDescent="0.3">
      <c r="B630" s="205">
        <v>42997</v>
      </c>
      <c r="C630" s="81">
        <v>295.79116800000003</v>
      </c>
      <c r="D630" s="62">
        <f t="shared" si="9"/>
        <v>8.0085948050397079E-2</v>
      </c>
      <c r="E630">
        <v>1.9776058144664578E-2</v>
      </c>
    </row>
    <row r="631" spans="2:5" x14ac:dyDescent="0.3">
      <c r="B631" s="205">
        <v>42516</v>
      </c>
      <c r="C631" s="81">
        <v>273.85891700000002</v>
      </c>
      <c r="D631" s="62">
        <f t="shared" si="9"/>
        <v>0.63417308357823521</v>
      </c>
      <c r="E631">
        <v>1.974360410621909E-2</v>
      </c>
    </row>
    <row r="632" spans="2:5" x14ac:dyDescent="0.3">
      <c r="B632" s="205">
        <v>41736</v>
      </c>
      <c r="C632" s="81">
        <v>167.58256499999999</v>
      </c>
      <c r="D632" s="62">
        <f t="shared" si="9"/>
        <v>2.9778112123804643</v>
      </c>
      <c r="E632">
        <v>1.9727729926585332E-2</v>
      </c>
    </row>
    <row r="633" spans="2:5" x14ac:dyDescent="0.3">
      <c r="B633" s="205">
        <v>39114</v>
      </c>
      <c r="C633" s="81">
        <v>42.129340999999997</v>
      </c>
      <c r="D633" s="62">
        <f t="shared" si="9"/>
        <v>7.8923614834202231</v>
      </c>
      <c r="E633">
        <v>1.9716785389004069E-2</v>
      </c>
    </row>
    <row r="634" spans="2:5" x14ac:dyDescent="0.3">
      <c r="B634" s="205">
        <v>37736</v>
      </c>
      <c r="C634" s="81">
        <v>4.7377000000000002</v>
      </c>
      <c r="D634" s="62">
        <f t="shared" si="9"/>
        <v>-0.96805764217152301</v>
      </c>
      <c r="E634">
        <v>1.9704705983385366E-2</v>
      </c>
    </row>
    <row r="635" spans="2:5" x14ac:dyDescent="0.3">
      <c r="B635" s="205">
        <v>41516</v>
      </c>
      <c r="C635" s="81">
        <v>148.32029700000001</v>
      </c>
      <c r="D635" s="62">
        <f t="shared" si="9"/>
        <v>-4.5919692882472808E-2</v>
      </c>
      <c r="E635">
        <v>1.9693597537395503E-2</v>
      </c>
    </row>
    <row r="636" spans="2:5" x14ac:dyDescent="0.3">
      <c r="B636" s="205">
        <v>41477</v>
      </c>
      <c r="C636" s="81">
        <v>155.458923</v>
      </c>
      <c r="D636" s="62">
        <f t="shared" si="9"/>
        <v>5.3911913512349052</v>
      </c>
      <c r="E636">
        <v>1.9683758495627941E-2</v>
      </c>
    </row>
    <row r="637" spans="2:5" x14ac:dyDescent="0.3">
      <c r="B637" s="205">
        <v>38688</v>
      </c>
      <c r="C637" s="81">
        <v>24.323934999999999</v>
      </c>
      <c r="D637" s="62">
        <f t="shared" si="9"/>
        <v>-0.38708328752530491</v>
      </c>
      <c r="E637">
        <v>1.9678839712714995E-2</v>
      </c>
    </row>
    <row r="638" spans="2:5" x14ac:dyDescent="0.3">
      <c r="B638" s="205">
        <v>39041</v>
      </c>
      <c r="C638" s="81">
        <v>39.685547</v>
      </c>
      <c r="D638" s="62">
        <f t="shared" si="9"/>
        <v>-0.85525559578220522</v>
      </c>
      <c r="E638">
        <v>1.9641333225936579E-2</v>
      </c>
    </row>
    <row r="639" spans="2:5" x14ac:dyDescent="0.3">
      <c r="B639" s="205">
        <v>42612</v>
      </c>
      <c r="C639" s="81">
        <v>274.17672700000003</v>
      </c>
      <c r="D639" s="62">
        <f t="shared" si="9"/>
        <v>2.0536632083352795</v>
      </c>
      <c r="E639">
        <v>1.9607781084375806E-2</v>
      </c>
    </row>
    <row r="640" spans="2:5" x14ac:dyDescent="0.3">
      <c r="B640" s="205">
        <v>40358</v>
      </c>
      <c r="C640" s="81">
        <v>89.786170999999996</v>
      </c>
      <c r="D640" s="62">
        <f t="shared" si="9"/>
        <v>-0.3068736899400395</v>
      </c>
      <c r="E640">
        <v>1.9593229566816351E-2</v>
      </c>
    </row>
    <row r="641" spans="2:5" x14ac:dyDescent="0.3">
      <c r="B641" s="205">
        <v>41369</v>
      </c>
      <c r="C641" s="81">
        <v>129.53796399999999</v>
      </c>
      <c r="D641" s="62">
        <f t="shared" si="9"/>
        <v>8.2716385365496442E-2</v>
      </c>
      <c r="E641">
        <v>1.9573289199928911E-2</v>
      </c>
    </row>
    <row r="642" spans="2:5" x14ac:dyDescent="0.3">
      <c r="B642" s="205">
        <v>41205</v>
      </c>
      <c r="C642" s="81">
        <v>119.64164</v>
      </c>
      <c r="D642" s="62">
        <f t="shared" si="9"/>
        <v>-0.53633068442291698</v>
      </c>
      <c r="E642">
        <v>1.9547553767911906E-2</v>
      </c>
    </row>
    <row r="643" spans="2:5" x14ac:dyDescent="0.3">
      <c r="B643" s="205">
        <v>42646</v>
      </c>
      <c r="C643" s="81">
        <v>258.03225700000002</v>
      </c>
      <c r="D643" s="62">
        <f t="shared" si="9"/>
        <v>2.8558700688802432</v>
      </c>
      <c r="E643">
        <v>1.9542619393113938E-2</v>
      </c>
    </row>
    <row r="644" spans="2:5" x14ac:dyDescent="0.3">
      <c r="B644" s="205">
        <v>40112</v>
      </c>
      <c r="C644" s="81">
        <v>66.919334000000006</v>
      </c>
      <c r="D644" s="62">
        <f t="shared" si="9"/>
        <v>9.5048342026489347</v>
      </c>
      <c r="E644">
        <v>1.9536739650856512E-2</v>
      </c>
    </row>
    <row r="645" spans="2:5" x14ac:dyDescent="0.3">
      <c r="B645" s="205">
        <v>37642</v>
      </c>
      <c r="C645" s="81">
        <v>6.3703370000000001</v>
      </c>
      <c r="D645" s="62">
        <f t="shared" si="9"/>
        <v>-0.89232060170971983</v>
      </c>
      <c r="E645">
        <v>1.9535964429199731E-2</v>
      </c>
    </row>
    <row r="646" spans="2:5" x14ac:dyDescent="0.3">
      <c r="B646" s="205">
        <v>40022</v>
      </c>
      <c r="C646" s="81">
        <v>59.160221</v>
      </c>
      <c r="D646" s="62">
        <f t="shared" si="9"/>
        <v>0.53031396824294796</v>
      </c>
      <c r="E646">
        <v>1.9475440831872328E-2</v>
      </c>
    </row>
    <row r="647" spans="2:5" x14ac:dyDescent="0.3">
      <c r="B647" s="205">
        <v>39219</v>
      </c>
      <c r="C647" s="81">
        <v>38.658878000000001</v>
      </c>
      <c r="D647" s="62">
        <f t="shared" si="9"/>
        <v>-0.14596168212522359</v>
      </c>
      <c r="E647">
        <v>1.9444503704269502E-2</v>
      </c>
    </row>
    <row r="648" spans="2:5" x14ac:dyDescent="0.3">
      <c r="B648" s="205">
        <v>39937</v>
      </c>
      <c r="C648" s="81">
        <v>45.265976000000002</v>
      </c>
      <c r="D648" s="62">
        <f t="shared" ref="D648:D711" si="10">(C648-C649)/C649</f>
        <v>-0.48736740383830263</v>
      </c>
      <c r="E648">
        <v>1.9417749692565534E-2</v>
      </c>
    </row>
    <row r="649" spans="2:5" x14ac:dyDescent="0.3">
      <c r="B649" s="205">
        <v>40353</v>
      </c>
      <c r="C649" s="81">
        <v>88.301010000000005</v>
      </c>
      <c r="D649" s="62">
        <f t="shared" si="10"/>
        <v>-0.66564235246169912</v>
      </c>
      <c r="E649">
        <v>1.9414945405759072E-2</v>
      </c>
    </row>
    <row r="650" spans="2:5" x14ac:dyDescent="0.3">
      <c r="B650" s="205">
        <v>42340</v>
      </c>
      <c r="C650" s="81">
        <v>264.09149200000002</v>
      </c>
      <c r="D650" s="62">
        <f t="shared" si="10"/>
        <v>5.8374492297861114</v>
      </c>
      <c r="E650">
        <v>1.9389458450836731E-2</v>
      </c>
    </row>
    <row r="651" spans="2:5" x14ac:dyDescent="0.3">
      <c r="B651" s="205">
        <v>38981</v>
      </c>
      <c r="C651" s="81">
        <v>38.624271</v>
      </c>
      <c r="D651" s="62">
        <f t="shared" si="10"/>
        <v>3.3949700112308538</v>
      </c>
      <c r="E651">
        <v>1.9386847230734784E-2</v>
      </c>
    </row>
    <row r="652" spans="2:5" x14ac:dyDescent="0.3">
      <c r="B652" s="205">
        <v>37851</v>
      </c>
      <c r="C652" s="81">
        <v>8.7882899999999999</v>
      </c>
      <c r="D652" s="62">
        <f t="shared" si="10"/>
        <v>-0.78183591186104207</v>
      </c>
      <c r="E652">
        <v>1.9351969645934074E-2</v>
      </c>
    </row>
    <row r="653" spans="2:5" x14ac:dyDescent="0.3">
      <c r="B653" s="205">
        <v>39045</v>
      </c>
      <c r="C653" s="81">
        <v>40.282935999999999</v>
      </c>
      <c r="D653" s="62">
        <f t="shared" si="10"/>
        <v>-0.79562214356085992</v>
      </c>
      <c r="E653">
        <v>1.9345091689835593E-2</v>
      </c>
    </row>
    <row r="654" spans="2:5" x14ac:dyDescent="0.3">
      <c r="B654" s="205">
        <v>41940</v>
      </c>
      <c r="C654" s="81">
        <v>197.10029599999999</v>
      </c>
      <c r="D654" s="62">
        <f t="shared" si="10"/>
        <v>-0.47611777348081002</v>
      </c>
      <c r="E654">
        <v>1.9340791076566534E-2</v>
      </c>
    </row>
    <row r="655" spans="2:5" x14ac:dyDescent="0.3">
      <c r="B655" s="205">
        <v>43311</v>
      </c>
      <c r="C655" s="81">
        <v>376.230164</v>
      </c>
      <c r="D655" s="62">
        <f t="shared" si="10"/>
        <v>0.40686498058330473</v>
      </c>
      <c r="E655">
        <v>1.9300492330890866E-2</v>
      </c>
    </row>
    <row r="656" spans="2:5" x14ac:dyDescent="0.3">
      <c r="B656" s="205">
        <v>42887</v>
      </c>
      <c r="C656" s="81">
        <v>267.42450000000002</v>
      </c>
      <c r="D656" s="62">
        <f t="shared" si="10"/>
        <v>5.7130844555173139</v>
      </c>
      <c r="E656">
        <v>1.9289102294734461E-2</v>
      </c>
    </row>
    <row r="657" spans="2:5" x14ac:dyDescent="0.3">
      <c r="B657" s="205">
        <v>39692</v>
      </c>
      <c r="C657" s="81">
        <v>39.836308000000002</v>
      </c>
      <c r="D657" s="62">
        <f t="shared" si="10"/>
        <v>-0.93170681151691492</v>
      </c>
      <c r="E657">
        <v>1.9136287395234299E-2</v>
      </c>
    </row>
    <row r="658" spans="2:5" x14ac:dyDescent="0.3">
      <c r="B658" s="205">
        <v>44501</v>
      </c>
      <c r="C658" s="81">
        <v>583.31304899999998</v>
      </c>
      <c r="D658" s="62">
        <f t="shared" si="10"/>
        <v>1.3202918993178294</v>
      </c>
      <c r="E658">
        <v>1.9117541245051221E-2</v>
      </c>
    </row>
    <row r="659" spans="2:5" x14ac:dyDescent="0.3">
      <c r="B659" s="205">
        <v>42048</v>
      </c>
      <c r="C659" s="81">
        <v>251.39640800000001</v>
      </c>
      <c r="D659" s="62">
        <f t="shared" si="10"/>
        <v>15.644993304498815</v>
      </c>
      <c r="E659">
        <v>1.9090571334983774E-2</v>
      </c>
    </row>
    <row r="660" spans="2:5" x14ac:dyDescent="0.3">
      <c r="B660" s="205">
        <v>38446</v>
      </c>
      <c r="C660" s="81">
        <v>15.103425</v>
      </c>
      <c r="D660" s="62">
        <f t="shared" si="10"/>
        <v>-0.93062026498527839</v>
      </c>
      <c r="E660">
        <v>1.9047687161500747E-2</v>
      </c>
    </row>
    <row r="661" spans="2:5" x14ac:dyDescent="0.3">
      <c r="B661" s="205">
        <v>41960</v>
      </c>
      <c r="C661" s="81">
        <v>217.69216900000001</v>
      </c>
      <c r="D661" s="62">
        <f t="shared" si="10"/>
        <v>22.70761039491417</v>
      </c>
      <c r="E661">
        <v>1.9018447060007868E-2</v>
      </c>
    </row>
    <row r="662" spans="2:5" x14ac:dyDescent="0.3">
      <c r="B662" s="205">
        <v>38204</v>
      </c>
      <c r="C662" s="81">
        <v>9.1823750000000004</v>
      </c>
      <c r="D662" s="62">
        <f t="shared" si="10"/>
        <v>-0.90176258456342617</v>
      </c>
      <c r="E662">
        <v>1.9009601292986358E-2</v>
      </c>
    </row>
    <row r="663" spans="2:5" x14ac:dyDescent="0.3">
      <c r="B663" s="205">
        <v>40905</v>
      </c>
      <c r="C663" s="81">
        <v>93.471260000000001</v>
      </c>
      <c r="D663" s="62">
        <f t="shared" si="10"/>
        <v>7.9055377845241432</v>
      </c>
      <c r="E663">
        <v>1.899673421781542E-2</v>
      </c>
    </row>
    <row r="664" spans="2:5" x14ac:dyDescent="0.3">
      <c r="B664" s="205">
        <v>38051</v>
      </c>
      <c r="C664" s="81">
        <v>10.495858</v>
      </c>
      <c r="D664" s="62">
        <f t="shared" si="10"/>
        <v>-0.9800204859034074</v>
      </c>
      <c r="E664">
        <v>1.8996641712108443E-2</v>
      </c>
    </row>
    <row r="665" spans="2:5" x14ac:dyDescent="0.3">
      <c r="B665" s="205">
        <v>44347</v>
      </c>
      <c r="C665" s="81">
        <v>525.33099400000003</v>
      </c>
      <c r="D665" s="62">
        <f t="shared" si="10"/>
        <v>1.0989923313586336</v>
      </c>
      <c r="E665">
        <v>1.8947978053019732E-2</v>
      </c>
    </row>
    <row r="666" spans="2:5" x14ac:dyDescent="0.3">
      <c r="B666" s="205">
        <v>42326</v>
      </c>
      <c r="C666" s="81">
        <v>250.27771000000001</v>
      </c>
      <c r="D666" s="62">
        <f t="shared" si="10"/>
        <v>2.0837866131238476</v>
      </c>
      <c r="E666">
        <v>1.893600042203911E-2</v>
      </c>
    </row>
    <row r="667" spans="2:5" x14ac:dyDescent="0.3">
      <c r="B667" s="205">
        <v>40303</v>
      </c>
      <c r="C667" s="81">
        <v>81.159217999999996</v>
      </c>
      <c r="D667" s="62">
        <f t="shared" si="10"/>
        <v>-0.80381179752234833</v>
      </c>
      <c r="E667">
        <v>1.8919902858685278E-2</v>
      </c>
    </row>
    <row r="668" spans="2:5" x14ac:dyDescent="0.3">
      <c r="B668" s="205">
        <v>43495</v>
      </c>
      <c r="C668" s="81">
        <v>413.68042000000003</v>
      </c>
      <c r="D668" s="62">
        <f t="shared" si="10"/>
        <v>-0.18379743265013726</v>
      </c>
      <c r="E668">
        <v>1.8905954684243095E-2</v>
      </c>
    </row>
    <row r="669" spans="2:5" x14ac:dyDescent="0.3">
      <c r="B669" s="205">
        <v>44131</v>
      </c>
      <c r="C669" s="81">
        <v>506.83548000000002</v>
      </c>
      <c r="D669" s="62">
        <f t="shared" si="10"/>
        <v>11.298401023753227</v>
      </c>
      <c r="E669">
        <v>1.8890098185583546E-2</v>
      </c>
    </row>
    <row r="670" spans="2:5" x14ac:dyDescent="0.3">
      <c r="B670" s="205">
        <v>39525</v>
      </c>
      <c r="C670" s="81">
        <v>41.211494000000002</v>
      </c>
      <c r="D670" s="62">
        <f t="shared" si="10"/>
        <v>-0.64199615913419206</v>
      </c>
      <c r="E670">
        <v>1.8877904283933388E-2</v>
      </c>
    </row>
    <row r="671" spans="2:5" x14ac:dyDescent="0.3">
      <c r="B671" s="205">
        <v>41218</v>
      </c>
      <c r="C671" s="81">
        <v>115.11467</v>
      </c>
      <c r="D671" s="62">
        <f t="shared" si="10"/>
        <v>2.9664102679928299</v>
      </c>
      <c r="E671">
        <v>1.8807579022598463E-2</v>
      </c>
    </row>
    <row r="672" spans="2:5" x14ac:dyDescent="0.3">
      <c r="B672" s="205">
        <v>39750</v>
      </c>
      <c r="C672" s="81">
        <v>29.022380999999999</v>
      </c>
      <c r="D672" s="62">
        <f t="shared" si="10"/>
        <v>-0.94506937270314018</v>
      </c>
      <c r="E672">
        <v>1.8754747158584884E-2</v>
      </c>
    </row>
    <row r="673" spans="2:5" x14ac:dyDescent="0.3">
      <c r="B673" s="205">
        <v>44854</v>
      </c>
      <c r="C673" s="81">
        <v>528.34606900000006</v>
      </c>
      <c r="D673" s="62">
        <f t="shared" si="10"/>
        <v>53.089599189351254</v>
      </c>
      <c r="E673">
        <v>1.8722826472688428E-2</v>
      </c>
    </row>
    <row r="674" spans="2:5" x14ac:dyDescent="0.3">
      <c r="B674" s="205">
        <v>38264</v>
      </c>
      <c r="C674" s="81">
        <v>9.7679790000000004</v>
      </c>
      <c r="D674" s="62">
        <f t="shared" si="10"/>
        <v>-0.86764063656372681</v>
      </c>
      <c r="E674">
        <v>1.8695310059794232E-2</v>
      </c>
    </row>
    <row r="675" spans="2:5" x14ac:dyDescent="0.3">
      <c r="B675" s="205">
        <v>40156</v>
      </c>
      <c r="C675" s="81">
        <v>73.798927000000006</v>
      </c>
      <c r="D675" s="62">
        <f t="shared" si="10"/>
        <v>-0.18110581926649438</v>
      </c>
      <c r="E675">
        <v>1.8691184481347729E-2</v>
      </c>
    </row>
    <row r="676" spans="2:5" x14ac:dyDescent="0.3">
      <c r="B676" s="205">
        <v>40869</v>
      </c>
      <c r="C676" s="81">
        <v>90.120223999999993</v>
      </c>
      <c r="D676" s="62">
        <f t="shared" si="10"/>
        <v>7.97791440538251</v>
      </c>
      <c r="E676">
        <v>1.8686820549335265E-2</v>
      </c>
    </row>
    <row r="677" spans="2:5" x14ac:dyDescent="0.3">
      <c r="B677" s="205">
        <v>38131</v>
      </c>
      <c r="C677" s="81">
        <v>10.037991</v>
      </c>
      <c r="D677" s="62">
        <f t="shared" si="10"/>
        <v>-0.81606757285442988</v>
      </c>
      <c r="E677">
        <v>1.8665814496506436E-2</v>
      </c>
    </row>
    <row r="678" spans="2:5" x14ac:dyDescent="0.3">
      <c r="B678" s="205">
        <v>40050</v>
      </c>
      <c r="C678" s="81">
        <v>54.574340999999997</v>
      </c>
      <c r="D678" s="62">
        <f t="shared" si="10"/>
        <v>-0.89696150566019794</v>
      </c>
      <c r="E678">
        <v>1.8661221645924774E-2</v>
      </c>
    </row>
    <row r="679" spans="2:5" x14ac:dyDescent="0.3">
      <c r="B679" s="205">
        <v>45365</v>
      </c>
      <c r="C679" s="81">
        <v>529.65002400000003</v>
      </c>
      <c r="D679" s="62">
        <f t="shared" si="10"/>
        <v>0.15448095813601789</v>
      </c>
      <c r="E679">
        <v>1.865566261396685E-2</v>
      </c>
    </row>
    <row r="680" spans="2:5" x14ac:dyDescent="0.3">
      <c r="B680" s="205">
        <v>44040</v>
      </c>
      <c r="C680" s="81">
        <v>458.77761800000002</v>
      </c>
      <c r="D680" s="62">
        <f t="shared" si="10"/>
        <v>9.8135927682679938E-2</v>
      </c>
      <c r="E680">
        <v>1.8653485506036356E-2</v>
      </c>
    </row>
    <row r="681" spans="2:5" x14ac:dyDescent="0.3">
      <c r="B681" s="205">
        <v>43315</v>
      </c>
      <c r="C681" s="81">
        <v>417.77853399999998</v>
      </c>
      <c r="D681" s="62">
        <f t="shared" si="10"/>
        <v>10.182230282216468</v>
      </c>
      <c r="E681">
        <v>1.8652522602294629E-2</v>
      </c>
    </row>
    <row r="682" spans="2:5" x14ac:dyDescent="0.3">
      <c r="B682" s="205">
        <v>38861</v>
      </c>
      <c r="C682" s="81">
        <v>37.360931000000001</v>
      </c>
      <c r="D682" s="62">
        <f t="shared" si="10"/>
        <v>1.1102292224558268</v>
      </c>
      <c r="E682">
        <v>1.863707683309487E-2</v>
      </c>
    </row>
    <row r="683" spans="2:5" x14ac:dyDescent="0.3">
      <c r="B683" s="205">
        <v>38509</v>
      </c>
      <c r="C683" s="81">
        <v>17.704678999999999</v>
      </c>
      <c r="D683" s="62">
        <f t="shared" si="10"/>
        <v>-0.68462884470548857</v>
      </c>
      <c r="E683">
        <v>1.8561513083445565E-2</v>
      </c>
    </row>
    <row r="684" spans="2:5" x14ac:dyDescent="0.3">
      <c r="B684" s="205">
        <v>40003</v>
      </c>
      <c r="C684" s="81">
        <v>56.139183000000003</v>
      </c>
      <c r="D684" s="62">
        <f t="shared" si="10"/>
        <v>-0.89440557305626933</v>
      </c>
      <c r="E684">
        <v>1.8532850475695785E-2</v>
      </c>
    </row>
    <row r="685" spans="2:5" x14ac:dyDescent="0.3">
      <c r="B685" s="205">
        <v>44292</v>
      </c>
      <c r="C685" s="81">
        <v>531.64910899999995</v>
      </c>
      <c r="D685" s="62">
        <f t="shared" si="10"/>
        <v>4.1191797301133874</v>
      </c>
      <c r="E685">
        <v>1.8528828172927288E-2</v>
      </c>
    </row>
    <row r="686" spans="2:5" x14ac:dyDescent="0.3">
      <c r="B686" s="205">
        <v>41107</v>
      </c>
      <c r="C686" s="81">
        <v>103.854355</v>
      </c>
      <c r="D686" s="62">
        <f t="shared" si="10"/>
        <v>17.333796145915713</v>
      </c>
      <c r="E686">
        <v>1.8526659452380873E-2</v>
      </c>
    </row>
    <row r="687" spans="2:5" x14ac:dyDescent="0.3">
      <c r="B687" s="205">
        <v>37608</v>
      </c>
      <c r="C687" s="81">
        <v>5.6646400000000003</v>
      </c>
      <c r="D687" s="62">
        <f t="shared" si="10"/>
        <v>-0.98671462629411311</v>
      </c>
      <c r="E687">
        <v>1.8518069011546803E-2</v>
      </c>
    </row>
    <row r="688" spans="2:5" x14ac:dyDescent="0.3">
      <c r="B688" s="205">
        <v>43706</v>
      </c>
      <c r="C688" s="81">
        <v>426.38168300000001</v>
      </c>
      <c r="D688" s="62">
        <f t="shared" si="10"/>
        <v>-5.2089800822417223E-2</v>
      </c>
      <c r="E688">
        <v>1.8514252939704434E-2</v>
      </c>
    </row>
    <row r="689" spans="2:5" x14ac:dyDescent="0.3">
      <c r="B689" s="205">
        <v>43361</v>
      </c>
      <c r="C689" s="81">
        <v>449.81231700000001</v>
      </c>
      <c r="D689" s="62">
        <f t="shared" si="10"/>
        <v>6.836483052745387</v>
      </c>
      <c r="E689">
        <v>1.8512396004818112E-2</v>
      </c>
    </row>
    <row r="690" spans="2:5" x14ac:dyDescent="0.3">
      <c r="B690" s="205">
        <v>40010</v>
      </c>
      <c r="C690" s="81">
        <v>57.399768999999999</v>
      </c>
      <c r="D690" s="62">
        <f t="shared" si="10"/>
        <v>-0.86862129351110617</v>
      </c>
      <c r="E690">
        <v>1.8511214164119816E-2</v>
      </c>
    </row>
    <row r="691" spans="2:5" x14ac:dyDescent="0.3">
      <c r="B691" s="205">
        <v>43348</v>
      </c>
      <c r="C691" s="81">
        <v>436.90313700000002</v>
      </c>
      <c r="D691" s="62">
        <f t="shared" si="10"/>
        <v>7.753464316800498E-3</v>
      </c>
      <c r="E691">
        <v>1.8501927951560422E-2</v>
      </c>
    </row>
    <row r="692" spans="2:5" x14ac:dyDescent="0.3">
      <c r="B692" s="205">
        <v>43497</v>
      </c>
      <c r="C692" s="81">
        <v>433.54168700000002</v>
      </c>
      <c r="D692" s="62">
        <f t="shared" si="10"/>
        <v>12.355880173384861</v>
      </c>
      <c r="E692">
        <v>1.8483158594677276E-2</v>
      </c>
    </row>
    <row r="693" spans="2:5" x14ac:dyDescent="0.3">
      <c r="B693" s="205">
        <v>38748</v>
      </c>
      <c r="C693" s="81">
        <v>32.460735</v>
      </c>
      <c r="D693" s="62">
        <f t="shared" si="10"/>
        <v>2.7864472287823197</v>
      </c>
      <c r="E693">
        <v>1.8475594931118416E-2</v>
      </c>
    </row>
    <row r="694" spans="2:5" x14ac:dyDescent="0.3">
      <c r="B694" s="205">
        <v>38167</v>
      </c>
      <c r="C694" s="81">
        <v>8.5728740000000005</v>
      </c>
      <c r="D694" s="62">
        <f t="shared" si="10"/>
        <v>-0.97077088838889425</v>
      </c>
      <c r="E694">
        <v>1.8456997744701786E-2</v>
      </c>
    </row>
    <row r="695" spans="2:5" x14ac:dyDescent="0.3">
      <c r="B695" s="205">
        <v>42943</v>
      </c>
      <c r="C695" s="81">
        <v>293.29916400000002</v>
      </c>
      <c r="D695" s="62">
        <f t="shared" si="10"/>
        <v>-0.34897834211910239</v>
      </c>
      <c r="E695">
        <v>1.8448870170472947E-2</v>
      </c>
    </row>
    <row r="696" spans="2:5" x14ac:dyDescent="0.3">
      <c r="B696" s="205">
        <v>43991</v>
      </c>
      <c r="C696" s="81">
        <v>450.52136200000001</v>
      </c>
      <c r="D696" s="62">
        <f t="shared" si="10"/>
        <v>-0.21692031515277929</v>
      </c>
      <c r="E696">
        <v>1.8445552554605435E-2</v>
      </c>
    </row>
    <row r="697" spans="2:5" x14ac:dyDescent="0.3">
      <c r="B697" s="205">
        <v>44803</v>
      </c>
      <c r="C697" s="81">
        <v>575.31994599999996</v>
      </c>
      <c r="D697" s="62">
        <f t="shared" si="10"/>
        <v>1.257198830661669</v>
      </c>
      <c r="E697">
        <v>1.841017122437711E-2</v>
      </c>
    </row>
    <row r="698" spans="2:5" x14ac:dyDescent="0.3">
      <c r="B698" s="205">
        <v>42327</v>
      </c>
      <c r="C698" s="81">
        <v>254.88226299999999</v>
      </c>
      <c r="D698" s="62">
        <f t="shared" si="10"/>
        <v>2.0279059662024164</v>
      </c>
      <c r="E698">
        <v>1.8397775015601595E-2</v>
      </c>
    </row>
    <row r="699" spans="2:5" x14ac:dyDescent="0.3">
      <c r="B699" s="205">
        <v>40939</v>
      </c>
      <c r="C699" s="81">
        <v>84.177734000000001</v>
      </c>
      <c r="D699" s="62">
        <f t="shared" si="10"/>
        <v>-4.4964146333175747E-2</v>
      </c>
      <c r="E699">
        <v>1.8378229540865203E-2</v>
      </c>
    </row>
    <row r="700" spans="2:5" x14ac:dyDescent="0.3">
      <c r="B700" s="205">
        <v>40526</v>
      </c>
      <c r="C700" s="81">
        <v>88.140915000000007</v>
      </c>
      <c r="D700" s="62">
        <f t="shared" si="10"/>
        <v>-0.80098868220792396</v>
      </c>
      <c r="E700">
        <v>1.8377114024782534E-2</v>
      </c>
    </row>
    <row r="701" spans="2:5" x14ac:dyDescent="0.3">
      <c r="B701" s="205">
        <v>43726</v>
      </c>
      <c r="C701" s="81">
        <v>442.89398199999999</v>
      </c>
      <c r="D701" s="62">
        <f t="shared" si="10"/>
        <v>-0.1515309997802016</v>
      </c>
      <c r="E701">
        <v>1.837506528875385E-2</v>
      </c>
    </row>
    <row r="702" spans="2:5" x14ac:dyDescent="0.3">
      <c r="B702" s="205">
        <v>45029</v>
      </c>
      <c r="C702" s="81">
        <v>521.99194299999999</v>
      </c>
      <c r="D702" s="62">
        <f t="shared" si="10"/>
        <v>13.651934910497191</v>
      </c>
      <c r="E702">
        <v>1.8352165660752092E-2</v>
      </c>
    </row>
    <row r="703" spans="2:5" x14ac:dyDescent="0.3">
      <c r="B703" s="205">
        <v>39800</v>
      </c>
      <c r="C703" s="81">
        <v>35.626143999999996</v>
      </c>
      <c r="D703" s="62">
        <f t="shared" si="10"/>
        <v>-0.75969920338172936</v>
      </c>
      <c r="E703">
        <v>1.8326225001394157E-2</v>
      </c>
    </row>
    <row r="704" spans="2:5" x14ac:dyDescent="0.3">
      <c r="B704" s="205">
        <v>41407</v>
      </c>
      <c r="C704" s="81">
        <v>148.25645399999999</v>
      </c>
      <c r="D704" s="62">
        <f t="shared" si="10"/>
        <v>-0.4434204301708391</v>
      </c>
      <c r="E704">
        <v>1.8322845213450737E-2</v>
      </c>
    </row>
    <row r="705" spans="2:5" x14ac:dyDescent="0.3">
      <c r="B705" s="205">
        <v>42508</v>
      </c>
      <c r="C705" s="81">
        <v>266.37063599999999</v>
      </c>
      <c r="D705" s="62">
        <f t="shared" si="10"/>
        <v>3.9942477510330034</v>
      </c>
      <c r="E705">
        <v>1.8314279524755742E-2</v>
      </c>
    </row>
    <row r="706" spans="2:5" x14ac:dyDescent="0.3">
      <c r="B706" s="205">
        <v>39993</v>
      </c>
      <c r="C706" s="81">
        <v>53.335487000000001</v>
      </c>
      <c r="D706" s="62">
        <f t="shared" si="10"/>
        <v>-0.8093447889562958</v>
      </c>
      <c r="E706">
        <v>1.8257076721834374E-2</v>
      </c>
    </row>
    <row r="707" spans="2:5" x14ac:dyDescent="0.3">
      <c r="B707" s="205">
        <v>42678</v>
      </c>
      <c r="C707" s="81">
        <v>279.74838299999999</v>
      </c>
      <c r="D707" s="62">
        <f t="shared" si="10"/>
        <v>35.785372841468529</v>
      </c>
      <c r="E707">
        <v>1.8249817511106495E-2</v>
      </c>
    </row>
    <row r="708" spans="2:5" x14ac:dyDescent="0.3">
      <c r="B708" s="205">
        <v>37883</v>
      </c>
      <c r="C708" s="81">
        <v>7.6048809999999998</v>
      </c>
      <c r="D708" s="62">
        <f t="shared" si="10"/>
        <v>-0.96723985948906332</v>
      </c>
      <c r="E708">
        <v>1.8182166283732162E-2</v>
      </c>
    </row>
    <row r="709" spans="2:5" x14ac:dyDescent="0.3">
      <c r="B709" s="205">
        <v>42433</v>
      </c>
      <c r="C709" s="81">
        <v>232.138229</v>
      </c>
      <c r="D709" s="62">
        <f t="shared" si="10"/>
        <v>4.8652198626551799</v>
      </c>
      <c r="E709">
        <v>1.815578063692223E-2</v>
      </c>
    </row>
    <row r="710" spans="2:5" x14ac:dyDescent="0.3">
      <c r="B710" s="205">
        <v>39006</v>
      </c>
      <c r="C710" s="81">
        <v>39.578777000000002</v>
      </c>
      <c r="D710" s="62">
        <f t="shared" si="10"/>
        <v>-0.91206413443051626</v>
      </c>
      <c r="E710">
        <v>1.8149159602256163E-2</v>
      </c>
    </row>
    <row r="711" spans="2:5" x14ac:dyDescent="0.3">
      <c r="B711" s="205">
        <v>43804</v>
      </c>
      <c r="C711" s="81">
        <v>450.08685300000002</v>
      </c>
      <c r="D711" s="62">
        <f t="shared" si="10"/>
        <v>3.8721498836154336</v>
      </c>
      <c r="E711">
        <v>1.8130290371730497E-2</v>
      </c>
    </row>
    <row r="712" spans="2:5" x14ac:dyDescent="0.3">
      <c r="B712" s="205">
        <v>40772</v>
      </c>
      <c r="C712" s="81">
        <v>92.379517000000007</v>
      </c>
      <c r="D712" s="62">
        <f t="shared" ref="D712:D775" si="11">(C712-C713)/C713</f>
        <v>-0.75125880718868054</v>
      </c>
      <c r="E712">
        <v>1.8119592713002997E-2</v>
      </c>
    </row>
    <row r="713" spans="2:5" x14ac:dyDescent="0.3">
      <c r="B713" s="205">
        <v>43278</v>
      </c>
      <c r="C713" s="81">
        <v>371.38809199999997</v>
      </c>
      <c r="D713" s="62">
        <f t="shared" si="11"/>
        <v>0.49222347241129244</v>
      </c>
      <c r="E713">
        <v>1.8111364630065751E-2</v>
      </c>
    </row>
    <row r="714" spans="2:5" x14ac:dyDescent="0.3">
      <c r="B714" s="205">
        <v>42473</v>
      </c>
      <c r="C714" s="81">
        <v>248.88235499999999</v>
      </c>
      <c r="D714" s="62">
        <f t="shared" si="11"/>
        <v>-0.50151686414100471</v>
      </c>
      <c r="E714">
        <v>1.8074767164846874E-2</v>
      </c>
    </row>
    <row r="715" spans="2:5" x14ac:dyDescent="0.3">
      <c r="B715" s="205">
        <v>44138</v>
      </c>
      <c r="C715" s="81">
        <v>499.27938799999998</v>
      </c>
      <c r="D715" s="62">
        <f t="shared" si="11"/>
        <v>-6.8667895281156952E-2</v>
      </c>
      <c r="E715">
        <v>1.8073994091122109E-2</v>
      </c>
    </row>
    <row r="716" spans="2:5" x14ac:dyDescent="0.3">
      <c r="B716" s="205">
        <v>44593</v>
      </c>
      <c r="C716" s="81">
        <v>536.09167500000001</v>
      </c>
      <c r="D716" s="62">
        <f t="shared" si="11"/>
        <v>12.184736147345513</v>
      </c>
      <c r="E716">
        <v>1.8071814962906507E-2</v>
      </c>
    </row>
    <row r="717" spans="2:5" x14ac:dyDescent="0.3">
      <c r="B717" s="205">
        <v>39492</v>
      </c>
      <c r="C717" s="81">
        <v>40.660023000000002</v>
      </c>
      <c r="D717" s="62">
        <f t="shared" si="11"/>
        <v>-0.29669427990503605</v>
      </c>
      <c r="E717">
        <v>1.8056139329491988E-2</v>
      </c>
    </row>
    <row r="718" spans="2:5" x14ac:dyDescent="0.3">
      <c r="B718" s="205">
        <v>40016</v>
      </c>
      <c r="C718" s="81">
        <v>57.812728999999997</v>
      </c>
      <c r="D718" s="62">
        <f t="shared" si="11"/>
        <v>-0.62150116159483071</v>
      </c>
      <c r="E718">
        <v>1.7987129629795873E-2</v>
      </c>
    </row>
    <row r="719" spans="2:5" x14ac:dyDescent="0.3">
      <c r="B719" s="205">
        <v>41627</v>
      </c>
      <c r="C719" s="81">
        <v>152.74215699999999</v>
      </c>
      <c r="D719" s="62">
        <f t="shared" si="11"/>
        <v>-3.379573362634411E-2</v>
      </c>
      <c r="E719">
        <v>1.7955063523490949E-2</v>
      </c>
    </row>
    <row r="720" spans="2:5" x14ac:dyDescent="0.3">
      <c r="B720" s="205">
        <v>41675</v>
      </c>
      <c r="C720" s="81">
        <v>158.08474699999999</v>
      </c>
      <c r="D720" s="62">
        <f t="shared" si="11"/>
        <v>3.0710075657486087</v>
      </c>
      <c r="E720">
        <v>1.7936182070036815E-2</v>
      </c>
    </row>
    <row r="721" spans="2:5" x14ac:dyDescent="0.3">
      <c r="B721" s="205">
        <v>39659</v>
      </c>
      <c r="C721" s="81">
        <v>38.831848000000001</v>
      </c>
      <c r="D721" s="62">
        <f t="shared" si="11"/>
        <v>-0.75450236286078587</v>
      </c>
      <c r="E721">
        <v>1.792671590999062E-2</v>
      </c>
    </row>
    <row r="722" spans="2:5" x14ac:dyDescent="0.3">
      <c r="B722" s="205">
        <v>41691</v>
      </c>
      <c r="C722" s="81">
        <v>158.17605599999999</v>
      </c>
      <c r="D722" s="62">
        <f t="shared" si="11"/>
        <v>-0.24163528949129998</v>
      </c>
      <c r="E722">
        <v>1.7925446074251068E-2</v>
      </c>
    </row>
    <row r="723" spans="2:5" x14ac:dyDescent="0.3">
      <c r="B723" s="205">
        <v>41877</v>
      </c>
      <c r="C723" s="81">
        <v>208.57517999999999</v>
      </c>
      <c r="D723" s="62">
        <f t="shared" si="11"/>
        <v>1.2187100403832003</v>
      </c>
      <c r="E723">
        <v>1.7925040547861436E-2</v>
      </c>
    </row>
    <row r="724" spans="2:5" x14ac:dyDescent="0.3">
      <c r="B724" s="205">
        <v>40997</v>
      </c>
      <c r="C724" s="81">
        <v>94.007407999999998</v>
      </c>
      <c r="D724" s="62">
        <f t="shared" si="11"/>
        <v>-0.65753247828069095</v>
      </c>
      <c r="E724">
        <v>1.7900293478675083E-2</v>
      </c>
    </row>
    <row r="725" spans="2:5" x14ac:dyDescent="0.3">
      <c r="B725" s="205">
        <v>42842</v>
      </c>
      <c r="C725" s="81">
        <v>274.50021400000003</v>
      </c>
      <c r="D725" s="62">
        <f t="shared" si="11"/>
        <v>0.69767278989861625</v>
      </c>
      <c r="E725">
        <v>1.7897354472747179E-2</v>
      </c>
    </row>
    <row r="726" spans="2:5" x14ac:dyDescent="0.3">
      <c r="B726" s="205">
        <v>41716</v>
      </c>
      <c r="C726" s="81">
        <v>161.69206199999999</v>
      </c>
      <c r="D726" s="62">
        <f t="shared" si="11"/>
        <v>0.7991060507474288</v>
      </c>
      <c r="E726">
        <v>1.7821148109897385E-2</v>
      </c>
    </row>
    <row r="727" spans="2:5" x14ac:dyDescent="0.3">
      <c r="B727" s="205">
        <v>40365</v>
      </c>
      <c r="C727" s="81">
        <v>89.873558000000003</v>
      </c>
      <c r="D727" s="62">
        <f t="shared" si="11"/>
        <v>1.5458465960259742</v>
      </c>
      <c r="E727">
        <v>1.7808946919180172E-2</v>
      </c>
    </row>
    <row r="728" spans="2:5" x14ac:dyDescent="0.3">
      <c r="B728" s="205">
        <v>38884</v>
      </c>
      <c r="C728" s="81">
        <v>35.302031999999997</v>
      </c>
      <c r="D728" s="62">
        <f t="shared" si="11"/>
        <v>-0.61174254368079395</v>
      </c>
      <c r="E728">
        <v>1.7808695212933059E-2</v>
      </c>
    </row>
    <row r="729" spans="2:5" x14ac:dyDescent="0.3">
      <c r="B729" s="205">
        <v>40606</v>
      </c>
      <c r="C729" s="81">
        <v>90.924285999999995</v>
      </c>
      <c r="D729" s="62">
        <f t="shared" si="11"/>
        <v>0.25357099580808357</v>
      </c>
      <c r="E729">
        <v>1.7804105407923081E-2</v>
      </c>
    </row>
    <row r="730" spans="2:5" x14ac:dyDescent="0.3">
      <c r="B730" s="205">
        <v>40133</v>
      </c>
      <c r="C730" s="81">
        <v>72.532218999999998</v>
      </c>
      <c r="D730" s="62">
        <f t="shared" si="11"/>
        <v>0.84953160317533394</v>
      </c>
      <c r="E730">
        <v>1.7775045396457842E-2</v>
      </c>
    </row>
    <row r="731" spans="2:5" x14ac:dyDescent="0.3">
      <c r="B731" s="205">
        <v>39652</v>
      </c>
      <c r="C731" s="81">
        <v>39.216534000000003</v>
      </c>
      <c r="D731" s="62">
        <f t="shared" si="11"/>
        <v>3.1478308227119077E-2</v>
      </c>
      <c r="E731">
        <v>1.774787887086245E-2</v>
      </c>
    </row>
    <row r="732" spans="2:5" x14ac:dyDescent="0.3">
      <c r="B732" s="205">
        <v>39717</v>
      </c>
      <c r="C732" s="81">
        <v>38.019736999999999</v>
      </c>
      <c r="D732" s="62">
        <f t="shared" si="11"/>
        <v>1.0796700183025354</v>
      </c>
      <c r="E732">
        <v>1.7734235416512929E-2</v>
      </c>
    </row>
    <row r="733" spans="2:5" x14ac:dyDescent="0.3">
      <c r="B733" s="205">
        <v>38537</v>
      </c>
      <c r="C733" s="81">
        <v>18.28162</v>
      </c>
      <c r="D733" s="62">
        <f t="shared" si="11"/>
        <v>-0.96837294359353809</v>
      </c>
      <c r="E733">
        <v>1.7719214996066438E-2</v>
      </c>
    </row>
    <row r="734" spans="2:5" x14ac:dyDescent="0.3">
      <c r="B734" s="205">
        <v>44496</v>
      </c>
      <c r="C734" s="81">
        <v>578.03735400000005</v>
      </c>
      <c r="D734" s="62">
        <f t="shared" si="11"/>
        <v>50.411579487571743</v>
      </c>
      <c r="E734">
        <v>1.7717438850895779E-2</v>
      </c>
    </row>
    <row r="735" spans="2:5" x14ac:dyDescent="0.3">
      <c r="B735" s="205">
        <v>37972</v>
      </c>
      <c r="C735" s="81">
        <v>11.24333</v>
      </c>
      <c r="D735" s="62">
        <f t="shared" si="11"/>
        <v>-0.92138171520329781</v>
      </c>
      <c r="E735">
        <v>1.771190356686551E-2</v>
      </c>
    </row>
    <row r="736" spans="2:5" x14ac:dyDescent="0.3">
      <c r="B736" s="205">
        <v>41418</v>
      </c>
      <c r="C736" s="81">
        <v>143.01164199999999</v>
      </c>
      <c r="D736" s="62">
        <f t="shared" si="11"/>
        <v>2.2746057025936084</v>
      </c>
      <c r="E736">
        <v>1.7696189287809125E-2</v>
      </c>
    </row>
    <row r="737" spans="2:5" x14ac:dyDescent="0.3">
      <c r="B737" s="205">
        <v>39302</v>
      </c>
      <c r="C737" s="81">
        <v>43.672935000000003</v>
      </c>
      <c r="D737" s="62">
        <f t="shared" si="11"/>
        <v>-0.83455984236396774</v>
      </c>
      <c r="E737">
        <v>1.7673140368100776E-2</v>
      </c>
    </row>
    <row r="738" spans="2:5" x14ac:dyDescent="0.3">
      <c r="B738" s="205">
        <v>42250</v>
      </c>
      <c r="C738" s="81">
        <v>263.980255</v>
      </c>
      <c r="D738" s="62">
        <f t="shared" si="11"/>
        <v>11.759301694987345</v>
      </c>
      <c r="E738">
        <v>1.7668987987766522E-2</v>
      </c>
    </row>
    <row r="739" spans="2:5" x14ac:dyDescent="0.3">
      <c r="B739" s="205">
        <v>38566</v>
      </c>
      <c r="C739" s="81">
        <v>20.689240000000002</v>
      </c>
      <c r="D739" s="62">
        <f t="shared" si="11"/>
        <v>-0.93606227329453695</v>
      </c>
      <c r="E739">
        <v>1.7663780163169697E-2</v>
      </c>
    </row>
    <row r="740" spans="2:5" x14ac:dyDescent="0.3">
      <c r="B740" s="205">
        <v>43196</v>
      </c>
      <c r="C740" s="81">
        <v>323.58422899999999</v>
      </c>
      <c r="D740" s="62">
        <f t="shared" si="11"/>
        <v>7.5109418144881444</v>
      </c>
      <c r="E740">
        <v>1.7661060189009141E-2</v>
      </c>
    </row>
    <row r="741" spans="2:5" x14ac:dyDescent="0.3">
      <c r="B741" s="205">
        <v>38862</v>
      </c>
      <c r="C741" s="81">
        <v>38.019790999999998</v>
      </c>
      <c r="D741" s="62">
        <f t="shared" si="11"/>
        <v>-0.54826880672624556</v>
      </c>
      <c r="E741">
        <v>1.7634999513261515E-2</v>
      </c>
    </row>
    <row r="742" spans="2:5" x14ac:dyDescent="0.3">
      <c r="B742" s="205">
        <v>40513</v>
      </c>
      <c r="C742" s="81">
        <v>84.164635000000004</v>
      </c>
      <c r="D742" s="62">
        <f t="shared" si="11"/>
        <v>-0.83460536439866229</v>
      </c>
      <c r="E742">
        <v>1.7628389011040926E-2</v>
      </c>
    </row>
    <row r="743" spans="2:5" x14ac:dyDescent="0.3">
      <c r="B743" s="205">
        <v>45054</v>
      </c>
      <c r="C743" s="81">
        <v>508.87161300000002</v>
      </c>
      <c r="D743" s="62">
        <f t="shared" si="11"/>
        <v>9.9152805571277778</v>
      </c>
      <c r="E743">
        <v>1.7623848546327106E-2</v>
      </c>
    </row>
    <row r="744" spans="2:5" x14ac:dyDescent="0.3">
      <c r="B744" s="205">
        <v>39574</v>
      </c>
      <c r="C744" s="81">
        <v>46.620113000000003</v>
      </c>
      <c r="D744" s="62">
        <f t="shared" si="11"/>
        <v>-0.90748141783069758</v>
      </c>
      <c r="E744">
        <v>1.7592809936256917E-2</v>
      </c>
    </row>
    <row r="745" spans="2:5" x14ac:dyDescent="0.3">
      <c r="B745" s="205">
        <v>45398</v>
      </c>
      <c r="C745" s="81">
        <v>503.89999399999999</v>
      </c>
      <c r="D745" s="62">
        <f t="shared" si="11"/>
        <v>0.32738438753171789</v>
      </c>
      <c r="E745">
        <v>1.7568622352941255E-2</v>
      </c>
    </row>
    <row r="746" spans="2:5" x14ac:dyDescent="0.3">
      <c r="B746" s="205">
        <v>43420</v>
      </c>
      <c r="C746" s="81">
        <v>379.61874399999999</v>
      </c>
      <c r="D746" s="62">
        <f t="shared" si="11"/>
        <v>-0.25442450887462853</v>
      </c>
      <c r="E746">
        <v>1.7487304082053401E-2</v>
      </c>
    </row>
    <row r="747" spans="2:5" x14ac:dyDescent="0.3">
      <c r="B747" s="205">
        <v>44712</v>
      </c>
      <c r="C747" s="81">
        <v>509.16204800000003</v>
      </c>
      <c r="D747" s="62">
        <f t="shared" si="11"/>
        <v>71.580743971015721</v>
      </c>
      <c r="E747">
        <v>1.7447676745728023E-2</v>
      </c>
    </row>
    <row r="748" spans="2:5" x14ac:dyDescent="0.3">
      <c r="B748" s="205">
        <v>37827</v>
      </c>
      <c r="C748" s="81">
        <v>7.0151120000000002</v>
      </c>
      <c r="D748" s="62">
        <f t="shared" si="11"/>
        <v>-0.94096126668992663</v>
      </c>
      <c r="E748">
        <v>1.744480250645665E-2</v>
      </c>
    </row>
    <row r="749" spans="2:5" x14ac:dyDescent="0.3">
      <c r="B749" s="205">
        <v>41302</v>
      </c>
      <c r="C749" s="81">
        <v>118.822197</v>
      </c>
      <c r="D749" s="62">
        <f t="shared" si="11"/>
        <v>-0.71196643313738295</v>
      </c>
      <c r="E749">
        <v>1.7421562182449619E-2</v>
      </c>
    </row>
    <row r="750" spans="2:5" x14ac:dyDescent="0.3">
      <c r="B750" s="205">
        <v>43461</v>
      </c>
      <c r="C750" s="81">
        <v>412.52899200000002</v>
      </c>
      <c r="D750" s="62">
        <f t="shared" si="11"/>
        <v>0.63514427956914044</v>
      </c>
      <c r="E750">
        <v>1.7392251187951405E-2</v>
      </c>
    </row>
    <row r="751" spans="2:5" x14ac:dyDescent="0.3">
      <c r="B751" s="205">
        <v>42779</v>
      </c>
      <c r="C751" s="81">
        <v>252.28904700000001</v>
      </c>
      <c r="D751" s="62">
        <f t="shared" si="11"/>
        <v>0.73288712380258347</v>
      </c>
      <c r="E751">
        <v>1.7384746999262193E-2</v>
      </c>
    </row>
    <row r="752" spans="2:5" x14ac:dyDescent="0.3">
      <c r="B752" s="205">
        <v>41404</v>
      </c>
      <c r="C752" s="81">
        <v>145.588852</v>
      </c>
      <c r="D752" s="62">
        <f t="shared" si="11"/>
        <v>1.8839566636484493</v>
      </c>
      <c r="E752">
        <v>1.7377488185934948E-2</v>
      </c>
    </row>
    <row r="753" spans="2:5" x14ac:dyDescent="0.3">
      <c r="B753" s="205">
        <v>39986</v>
      </c>
      <c r="C753" s="81">
        <v>50.482329999999997</v>
      </c>
      <c r="D753" s="62">
        <f t="shared" si="11"/>
        <v>-0.86882526317971065</v>
      </c>
      <c r="E753">
        <v>1.7376197047161576E-2</v>
      </c>
    </row>
    <row r="754" spans="2:5" x14ac:dyDescent="0.3">
      <c r="B754" s="205">
        <v>43643</v>
      </c>
      <c r="C754" s="81">
        <v>384.847961</v>
      </c>
      <c r="D754" s="62">
        <f t="shared" si="11"/>
        <v>7.9109126297811203</v>
      </c>
      <c r="E754">
        <v>1.7374847995038672E-2</v>
      </c>
    </row>
    <row r="755" spans="2:5" x14ac:dyDescent="0.3">
      <c r="B755" s="205">
        <v>39293</v>
      </c>
      <c r="C755" s="81">
        <v>43.188389000000001</v>
      </c>
      <c r="D755" s="62">
        <f t="shared" si="11"/>
        <v>3.6231711619825209</v>
      </c>
      <c r="E755">
        <v>1.7369805198805256E-2</v>
      </c>
    </row>
    <row r="756" spans="2:5" x14ac:dyDescent="0.3">
      <c r="B756" s="205">
        <v>38205</v>
      </c>
      <c r="C756" s="81">
        <v>9.3417239999999993</v>
      </c>
      <c r="D756" s="62">
        <f t="shared" si="11"/>
        <v>-0.89815921762513751</v>
      </c>
      <c r="E756">
        <v>1.7353789188526807E-2</v>
      </c>
    </row>
    <row r="757" spans="2:5" x14ac:dyDescent="0.3">
      <c r="B757" s="205">
        <v>40904</v>
      </c>
      <c r="C757" s="81">
        <v>91.728713999999997</v>
      </c>
      <c r="D757" s="62">
        <f t="shared" si="11"/>
        <v>-0.83884858717754507</v>
      </c>
      <c r="E757">
        <v>1.7343910605037854E-2</v>
      </c>
    </row>
    <row r="758" spans="2:5" x14ac:dyDescent="0.3">
      <c r="B758" s="205">
        <v>45147</v>
      </c>
      <c r="C758" s="81">
        <v>569.20825200000002</v>
      </c>
      <c r="D758" s="62">
        <f t="shared" si="11"/>
        <v>120.02136383061509</v>
      </c>
      <c r="E758">
        <v>1.7336452247696667E-2</v>
      </c>
    </row>
    <row r="759" spans="2:5" x14ac:dyDescent="0.3">
      <c r="B759" s="205">
        <v>37753</v>
      </c>
      <c r="C759" s="81">
        <v>4.7033699999999996</v>
      </c>
      <c r="D759" s="62">
        <f t="shared" si="11"/>
        <v>-0.88826208976549859</v>
      </c>
      <c r="E759">
        <v>1.7326939869092443E-2</v>
      </c>
    </row>
    <row r="760" spans="2:5" x14ac:dyDescent="0.3">
      <c r="B760" s="205">
        <v>39233</v>
      </c>
      <c r="C760" s="81">
        <v>42.092875999999997</v>
      </c>
      <c r="D760" s="62">
        <f t="shared" si="11"/>
        <v>-0.92198785415161499</v>
      </c>
      <c r="E760">
        <v>1.7311555185695261E-2</v>
      </c>
    </row>
    <row r="761" spans="2:5" x14ac:dyDescent="0.3">
      <c r="B761" s="205">
        <v>45016</v>
      </c>
      <c r="C761" s="81">
        <v>539.56823699999995</v>
      </c>
      <c r="D761" s="62">
        <f t="shared" si="11"/>
        <v>94.897754641210909</v>
      </c>
      <c r="E761">
        <v>1.7268612013051042E-2</v>
      </c>
    </row>
    <row r="762" spans="2:5" x14ac:dyDescent="0.3">
      <c r="B762" s="205">
        <v>37669</v>
      </c>
      <c r="C762" s="81">
        <v>5.6264950000000002</v>
      </c>
      <c r="D762" s="62">
        <f t="shared" si="11"/>
        <v>-0.73148975381838233</v>
      </c>
      <c r="E762">
        <v>1.724132008444566E-2</v>
      </c>
    </row>
    <row r="763" spans="2:5" x14ac:dyDescent="0.3">
      <c r="B763" s="205">
        <v>38568</v>
      </c>
      <c r="C763" s="81">
        <v>20.954488999999999</v>
      </c>
      <c r="D763" s="62">
        <f t="shared" si="11"/>
        <v>-0.96173663936904197</v>
      </c>
      <c r="E763">
        <v>1.7234572973881906E-2</v>
      </c>
    </row>
    <row r="764" spans="2:5" x14ac:dyDescent="0.3">
      <c r="B764" s="205">
        <v>44942</v>
      </c>
      <c r="C764" s="81">
        <v>547.63848900000005</v>
      </c>
      <c r="D764" s="62">
        <f t="shared" si="11"/>
        <v>1.368120182491398</v>
      </c>
      <c r="E764">
        <v>1.719693137563693E-2</v>
      </c>
    </row>
    <row r="765" spans="2:5" x14ac:dyDescent="0.3">
      <c r="B765" s="205">
        <v>42422</v>
      </c>
      <c r="C765" s="81">
        <v>231.25451699999999</v>
      </c>
      <c r="D765" s="62">
        <f t="shared" si="11"/>
        <v>-0.5621422703586908</v>
      </c>
      <c r="E765">
        <v>1.7185001629377611E-2</v>
      </c>
    </row>
    <row r="766" spans="2:5" x14ac:dyDescent="0.3">
      <c r="B766" s="205">
        <v>44200</v>
      </c>
      <c r="C766" s="81">
        <v>528.149902</v>
      </c>
      <c r="D766" s="62">
        <f t="shared" si="11"/>
        <v>11.052601198966473</v>
      </c>
      <c r="E766">
        <v>1.712844033600016E-2</v>
      </c>
    </row>
    <row r="767" spans="2:5" x14ac:dyDescent="0.3">
      <c r="B767" s="205">
        <v>39307</v>
      </c>
      <c r="C767" s="81">
        <v>43.820408</v>
      </c>
      <c r="D767" s="62">
        <f t="shared" si="11"/>
        <v>0.18933999762839887</v>
      </c>
      <c r="E767">
        <v>1.7114993876244895E-2</v>
      </c>
    </row>
    <row r="768" spans="2:5" x14ac:dyDescent="0.3">
      <c r="B768" s="205">
        <v>39819</v>
      </c>
      <c r="C768" s="81">
        <v>36.844307000000001</v>
      </c>
      <c r="D768" s="62">
        <f t="shared" si="11"/>
        <v>-0.76625802149899491</v>
      </c>
      <c r="E768">
        <v>1.7109009055490818E-2</v>
      </c>
    </row>
    <row r="769" spans="2:5" x14ac:dyDescent="0.3">
      <c r="B769" s="205">
        <v>41646</v>
      </c>
      <c r="C769" s="81">
        <v>157.62811300000001</v>
      </c>
      <c r="D769" s="62">
        <f t="shared" si="11"/>
        <v>2.8387175057306266</v>
      </c>
      <c r="E769">
        <v>1.7089337956410287E-2</v>
      </c>
    </row>
    <row r="770" spans="2:5" x14ac:dyDescent="0.3">
      <c r="B770" s="205">
        <v>39912</v>
      </c>
      <c r="C770" s="81">
        <v>41.062702000000002</v>
      </c>
      <c r="D770" s="62">
        <f t="shared" si="11"/>
        <v>-0.841557953738862</v>
      </c>
      <c r="E770">
        <v>1.7084961775875058E-2</v>
      </c>
    </row>
    <row r="771" spans="2:5" x14ac:dyDescent="0.3">
      <c r="B771" s="205">
        <v>42257</v>
      </c>
      <c r="C771" s="81">
        <v>259.165436</v>
      </c>
      <c r="D771" s="62">
        <f t="shared" si="11"/>
        <v>1.2381807174705874</v>
      </c>
      <c r="E771">
        <v>1.7078391831231318E-2</v>
      </c>
    </row>
    <row r="772" spans="2:5" x14ac:dyDescent="0.3">
      <c r="B772" s="205">
        <v>41243</v>
      </c>
      <c r="C772" s="81">
        <v>115.7929</v>
      </c>
      <c r="D772" s="62">
        <f t="shared" si="11"/>
        <v>10.617439347328759</v>
      </c>
      <c r="E772">
        <v>1.7077238111827358E-2</v>
      </c>
    </row>
    <row r="773" spans="2:5" x14ac:dyDescent="0.3">
      <c r="B773" s="205">
        <v>38266</v>
      </c>
      <c r="C773" s="81">
        <v>9.9671620000000001</v>
      </c>
      <c r="D773" s="62">
        <f t="shared" si="11"/>
        <v>-0.95788548978254662</v>
      </c>
      <c r="E773">
        <v>1.7073018165892153E-2</v>
      </c>
    </row>
    <row r="774" spans="2:5" x14ac:dyDescent="0.3">
      <c r="B774" s="205">
        <v>42170</v>
      </c>
      <c r="C774" s="81">
        <v>236.66812100000001</v>
      </c>
      <c r="D774" s="62">
        <f t="shared" si="11"/>
        <v>1.3375640216577862</v>
      </c>
      <c r="E774">
        <v>1.7063335761736187E-2</v>
      </c>
    </row>
    <row r="775" spans="2:5" x14ac:dyDescent="0.3">
      <c r="B775" s="205">
        <v>41086</v>
      </c>
      <c r="C775" s="81">
        <v>101.245621</v>
      </c>
      <c r="D775" s="62">
        <f t="shared" si="11"/>
        <v>1.2194471393168971</v>
      </c>
      <c r="E775">
        <v>1.7055589640250605E-2</v>
      </c>
    </row>
    <row r="776" spans="2:5" x14ac:dyDescent="0.3">
      <c r="B776" s="205">
        <v>39106</v>
      </c>
      <c r="C776" s="81">
        <v>45.617496000000003</v>
      </c>
      <c r="D776" s="62">
        <f t="shared" ref="D776:D839" si="12">(C776-C777)/C777</f>
        <v>7.0152442077808725</v>
      </c>
      <c r="E776">
        <v>1.7043685003701629E-2</v>
      </c>
    </row>
    <row r="777" spans="2:5" x14ac:dyDescent="0.3">
      <c r="B777" s="205">
        <v>37578</v>
      </c>
      <c r="C777" s="81">
        <v>5.6913419999999997</v>
      </c>
      <c r="D777" s="62">
        <f t="shared" si="12"/>
        <v>-0.95946027697402259</v>
      </c>
      <c r="E777">
        <v>1.7041525181121158E-2</v>
      </c>
    </row>
    <row r="778" spans="2:5" x14ac:dyDescent="0.3">
      <c r="B778" s="205">
        <v>41442</v>
      </c>
      <c r="C778" s="81">
        <v>140.38926699999999</v>
      </c>
      <c r="D778" s="62">
        <f t="shared" si="12"/>
        <v>-0.74916821510705778</v>
      </c>
      <c r="E778">
        <v>1.703273214400405E-2</v>
      </c>
    </row>
    <row r="779" spans="2:5" x14ac:dyDescent="0.3">
      <c r="B779" s="205">
        <v>44769</v>
      </c>
      <c r="C779" s="81">
        <v>559.694885</v>
      </c>
      <c r="D779" s="62">
        <f t="shared" si="12"/>
        <v>1.6313097999941335</v>
      </c>
      <c r="E779">
        <v>1.7017498481105803E-2</v>
      </c>
    </row>
    <row r="780" spans="2:5" x14ac:dyDescent="0.3">
      <c r="B780" s="205">
        <v>41946</v>
      </c>
      <c r="C780" s="81">
        <v>212.70581100000001</v>
      </c>
      <c r="D780" s="62">
        <f t="shared" si="12"/>
        <v>9.9785075706888104E-2</v>
      </c>
      <c r="E780">
        <v>1.6997790650589803E-2</v>
      </c>
    </row>
    <row r="781" spans="2:5" x14ac:dyDescent="0.3">
      <c r="B781" s="205">
        <v>41933</v>
      </c>
      <c r="C781" s="81">
        <v>193.40670800000001</v>
      </c>
      <c r="D781" s="62">
        <f t="shared" si="12"/>
        <v>3.4698794309176475</v>
      </c>
      <c r="E781">
        <v>1.6994466075101074E-2</v>
      </c>
    </row>
    <row r="782" spans="2:5" x14ac:dyDescent="0.3">
      <c r="B782" s="205">
        <v>39471</v>
      </c>
      <c r="C782" s="81">
        <v>43.268886999999999</v>
      </c>
      <c r="D782" s="62">
        <f t="shared" si="12"/>
        <v>-0.52039314319907237</v>
      </c>
      <c r="E782">
        <v>1.6948910740260226E-2</v>
      </c>
    </row>
    <row r="783" spans="2:5" x14ac:dyDescent="0.3">
      <c r="B783" s="205">
        <v>40669</v>
      </c>
      <c r="C783" s="81">
        <v>90.217406999999994</v>
      </c>
      <c r="D783" s="62">
        <f t="shared" si="12"/>
        <v>-0.83133781463431011</v>
      </c>
      <c r="E783">
        <v>1.693262909494949E-2</v>
      </c>
    </row>
    <row r="784" spans="2:5" x14ac:dyDescent="0.3">
      <c r="B784" s="205">
        <v>45246</v>
      </c>
      <c r="C784" s="81">
        <v>534.90002400000003</v>
      </c>
      <c r="D784" s="62">
        <f t="shared" si="12"/>
        <v>7.3569053673077685</v>
      </c>
      <c r="E784">
        <v>1.6920197718631236E-2</v>
      </c>
    </row>
    <row r="785" spans="2:5" x14ac:dyDescent="0.3">
      <c r="B785" s="205">
        <v>40100</v>
      </c>
      <c r="C785" s="81">
        <v>64.006950000000003</v>
      </c>
      <c r="D785" s="62">
        <f t="shared" si="12"/>
        <v>-0.88400091222651322</v>
      </c>
      <c r="E785">
        <v>1.6919948889433545E-2</v>
      </c>
    </row>
    <row r="786" spans="2:5" x14ac:dyDescent="0.3">
      <c r="B786" s="205">
        <v>44607</v>
      </c>
      <c r="C786" s="81">
        <v>551.78839100000005</v>
      </c>
      <c r="D786" s="62">
        <f t="shared" si="12"/>
        <v>51.086470551976227</v>
      </c>
      <c r="E786">
        <v>1.6904880755903226E-2</v>
      </c>
    </row>
    <row r="787" spans="2:5" x14ac:dyDescent="0.3">
      <c r="B787" s="205">
        <v>38049</v>
      </c>
      <c r="C787" s="81">
        <v>10.593699000000001</v>
      </c>
      <c r="D787" s="62">
        <f t="shared" si="12"/>
        <v>-0.86563740608699125</v>
      </c>
      <c r="E787">
        <v>1.6904282244744176E-2</v>
      </c>
    </row>
    <row r="788" spans="2:5" x14ac:dyDescent="0.3">
      <c r="B788" s="205">
        <v>40324</v>
      </c>
      <c r="C788" s="81">
        <v>78.844109000000003</v>
      </c>
      <c r="D788" s="62">
        <f t="shared" si="12"/>
        <v>-0.80076693304117508</v>
      </c>
      <c r="E788">
        <v>1.690156053365667E-2</v>
      </c>
    </row>
    <row r="789" spans="2:5" x14ac:dyDescent="0.3">
      <c r="B789" s="205">
        <v>43445</v>
      </c>
      <c r="C789" s="81">
        <v>395.738068</v>
      </c>
      <c r="D789" s="62">
        <f t="shared" si="12"/>
        <v>0.84487694159922488</v>
      </c>
      <c r="E789">
        <v>1.6888486989765188E-2</v>
      </c>
    </row>
    <row r="790" spans="2:5" x14ac:dyDescent="0.3">
      <c r="B790" s="205">
        <v>42003</v>
      </c>
      <c r="C790" s="81">
        <v>214.506485</v>
      </c>
      <c r="D790" s="62">
        <f t="shared" si="12"/>
        <v>-0.58066015358454781</v>
      </c>
      <c r="E790">
        <v>1.6852842684987688E-2</v>
      </c>
    </row>
    <row r="791" spans="2:5" x14ac:dyDescent="0.3">
      <c r="B791" s="205">
        <v>44124</v>
      </c>
      <c r="C791" s="81">
        <v>511.53375199999999</v>
      </c>
      <c r="D791" s="62">
        <f t="shared" si="12"/>
        <v>49.653822140666534</v>
      </c>
      <c r="E791">
        <v>1.6849602902399397E-2</v>
      </c>
    </row>
    <row r="792" spans="2:5" x14ac:dyDescent="0.3">
      <c r="B792" s="205">
        <v>38288</v>
      </c>
      <c r="C792" s="81">
        <v>10.098621</v>
      </c>
      <c r="D792" s="62">
        <f t="shared" si="12"/>
        <v>-0.88820982272804294</v>
      </c>
      <c r="E792">
        <v>1.6846923200154081E-2</v>
      </c>
    </row>
    <row r="793" spans="2:5" x14ac:dyDescent="0.3">
      <c r="B793" s="205">
        <v>40470</v>
      </c>
      <c r="C793" s="81">
        <v>90.335494999999995</v>
      </c>
      <c r="D793" s="62">
        <f t="shared" si="12"/>
        <v>-0.73390621326309091</v>
      </c>
      <c r="E793">
        <v>1.6823138870974124E-2</v>
      </c>
    </row>
    <row r="794" spans="2:5" x14ac:dyDescent="0.3">
      <c r="B794" s="205">
        <v>43129</v>
      </c>
      <c r="C794" s="81">
        <v>339.48742700000003</v>
      </c>
      <c r="D794" s="62">
        <f t="shared" si="12"/>
        <v>-0.37145214735561727</v>
      </c>
      <c r="E794">
        <v>1.6819908399853086E-2</v>
      </c>
    </row>
    <row r="795" spans="2:5" x14ac:dyDescent="0.3">
      <c r="B795" s="205">
        <v>44658</v>
      </c>
      <c r="C795" s="81">
        <v>540.11389199999996</v>
      </c>
      <c r="D795" s="62">
        <f t="shared" si="12"/>
        <v>9.7582499173781265</v>
      </c>
      <c r="E795">
        <v>1.6806584200935375E-2</v>
      </c>
    </row>
    <row r="796" spans="2:5" x14ac:dyDescent="0.3">
      <c r="B796" s="205">
        <v>39450</v>
      </c>
      <c r="C796" s="81">
        <v>50.204624000000003</v>
      </c>
      <c r="D796" s="62">
        <f t="shared" si="12"/>
        <v>-0.80463252384736594</v>
      </c>
      <c r="E796">
        <v>1.6752471726454898E-2</v>
      </c>
    </row>
    <row r="797" spans="2:5" x14ac:dyDescent="0.3">
      <c r="B797" s="205">
        <v>42345</v>
      </c>
      <c r="C797" s="81">
        <v>256.97534200000001</v>
      </c>
      <c r="D797" s="62">
        <f t="shared" si="12"/>
        <v>29.313472800484597</v>
      </c>
      <c r="E797">
        <v>1.6746507851818696E-2</v>
      </c>
    </row>
    <row r="798" spans="2:5" x14ac:dyDescent="0.3">
      <c r="B798" s="205">
        <v>38175</v>
      </c>
      <c r="C798" s="81">
        <v>8.4772649999999992</v>
      </c>
      <c r="D798" s="62">
        <f t="shared" si="12"/>
        <v>-0.96742990794889339</v>
      </c>
      <c r="E798">
        <v>1.6721834825106405E-2</v>
      </c>
    </row>
    <row r="799" spans="2:5" x14ac:dyDescent="0.3">
      <c r="B799" s="205">
        <v>42334</v>
      </c>
      <c r="C799" s="81">
        <v>260.27758799999998</v>
      </c>
      <c r="D799" s="62">
        <f t="shared" si="12"/>
        <v>1.6900360216813866</v>
      </c>
      <c r="E799">
        <v>1.6714904170802517E-2</v>
      </c>
    </row>
    <row r="800" spans="2:5" x14ac:dyDescent="0.3">
      <c r="B800" s="205">
        <v>40689</v>
      </c>
      <c r="C800" s="81">
        <v>96.756172000000007</v>
      </c>
      <c r="D800" s="62">
        <f t="shared" si="12"/>
        <v>-0.79452772469628374</v>
      </c>
      <c r="E800">
        <v>1.6713119523779577E-2</v>
      </c>
    </row>
    <row r="801" spans="2:5" x14ac:dyDescent="0.3">
      <c r="B801" s="205">
        <v>44028</v>
      </c>
      <c r="C801" s="81">
        <v>470.89648399999999</v>
      </c>
      <c r="D801" s="62">
        <f t="shared" si="12"/>
        <v>-0.17008025364482543</v>
      </c>
      <c r="E801">
        <v>1.6678902780449728E-2</v>
      </c>
    </row>
    <row r="802" spans="2:5" x14ac:dyDescent="0.3">
      <c r="B802" s="205">
        <v>45439</v>
      </c>
      <c r="C802" s="81">
        <v>567.40002400000003</v>
      </c>
      <c r="D802" s="62">
        <f t="shared" si="12"/>
        <v>1.1557160815508651</v>
      </c>
      <c r="E802">
        <v>1.6663767066709318E-2</v>
      </c>
    </row>
    <row r="803" spans="2:5" x14ac:dyDescent="0.3">
      <c r="B803" s="205">
        <v>42717</v>
      </c>
      <c r="C803" s="81">
        <v>263.20721400000002</v>
      </c>
      <c r="D803" s="62">
        <f t="shared" si="12"/>
        <v>1.8800283224201819</v>
      </c>
      <c r="E803">
        <v>1.665171543358894E-2</v>
      </c>
    </row>
    <row r="804" spans="2:5" x14ac:dyDescent="0.3">
      <c r="B804" s="205">
        <v>40472</v>
      </c>
      <c r="C804" s="81">
        <v>91.390495000000001</v>
      </c>
      <c r="D804" s="62">
        <f t="shared" si="12"/>
        <v>-0.82376622786745579</v>
      </c>
      <c r="E804">
        <v>1.6625615489557228E-2</v>
      </c>
    </row>
    <row r="805" spans="2:5" x14ac:dyDescent="0.3">
      <c r="B805" s="205">
        <v>44277</v>
      </c>
      <c r="C805" s="81">
        <v>518.575378</v>
      </c>
      <c r="D805" s="62">
        <f t="shared" si="12"/>
        <v>29.798653537241265</v>
      </c>
      <c r="E805">
        <v>1.6577653905544595E-2</v>
      </c>
    </row>
    <row r="806" spans="2:5" x14ac:dyDescent="0.3">
      <c r="B806" s="205">
        <v>38481</v>
      </c>
      <c r="C806" s="81">
        <v>16.837599000000001</v>
      </c>
      <c r="D806" s="62">
        <f t="shared" si="12"/>
        <v>-0.96059141021138839</v>
      </c>
      <c r="E806">
        <v>1.6557396319453046E-2</v>
      </c>
    </row>
    <row r="807" spans="2:5" x14ac:dyDescent="0.3">
      <c r="B807" s="205">
        <v>43525</v>
      </c>
      <c r="C807" s="81">
        <v>427.25707999999997</v>
      </c>
      <c r="D807" s="62">
        <f t="shared" si="12"/>
        <v>9.8475242919584662</v>
      </c>
      <c r="E807">
        <v>1.6550763915901458E-2</v>
      </c>
    </row>
    <row r="808" spans="2:5" x14ac:dyDescent="0.3">
      <c r="B808" s="205">
        <v>39654</v>
      </c>
      <c r="C808" s="81">
        <v>39.387520000000002</v>
      </c>
      <c r="D808" s="62">
        <f t="shared" si="12"/>
        <v>-0.54146484047897325</v>
      </c>
      <c r="E808">
        <v>1.654730409340005E-2</v>
      </c>
    </row>
    <row r="809" spans="2:5" x14ac:dyDescent="0.3">
      <c r="B809" s="205">
        <v>40337</v>
      </c>
      <c r="C809" s="81">
        <v>85.898582000000005</v>
      </c>
      <c r="D809" s="62">
        <f t="shared" si="12"/>
        <v>-0.54610218699872426</v>
      </c>
      <c r="E809">
        <v>1.6541906868597207E-2</v>
      </c>
    </row>
    <row r="810" spans="2:5" x14ac:dyDescent="0.3">
      <c r="B810" s="205">
        <v>41863</v>
      </c>
      <c r="C810" s="81">
        <v>189.246521</v>
      </c>
      <c r="D810" s="62">
        <f t="shared" si="12"/>
        <v>-0.55345620795836781</v>
      </c>
      <c r="E810">
        <v>1.6522759938658635E-2</v>
      </c>
    </row>
    <row r="811" spans="2:5" x14ac:dyDescent="0.3">
      <c r="B811" s="205">
        <v>43319</v>
      </c>
      <c r="C811" s="81">
        <v>423.80282599999998</v>
      </c>
      <c r="D811" s="62">
        <f t="shared" si="12"/>
        <v>0.27875680153096882</v>
      </c>
      <c r="E811">
        <v>1.6513845694534117E-2</v>
      </c>
    </row>
    <row r="812" spans="2:5" x14ac:dyDescent="0.3">
      <c r="B812" s="205">
        <v>43077</v>
      </c>
      <c r="C812" s="81">
        <v>331.41784699999999</v>
      </c>
      <c r="D812" s="62">
        <f t="shared" si="12"/>
        <v>-0.43459865257238067</v>
      </c>
      <c r="E812">
        <v>1.6500313110630268E-2</v>
      </c>
    </row>
    <row r="813" spans="2:5" x14ac:dyDescent="0.3">
      <c r="B813" s="205">
        <v>44791</v>
      </c>
      <c r="C813" s="81">
        <v>586.16387899999995</v>
      </c>
      <c r="D813" s="62">
        <f t="shared" si="12"/>
        <v>0.98294254114245327</v>
      </c>
      <c r="E813">
        <v>1.6496983437356245E-2</v>
      </c>
    </row>
    <row r="814" spans="2:5" x14ac:dyDescent="0.3">
      <c r="B814" s="205">
        <v>42977</v>
      </c>
      <c r="C814" s="81">
        <v>295.60305799999998</v>
      </c>
      <c r="D814" s="62">
        <f t="shared" si="12"/>
        <v>6.5295186170770956</v>
      </c>
      <c r="E814">
        <v>1.6491359770117862E-2</v>
      </c>
    </row>
    <row r="815" spans="2:5" x14ac:dyDescent="0.3">
      <c r="B815" s="205">
        <v>38995</v>
      </c>
      <c r="C815" s="81">
        <v>39.259224000000003</v>
      </c>
      <c r="D815" s="62">
        <f t="shared" si="12"/>
        <v>-0.92875621085361315</v>
      </c>
      <c r="E815">
        <v>1.6439222891740869E-2</v>
      </c>
    </row>
    <row r="816" spans="2:5" x14ac:dyDescent="0.3">
      <c r="B816" s="205">
        <v>45084</v>
      </c>
      <c r="C816" s="81">
        <v>551.05468800000006</v>
      </c>
      <c r="D816" s="62">
        <f t="shared" si="12"/>
        <v>-8.5395245913966536E-3</v>
      </c>
      <c r="E816">
        <v>1.6438339937550336E-2</v>
      </c>
    </row>
    <row r="817" spans="2:5" x14ac:dyDescent="0.3">
      <c r="B817" s="205">
        <v>44866</v>
      </c>
      <c r="C817" s="81">
        <v>555.80096400000002</v>
      </c>
      <c r="D817" s="62">
        <f t="shared" si="12"/>
        <v>2.3265495143108477</v>
      </c>
      <c r="E817">
        <v>1.6405253406708301E-2</v>
      </c>
    </row>
    <row r="818" spans="2:5" x14ac:dyDescent="0.3">
      <c r="B818" s="205">
        <v>41779</v>
      </c>
      <c r="C818" s="81">
        <v>167.080322</v>
      </c>
      <c r="D818" s="62">
        <f t="shared" si="12"/>
        <v>3.6473613327320442</v>
      </c>
      <c r="E818">
        <v>1.6388979123551691E-2</v>
      </c>
    </row>
    <row r="819" spans="2:5" x14ac:dyDescent="0.3">
      <c r="B819" s="205">
        <v>38889</v>
      </c>
      <c r="C819" s="81">
        <v>35.951653</v>
      </c>
      <c r="D819" s="62">
        <f t="shared" si="12"/>
        <v>-0.84620675866561756</v>
      </c>
      <c r="E819">
        <v>1.6386190901062025E-2</v>
      </c>
    </row>
    <row r="820" spans="2:5" x14ac:dyDescent="0.3">
      <c r="B820" s="205">
        <v>42405</v>
      </c>
      <c r="C820" s="81">
        <v>233.766144</v>
      </c>
      <c r="D820" s="62">
        <f t="shared" si="12"/>
        <v>-0.5695706972375193</v>
      </c>
      <c r="E820">
        <v>1.638020434531292E-2</v>
      </c>
    </row>
    <row r="821" spans="2:5" x14ac:dyDescent="0.3">
      <c r="B821" s="205">
        <v>45288</v>
      </c>
      <c r="C821" s="81">
        <v>543.09997599999997</v>
      </c>
      <c r="D821" s="62">
        <f t="shared" si="12"/>
        <v>3.8376093995886027</v>
      </c>
      <c r="E821">
        <v>1.6375035824835519E-2</v>
      </c>
    </row>
    <row r="822" spans="2:5" x14ac:dyDescent="0.3">
      <c r="B822" s="205">
        <v>41239</v>
      </c>
      <c r="C822" s="81">
        <v>112.26618999999999</v>
      </c>
      <c r="D822" s="62">
        <f t="shared" si="12"/>
        <v>0.59240496202679582</v>
      </c>
      <c r="E822">
        <v>1.6373162170054797E-2</v>
      </c>
    </row>
    <row r="823" spans="2:5" x14ac:dyDescent="0.3">
      <c r="B823" s="205">
        <v>40182</v>
      </c>
      <c r="C823" s="81">
        <v>70.50103</v>
      </c>
      <c r="D823" s="62">
        <f t="shared" si="12"/>
        <v>-0.85116845034767463</v>
      </c>
      <c r="E823">
        <v>1.6372673993035134E-2</v>
      </c>
    </row>
    <row r="824" spans="2:5" x14ac:dyDescent="0.3">
      <c r="B824" s="205">
        <v>43845</v>
      </c>
      <c r="C824" s="81">
        <v>473.69680799999998</v>
      </c>
      <c r="D824" s="62">
        <f t="shared" si="12"/>
        <v>0.62077953410475872</v>
      </c>
      <c r="E824">
        <v>1.6367927256969381E-2</v>
      </c>
    </row>
    <row r="825" spans="2:5" x14ac:dyDescent="0.3">
      <c r="B825" s="205">
        <v>43006</v>
      </c>
      <c r="C825" s="81">
        <v>292.26480099999998</v>
      </c>
      <c r="D825" s="62">
        <f t="shared" si="12"/>
        <v>2.2870557060639038</v>
      </c>
      <c r="E825">
        <v>1.6350655984001934E-2</v>
      </c>
    </row>
    <row r="826" spans="2:5" x14ac:dyDescent="0.3">
      <c r="B826" s="205">
        <v>40945</v>
      </c>
      <c r="C826" s="81">
        <v>88.913856999999993</v>
      </c>
      <c r="D826" s="62">
        <f t="shared" si="12"/>
        <v>0.79189117656524854</v>
      </c>
      <c r="E826">
        <v>1.6343316967269299E-2</v>
      </c>
    </row>
    <row r="827" spans="2:5" x14ac:dyDescent="0.3">
      <c r="B827" s="205">
        <v>39983</v>
      </c>
      <c r="C827" s="81">
        <v>49.620120999999997</v>
      </c>
      <c r="D827" s="62">
        <f t="shared" si="12"/>
        <v>-0.32382918658716409</v>
      </c>
      <c r="E827">
        <v>1.6335453131094142E-2</v>
      </c>
    </row>
    <row r="828" spans="2:5" x14ac:dyDescent="0.3">
      <c r="B828" s="205">
        <v>40184</v>
      </c>
      <c r="C828" s="81">
        <v>73.384003000000007</v>
      </c>
      <c r="D828" s="62">
        <f t="shared" si="12"/>
        <v>6.9971242218676624</v>
      </c>
      <c r="E828">
        <v>1.6334110545996424E-2</v>
      </c>
    </row>
    <row r="829" spans="2:5" x14ac:dyDescent="0.3">
      <c r="B829" s="205">
        <v>37931</v>
      </c>
      <c r="C829" s="81">
        <v>9.1762990000000002</v>
      </c>
      <c r="D829" s="62">
        <f t="shared" si="12"/>
        <v>-0.98461274347695493</v>
      </c>
      <c r="E829">
        <v>1.633042244342409E-2</v>
      </c>
    </row>
    <row r="830" spans="2:5" x14ac:dyDescent="0.3">
      <c r="B830" s="205">
        <v>44902</v>
      </c>
      <c r="C830" s="81">
        <v>596.35705600000006</v>
      </c>
      <c r="D830" s="62">
        <f t="shared" si="12"/>
        <v>12.320923164457254</v>
      </c>
      <c r="E830">
        <v>1.6284218369173022E-2</v>
      </c>
    </row>
    <row r="831" spans="2:5" x14ac:dyDescent="0.3">
      <c r="B831" s="205">
        <v>39338</v>
      </c>
      <c r="C831" s="81">
        <v>44.768447999999999</v>
      </c>
      <c r="D831" s="62">
        <f t="shared" si="12"/>
        <v>-2.8793549039176209E-2</v>
      </c>
      <c r="E831">
        <v>1.625995110069732E-2</v>
      </c>
    </row>
    <row r="832" spans="2:5" x14ac:dyDescent="0.3">
      <c r="B832" s="205">
        <v>39359</v>
      </c>
      <c r="C832" s="81">
        <v>46.095706999999997</v>
      </c>
      <c r="D832" s="62">
        <f t="shared" si="12"/>
        <v>0.23109974393678318</v>
      </c>
      <c r="E832">
        <v>1.6256458762457699E-2</v>
      </c>
    </row>
    <row r="833" spans="2:5" x14ac:dyDescent="0.3">
      <c r="B833" s="205">
        <v>39820</v>
      </c>
      <c r="C833" s="81">
        <v>37.442706999999999</v>
      </c>
      <c r="D833" s="62">
        <f t="shared" si="12"/>
        <v>-0.902562039617128</v>
      </c>
      <c r="E833">
        <v>1.6241315110092802E-2</v>
      </c>
    </row>
    <row r="834" spans="2:5" x14ac:dyDescent="0.3">
      <c r="B834" s="205">
        <v>43425</v>
      </c>
      <c r="C834" s="81">
        <v>384.27227800000003</v>
      </c>
      <c r="D834" s="62">
        <f t="shared" si="12"/>
        <v>-0.33350027728163201</v>
      </c>
      <c r="E834">
        <v>1.6239547633459878E-2</v>
      </c>
    </row>
    <row r="835" spans="2:5" x14ac:dyDescent="0.3">
      <c r="B835" s="205">
        <v>45110</v>
      </c>
      <c r="C835" s="81">
        <v>576.55279499999995</v>
      </c>
      <c r="D835" s="62">
        <f t="shared" si="12"/>
        <v>6.8055503794084249</v>
      </c>
      <c r="E835">
        <v>1.623175193145799E-2</v>
      </c>
    </row>
    <row r="836" spans="2:5" x14ac:dyDescent="0.3">
      <c r="B836" s="205">
        <v>40234</v>
      </c>
      <c r="C836" s="81">
        <v>73.864463999999998</v>
      </c>
      <c r="D836" s="62">
        <f t="shared" si="12"/>
        <v>-0.51980575580931665</v>
      </c>
      <c r="E836">
        <v>1.6225705800461395E-2</v>
      </c>
    </row>
    <row r="837" spans="2:5" x14ac:dyDescent="0.3">
      <c r="B837" s="205">
        <v>41565</v>
      </c>
      <c r="C837" s="81">
        <v>153.82205200000001</v>
      </c>
      <c r="D837" s="62">
        <f t="shared" si="12"/>
        <v>3.1745822645540767E-2</v>
      </c>
      <c r="E837">
        <v>1.6221323841645506E-2</v>
      </c>
    </row>
    <row r="838" spans="2:5" x14ac:dyDescent="0.3">
      <c r="B838" s="205">
        <v>41590</v>
      </c>
      <c r="C838" s="81">
        <v>149.08909600000001</v>
      </c>
      <c r="D838" s="62">
        <f t="shared" si="12"/>
        <v>4.4857388690044422</v>
      </c>
      <c r="E838">
        <v>1.6184033577939461E-2</v>
      </c>
    </row>
    <row r="839" spans="2:5" x14ac:dyDescent="0.3">
      <c r="B839" s="205">
        <v>38708</v>
      </c>
      <c r="C839" s="81">
        <v>27.177578</v>
      </c>
      <c r="D839" s="62">
        <f t="shared" si="12"/>
        <v>-0.77762171362206889</v>
      </c>
      <c r="E839">
        <v>1.6166070541296523E-2</v>
      </c>
    </row>
    <row r="840" spans="2:5" x14ac:dyDescent="0.3">
      <c r="B840" s="205">
        <v>41341</v>
      </c>
      <c r="C840" s="81">
        <v>122.213272</v>
      </c>
      <c r="D840" s="62">
        <f t="shared" ref="D840:D903" si="13">(C840-C841)/C841</f>
        <v>7.021079365146039</v>
      </c>
      <c r="E840">
        <v>1.6165537772816034E-2</v>
      </c>
    </row>
    <row r="841" spans="2:5" x14ac:dyDescent="0.3">
      <c r="B841" s="205">
        <v>38449</v>
      </c>
      <c r="C841" s="81">
        <v>15.236511999999999</v>
      </c>
      <c r="D841" s="62">
        <f t="shared" si="13"/>
        <v>-0.93927855165066976</v>
      </c>
      <c r="E841">
        <v>1.6138086097936079E-2</v>
      </c>
    </row>
    <row r="842" spans="2:5" x14ac:dyDescent="0.3">
      <c r="B842" s="205">
        <v>42304</v>
      </c>
      <c r="C842" s="81">
        <v>250.924713</v>
      </c>
      <c r="D842" s="62">
        <f t="shared" si="13"/>
        <v>-0.5229894211602838</v>
      </c>
      <c r="E842">
        <v>1.6122724424116257E-2</v>
      </c>
    </row>
    <row r="843" spans="2:5" x14ac:dyDescent="0.3">
      <c r="B843" s="205">
        <v>44651</v>
      </c>
      <c r="C843" s="81">
        <v>526.03594999999996</v>
      </c>
      <c r="D843" s="62">
        <f t="shared" si="13"/>
        <v>4.6979833073930335</v>
      </c>
      <c r="E843">
        <v>1.6107618284571128E-2</v>
      </c>
    </row>
    <row r="844" spans="2:5" x14ac:dyDescent="0.3">
      <c r="B844" s="205">
        <v>40367</v>
      </c>
      <c r="C844" s="81">
        <v>92.319671999999997</v>
      </c>
      <c r="D844" s="62">
        <f t="shared" si="13"/>
        <v>-0.77832536473578928</v>
      </c>
      <c r="E844">
        <v>1.6105762809496521E-2</v>
      </c>
    </row>
    <row r="845" spans="2:5" x14ac:dyDescent="0.3">
      <c r="B845" s="205">
        <v>43745</v>
      </c>
      <c r="C845" s="81">
        <v>416.46475199999998</v>
      </c>
      <c r="D845" s="62">
        <f t="shared" si="13"/>
        <v>16.790202061685154</v>
      </c>
      <c r="E845">
        <v>1.6091236037145334E-2</v>
      </c>
    </row>
    <row r="846" spans="2:5" x14ac:dyDescent="0.3">
      <c r="B846" s="205">
        <v>38680</v>
      </c>
      <c r="C846" s="81">
        <v>23.409782</v>
      </c>
      <c r="D846" s="62">
        <f t="shared" si="13"/>
        <v>0.10746760390553201</v>
      </c>
      <c r="E846">
        <v>1.6085772848068898E-2</v>
      </c>
    </row>
    <row r="847" spans="2:5" x14ac:dyDescent="0.3">
      <c r="B847" s="205">
        <v>38597</v>
      </c>
      <c r="C847" s="81">
        <v>21.138119</v>
      </c>
      <c r="D847" s="62">
        <f t="shared" si="13"/>
        <v>3.1727496386025926</v>
      </c>
      <c r="E847">
        <v>1.608459882934141E-2</v>
      </c>
    </row>
    <row r="848" spans="2:5" x14ac:dyDescent="0.3">
      <c r="B848" s="205">
        <v>37722</v>
      </c>
      <c r="C848" s="81">
        <v>5.065753</v>
      </c>
      <c r="D848" s="62">
        <f t="shared" si="13"/>
        <v>-0.99036326595542268</v>
      </c>
      <c r="E848">
        <v>1.6067119058545579E-2</v>
      </c>
    </row>
    <row r="849" spans="2:5" x14ac:dyDescent="0.3">
      <c r="B849" s="205">
        <v>44350</v>
      </c>
      <c r="C849" s="81">
        <v>525.67114300000003</v>
      </c>
      <c r="D849" s="62">
        <f t="shared" si="13"/>
        <v>1.1413432437276536</v>
      </c>
      <c r="E849">
        <v>1.6063834362011555E-2</v>
      </c>
    </row>
    <row r="850" spans="2:5" x14ac:dyDescent="0.3">
      <c r="B850" s="205">
        <v>42038</v>
      </c>
      <c r="C850" s="81">
        <v>245.48663300000001</v>
      </c>
      <c r="D850" s="62">
        <f t="shared" si="13"/>
        <v>-0.26659355804636536</v>
      </c>
      <c r="E850">
        <v>1.6052058835953609E-2</v>
      </c>
    </row>
    <row r="851" spans="2:5" x14ac:dyDescent="0.3">
      <c r="B851" s="205">
        <v>43103</v>
      </c>
      <c r="C851" s="81">
        <v>334.72113000000002</v>
      </c>
      <c r="D851" s="62">
        <f t="shared" si="13"/>
        <v>1.1433553598767114</v>
      </c>
      <c r="E851">
        <v>1.6043420799263842E-2</v>
      </c>
    </row>
    <row r="852" spans="2:5" x14ac:dyDescent="0.3">
      <c r="B852" s="205">
        <v>41668</v>
      </c>
      <c r="C852" s="81">
        <v>156.16688500000001</v>
      </c>
      <c r="D852" s="62">
        <f t="shared" si="13"/>
        <v>-0.73226370415343656</v>
      </c>
      <c r="E852">
        <v>1.6042860596685575E-2</v>
      </c>
    </row>
    <row r="853" spans="2:5" x14ac:dyDescent="0.3">
      <c r="B853" s="205">
        <v>44914</v>
      </c>
      <c r="C853" s="81">
        <v>583.28619400000002</v>
      </c>
      <c r="D853" s="62">
        <f t="shared" si="13"/>
        <v>13.857280105839932</v>
      </c>
      <c r="E853">
        <v>1.6041260410743604E-2</v>
      </c>
    </row>
    <row r="854" spans="2:5" x14ac:dyDescent="0.3">
      <c r="B854" s="205">
        <v>39664</v>
      </c>
      <c r="C854" s="81">
        <v>39.259284999999998</v>
      </c>
      <c r="D854" s="62">
        <f t="shared" si="13"/>
        <v>-0.88592696676634053</v>
      </c>
      <c r="E854">
        <v>1.6039587238175831E-2</v>
      </c>
    </row>
    <row r="855" spans="2:5" x14ac:dyDescent="0.3">
      <c r="B855" s="205">
        <v>43118</v>
      </c>
      <c r="C855" s="81">
        <v>344.15920999999997</v>
      </c>
      <c r="D855" s="62">
        <f t="shared" si="13"/>
        <v>40.276777765371151</v>
      </c>
      <c r="E855">
        <v>1.6021235648327494E-2</v>
      </c>
    </row>
    <row r="856" spans="2:5" x14ac:dyDescent="0.3">
      <c r="B856" s="205">
        <v>38174</v>
      </c>
      <c r="C856" s="81">
        <v>8.3378409999999992</v>
      </c>
      <c r="D856" s="62">
        <f t="shared" si="13"/>
        <v>-0.98477573735921731</v>
      </c>
      <c r="E856">
        <v>1.601973684611362E-2</v>
      </c>
    </row>
    <row r="857" spans="2:5" x14ac:dyDescent="0.3">
      <c r="B857" s="205">
        <v>44762</v>
      </c>
      <c r="C857" s="81">
        <v>547.66796899999997</v>
      </c>
      <c r="D857" s="62">
        <f t="shared" si="13"/>
        <v>4.0482313016776308</v>
      </c>
      <c r="E857">
        <v>1.601599592486401E-2</v>
      </c>
    </row>
    <row r="858" spans="2:5" x14ac:dyDescent="0.3">
      <c r="B858" s="205">
        <v>41120</v>
      </c>
      <c r="C858" s="81">
        <v>108.487099</v>
      </c>
      <c r="D858" s="62">
        <f t="shared" si="13"/>
        <v>11.596160071299261</v>
      </c>
      <c r="E858">
        <v>1.6006677184507156E-2</v>
      </c>
    </row>
    <row r="859" spans="2:5" x14ac:dyDescent="0.3">
      <c r="B859" s="205">
        <v>38176</v>
      </c>
      <c r="C859" s="81">
        <v>8.6127120000000001</v>
      </c>
      <c r="D859" s="62">
        <f t="shared" si="13"/>
        <v>-0.91198268887988709</v>
      </c>
      <c r="E859">
        <v>1.5977676762493682E-2</v>
      </c>
    </row>
    <row r="860" spans="2:5" x14ac:dyDescent="0.3">
      <c r="B860" s="205">
        <v>40441</v>
      </c>
      <c r="C860" s="81">
        <v>97.852478000000005</v>
      </c>
      <c r="D860" s="62">
        <f t="shared" si="13"/>
        <v>-0.35317380520064834</v>
      </c>
      <c r="E860">
        <v>1.597433567421665E-2</v>
      </c>
    </row>
    <row r="861" spans="2:5" x14ac:dyDescent="0.3">
      <c r="B861" s="205">
        <v>41607</v>
      </c>
      <c r="C861" s="81">
        <v>151.280945</v>
      </c>
      <c r="D861" s="62">
        <f t="shared" si="13"/>
        <v>-0.43736019517469088</v>
      </c>
      <c r="E861">
        <v>1.5945919725972417E-2</v>
      </c>
    </row>
    <row r="862" spans="2:5" x14ac:dyDescent="0.3">
      <c r="B862" s="205">
        <v>42835</v>
      </c>
      <c r="C862" s="81">
        <v>268.87707499999999</v>
      </c>
      <c r="D862" s="62">
        <f t="shared" si="13"/>
        <v>4.3082713665838816E-2</v>
      </c>
      <c r="E862">
        <v>1.5934740218754063E-2</v>
      </c>
    </row>
    <row r="863" spans="2:5" x14ac:dyDescent="0.3">
      <c r="B863" s="205">
        <v>42690</v>
      </c>
      <c r="C863" s="81">
        <v>257.77157599999998</v>
      </c>
      <c r="D863" s="62">
        <f t="shared" si="13"/>
        <v>13.90932195071758</v>
      </c>
      <c r="E863">
        <v>1.5882052436344669E-2</v>
      </c>
    </row>
    <row r="864" spans="2:5" x14ac:dyDescent="0.3">
      <c r="B864" s="205">
        <v>38524</v>
      </c>
      <c r="C864" s="81">
        <v>17.289289</v>
      </c>
      <c r="D864" s="62">
        <f t="shared" si="13"/>
        <v>-0.69684029366845346</v>
      </c>
      <c r="E864">
        <v>1.5877006726040477E-2</v>
      </c>
    </row>
    <row r="865" spans="2:5" x14ac:dyDescent="0.3">
      <c r="B865" s="205">
        <v>40004</v>
      </c>
      <c r="C865" s="81">
        <v>57.030299999999997</v>
      </c>
      <c r="D865" s="62">
        <f t="shared" si="13"/>
        <v>0.66783255435268951</v>
      </c>
      <c r="E865">
        <v>1.5873351772860572E-2</v>
      </c>
    </row>
    <row r="866" spans="2:5" x14ac:dyDescent="0.3">
      <c r="B866" s="205">
        <v>39798</v>
      </c>
      <c r="C866" s="81">
        <v>34.19426</v>
      </c>
      <c r="D866" s="62">
        <f t="shared" si="13"/>
        <v>-0.77936285220067714</v>
      </c>
      <c r="E866">
        <v>1.5873278065699853E-2</v>
      </c>
    </row>
    <row r="867" spans="2:5" x14ac:dyDescent="0.3">
      <c r="B867" s="205">
        <v>41645</v>
      </c>
      <c r="C867" s="81">
        <v>154.979614</v>
      </c>
      <c r="D867" s="62">
        <f t="shared" si="13"/>
        <v>-0.33318390959214539</v>
      </c>
      <c r="E867">
        <v>1.5863144317294086E-2</v>
      </c>
    </row>
    <row r="868" spans="2:5" x14ac:dyDescent="0.3">
      <c r="B868" s="205">
        <v>42440</v>
      </c>
      <c r="C868" s="81">
        <v>232.417328</v>
      </c>
      <c r="D868" s="62">
        <f t="shared" si="13"/>
        <v>-0.53529210051491094</v>
      </c>
      <c r="E868">
        <v>1.5856934543946894E-2</v>
      </c>
    </row>
    <row r="869" spans="2:5" x14ac:dyDescent="0.3">
      <c r="B869" s="205">
        <v>44699</v>
      </c>
      <c r="C869" s="81">
        <v>500.13638300000002</v>
      </c>
      <c r="D869" s="62">
        <f t="shared" si="13"/>
        <v>2.9072954672982303</v>
      </c>
      <c r="E869">
        <v>1.5841415409821324E-2</v>
      </c>
    </row>
    <row r="870" spans="2:5" x14ac:dyDescent="0.3">
      <c r="B870" s="205">
        <v>41382</v>
      </c>
      <c r="C870" s="81">
        <v>128.00065599999999</v>
      </c>
      <c r="D870" s="62">
        <f t="shared" si="13"/>
        <v>-0.76680525911711661</v>
      </c>
      <c r="E870">
        <v>1.5787559151664864E-2</v>
      </c>
    </row>
    <row r="871" spans="2:5" x14ac:dyDescent="0.3">
      <c r="B871" s="205">
        <v>44824</v>
      </c>
      <c r="C871" s="81">
        <v>548.90026899999998</v>
      </c>
      <c r="D871" s="62">
        <f t="shared" si="13"/>
        <v>0.67289243740893823</v>
      </c>
      <c r="E871">
        <v>1.5780365082868914E-2</v>
      </c>
    </row>
    <row r="872" spans="2:5" x14ac:dyDescent="0.3">
      <c r="B872" s="205">
        <v>43087</v>
      </c>
      <c r="C872" s="81">
        <v>328.11450200000002</v>
      </c>
      <c r="D872" s="62">
        <f t="shared" si="13"/>
        <v>27.025597403138729</v>
      </c>
      <c r="E872">
        <v>1.5777940806904572E-2</v>
      </c>
    </row>
    <row r="873" spans="2:5" x14ac:dyDescent="0.3">
      <c r="B873" s="205">
        <v>38301</v>
      </c>
      <c r="C873" s="81">
        <v>11.707672000000001</v>
      </c>
      <c r="D873" s="62">
        <f t="shared" si="13"/>
        <v>-0.88395396375915947</v>
      </c>
      <c r="E873">
        <v>1.574500927973441E-2</v>
      </c>
    </row>
    <row r="874" spans="2:5" x14ac:dyDescent="0.3">
      <c r="B874" s="205">
        <v>41018</v>
      </c>
      <c r="C874" s="81">
        <v>100.88816799999999</v>
      </c>
      <c r="D874" s="62">
        <f t="shared" si="13"/>
        <v>-0.64373410166782352</v>
      </c>
      <c r="E874">
        <v>1.5744261537240518E-2</v>
      </c>
    </row>
    <row r="875" spans="2:5" x14ac:dyDescent="0.3">
      <c r="B875" s="205">
        <v>42599</v>
      </c>
      <c r="C875" s="81">
        <v>283.18221999999997</v>
      </c>
      <c r="D875" s="62">
        <f t="shared" si="13"/>
        <v>6.1422213501260048</v>
      </c>
      <c r="E875">
        <v>1.57322011445474E-2</v>
      </c>
    </row>
    <row r="876" spans="2:5" x14ac:dyDescent="0.3">
      <c r="B876" s="205">
        <v>39177</v>
      </c>
      <c r="C876" s="81">
        <v>39.649039999999999</v>
      </c>
      <c r="D876" s="62">
        <f t="shared" si="13"/>
        <v>-0.93115992267216097</v>
      </c>
      <c r="E876">
        <v>1.5650203752304852E-2</v>
      </c>
    </row>
    <row r="877" spans="2:5" x14ac:dyDescent="0.3">
      <c r="B877" s="205">
        <v>45118</v>
      </c>
      <c r="C877" s="81">
        <v>575.95867899999996</v>
      </c>
      <c r="D877" s="62">
        <f t="shared" si="13"/>
        <v>5.6818925632833963</v>
      </c>
      <c r="E877">
        <v>1.5627729805556729E-2</v>
      </c>
    </row>
    <row r="878" spans="2:5" x14ac:dyDescent="0.3">
      <c r="B878" s="205">
        <v>40501</v>
      </c>
      <c r="C878" s="81">
        <v>86.196938000000003</v>
      </c>
      <c r="D878" s="62">
        <f t="shared" si="13"/>
        <v>-0.62522861540471719</v>
      </c>
      <c r="E878">
        <v>1.5616650431736745E-2</v>
      </c>
    </row>
    <row r="879" spans="2:5" x14ac:dyDescent="0.3">
      <c r="B879" s="205">
        <v>42404</v>
      </c>
      <c r="C879" s="81">
        <v>229.998718</v>
      </c>
      <c r="D879" s="62">
        <f t="shared" si="13"/>
        <v>-0.58127750044752124</v>
      </c>
      <c r="E879">
        <v>1.5609102524151092E-2</v>
      </c>
    </row>
    <row r="880" spans="2:5" x14ac:dyDescent="0.3">
      <c r="B880" s="205">
        <v>44677</v>
      </c>
      <c r="C880" s="81">
        <v>549.286743</v>
      </c>
      <c r="D880" s="62">
        <f t="shared" si="13"/>
        <v>11.913672262600986</v>
      </c>
      <c r="E880">
        <v>1.5599549221186506E-2</v>
      </c>
    </row>
    <row r="881" spans="2:5" x14ac:dyDescent="0.3">
      <c r="B881" s="205">
        <v>39314</v>
      </c>
      <c r="C881" s="81">
        <v>42.535285999999999</v>
      </c>
      <c r="D881" s="62">
        <f t="shared" si="13"/>
        <v>4.2578363299152375</v>
      </c>
      <c r="E881">
        <v>1.5593159959801517E-2</v>
      </c>
    </row>
    <row r="882" spans="2:5" x14ac:dyDescent="0.3">
      <c r="B882" s="205">
        <v>37873</v>
      </c>
      <c r="C882" s="81">
        <v>8.0898839999999996</v>
      </c>
      <c r="D882" s="62">
        <f t="shared" si="13"/>
        <v>0.41385588145391194</v>
      </c>
      <c r="E882">
        <v>1.5587291544267122E-2</v>
      </c>
    </row>
    <row r="883" spans="2:5" x14ac:dyDescent="0.3">
      <c r="B883" s="205">
        <v>37585</v>
      </c>
      <c r="C883" s="81">
        <v>5.7218590000000003</v>
      </c>
      <c r="D883" s="62">
        <f t="shared" si="13"/>
        <v>-0.43980754046246878</v>
      </c>
      <c r="E883">
        <v>1.557189448228433E-2</v>
      </c>
    </row>
    <row r="884" spans="2:5" x14ac:dyDescent="0.3">
      <c r="B884" s="205">
        <v>38076</v>
      </c>
      <c r="C884" s="81">
        <v>10.214095</v>
      </c>
      <c r="D884" s="62">
        <f t="shared" si="13"/>
        <v>-0.94189997212487397</v>
      </c>
      <c r="E884">
        <v>1.556451996181186E-2</v>
      </c>
    </row>
    <row r="885" spans="2:5" x14ac:dyDescent="0.3">
      <c r="B885" s="205">
        <v>41802</v>
      </c>
      <c r="C885" s="81">
        <v>175.801895</v>
      </c>
      <c r="D885" s="62">
        <f t="shared" si="13"/>
        <v>18.659744155454785</v>
      </c>
      <c r="E885">
        <v>1.5563176163974797E-2</v>
      </c>
    </row>
    <row r="886" spans="2:5" x14ac:dyDescent="0.3">
      <c r="B886" s="205">
        <v>37950</v>
      </c>
      <c r="C886" s="81">
        <v>8.9422270000000008</v>
      </c>
      <c r="D886" s="62">
        <f t="shared" si="13"/>
        <v>-0.44331213030174604</v>
      </c>
      <c r="E886">
        <v>1.5556402777479767E-2</v>
      </c>
    </row>
    <row r="887" spans="2:5" x14ac:dyDescent="0.3">
      <c r="B887" s="205">
        <v>38421</v>
      </c>
      <c r="C887" s="81">
        <v>16.063268999999998</v>
      </c>
      <c r="D887" s="62">
        <f t="shared" si="13"/>
        <v>-0.58905176824893124</v>
      </c>
      <c r="E887">
        <v>1.5553392095734335E-2</v>
      </c>
    </row>
    <row r="888" spans="2:5" x14ac:dyDescent="0.3">
      <c r="B888" s="205">
        <v>39671</v>
      </c>
      <c r="C888" s="81">
        <v>39.088303000000003</v>
      </c>
      <c r="D888" s="62">
        <f t="shared" si="13"/>
        <v>6.8401650096436821</v>
      </c>
      <c r="E888">
        <v>1.5546855323575113E-2</v>
      </c>
    </row>
    <row r="889" spans="2:5" x14ac:dyDescent="0.3">
      <c r="B889" s="205">
        <v>37721</v>
      </c>
      <c r="C889" s="81">
        <v>4.9856480000000003</v>
      </c>
      <c r="D889" s="62">
        <f t="shared" si="13"/>
        <v>-0.96775026692969202</v>
      </c>
      <c r="E889">
        <v>1.554012379627806E-2</v>
      </c>
    </row>
    <row r="890" spans="2:5" x14ac:dyDescent="0.3">
      <c r="B890" s="205">
        <v>41544</v>
      </c>
      <c r="C890" s="81">
        <v>154.59501599999999</v>
      </c>
      <c r="D890" s="62">
        <f t="shared" si="13"/>
        <v>8.4369601118700395</v>
      </c>
      <c r="E890">
        <v>1.5531458145498811E-2</v>
      </c>
    </row>
    <row r="891" spans="2:5" x14ac:dyDescent="0.3">
      <c r="B891" s="205">
        <v>38415</v>
      </c>
      <c r="C891" s="81">
        <v>16.381865999999999</v>
      </c>
      <c r="D891" s="62">
        <f t="shared" si="13"/>
        <v>-0.96681072655297229</v>
      </c>
      <c r="E891">
        <v>1.5499795249465155E-2</v>
      </c>
    </row>
    <row r="892" spans="2:5" x14ac:dyDescent="0.3">
      <c r="B892" s="205">
        <v>43866</v>
      </c>
      <c r="C892" s="81">
        <v>493.58917200000002</v>
      </c>
      <c r="D892" s="62">
        <f t="shared" si="13"/>
        <v>-1.9512181313734861E-2</v>
      </c>
      <c r="E892">
        <v>1.5496274061200981E-2</v>
      </c>
    </row>
    <row r="893" spans="2:5" x14ac:dyDescent="0.3">
      <c r="B893" s="205">
        <v>44147</v>
      </c>
      <c r="C893" s="81">
        <v>503.411835</v>
      </c>
      <c r="D893" s="62">
        <f t="shared" si="13"/>
        <v>2.5357249105496318</v>
      </c>
      <c r="E893">
        <v>1.5490231240873302E-2</v>
      </c>
    </row>
    <row r="894" spans="2:5" x14ac:dyDescent="0.3">
      <c r="B894" s="205">
        <v>41416</v>
      </c>
      <c r="C894" s="81">
        <v>142.37867700000001</v>
      </c>
      <c r="D894" s="62">
        <f t="shared" si="13"/>
        <v>-0.72773915939160494</v>
      </c>
      <c r="E894">
        <v>1.5478900854766954E-2</v>
      </c>
    </row>
    <row r="895" spans="2:5" x14ac:dyDescent="0.3">
      <c r="B895" s="205">
        <v>44285</v>
      </c>
      <c r="C895" s="81">
        <v>522.949524</v>
      </c>
      <c r="D895" s="62">
        <f t="shared" si="13"/>
        <v>2.486274472575758</v>
      </c>
      <c r="E895">
        <v>1.547736885987679E-2</v>
      </c>
    </row>
    <row r="896" spans="2:5" x14ac:dyDescent="0.3">
      <c r="B896" s="205">
        <v>41592</v>
      </c>
      <c r="C896" s="81">
        <v>150.002396</v>
      </c>
      <c r="D896" s="62">
        <f t="shared" si="13"/>
        <v>-0.73171165851992626</v>
      </c>
      <c r="E896">
        <v>1.5455954035619472E-2</v>
      </c>
    </row>
    <row r="897" spans="2:5" x14ac:dyDescent="0.3">
      <c r="B897" s="205">
        <v>44371</v>
      </c>
      <c r="C897" s="81">
        <v>559.10888699999998</v>
      </c>
      <c r="D897" s="62">
        <f t="shared" si="13"/>
        <v>1.1545183473723537</v>
      </c>
      <c r="E897">
        <v>1.5447022995753568E-2</v>
      </c>
    </row>
    <row r="898" spans="2:5" x14ac:dyDescent="0.3">
      <c r="B898" s="205">
        <v>42794</v>
      </c>
      <c r="C898" s="81">
        <v>259.50528000000003</v>
      </c>
      <c r="D898" s="62">
        <f t="shared" si="13"/>
        <v>-0.47757014600936865</v>
      </c>
      <c r="E898">
        <v>1.5401297424815174E-2</v>
      </c>
    </row>
    <row r="899" spans="2:5" x14ac:dyDescent="0.3">
      <c r="B899" s="205">
        <v>43894</v>
      </c>
      <c r="C899" s="81">
        <v>496.727509</v>
      </c>
      <c r="D899" s="62">
        <f t="shared" si="13"/>
        <v>0.73014487532527039</v>
      </c>
      <c r="E899">
        <v>1.5396734151452625E-2</v>
      </c>
    </row>
    <row r="900" spans="2:5" x14ac:dyDescent="0.3">
      <c r="B900" s="205">
        <v>42578</v>
      </c>
      <c r="C900" s="81">
        <v>287.10168499999997</v>
      </c>
      <c r="D900" s="62">
        <f t="shared" si="13"/>
        <v>2.4840704344088511</v>
      </c>
      <c r="E900">
        <v>1.5346520703391616E-2</v>
      </c>
    </row>
    <row r="901" spans="2:5" x14ac:dyDescent="0.3">
      <c r="B901" s="205">
        <v>40304</v>
      </c>
      <c r="C901" s="81">
        <v>82.404099000000002</v>
      </c>
      <c r="D901" s="62">
        <f t="shared" si="13"/>
        <v>1.1564928534398404</v>
      </c>
      <c r="E901">
        <v>1.5338750553264406E-2</v>
      </c>
    </row>
    <row r="902" spans="2:5" x14ac:dyDescent="0.3">
      <c r="B902" s="205">
        <v>39682</v>
      </c>
      <c r="C902" s="81">
        <v>38.212090000000003</v>
      </c>
      <c r="D902" s="62">
        <f t="shared" si="13"/>
        <v>-0.89730330515063916</v>
      </c>
      <c r="E902">
        <v>1.5332677703259835E-2</v>
      </c>
    </row>
    <row r="903" spans="2:5" x14ac:dyDescent="0.3">
      <c r="B903" s="205">
        <v>43636</v>
      </c>
      <c r="C903" s="81">
        <v>372.08685300000002</v>
      </c>
      <c r="D903" s="62">
        <f t="shared" si="13"/>
        <v>1.695537321250167</v>
      </c>
      <c r="E903">
        <v>1.5316086337355587E-2</v>
      </c>
    </row>
    <row r="904" spans="2:5" x14ac:dyDescent="0.3">
      <c r="B904" s="205">
        <v>41439</v>
      </c>
      <c r="C904" s="81">
        <v>138.03810100000001</v>
      </c>
      <c r="D904" s="62">
        <f t="shared" ref="D904:D967" si="14">(C904-C905)/C905</f>
        <v>9.9703576128287885</v>
      </c>
      <c r="E904">
        <v>1.5297479266470982E-2</v>
      </c>
    </row>
    <row r="905" spans="2:5" x14ac:dyDescent="0.3">
      <c r="B905" s="205">
        <v>38352</v>
      </c>
      <c r="C905" s="81">
        <v>12.582826000000001</v>
      </c>
      <c r="D905" s="62">
        <f t="shared" si="14"/>
        <v>-0.87087256370189381</v>
      </c>
      <c r="E905">
        <v>1.5294665857087945E-2</v>
      </c>
    </row>
    <row r="906" spans="2:5" x14ac:dyDescent="0.3">
      <c r="B906" s="205">
        <v>40784</v>
      </c>
      <c r="C906" s="81">
        <v>97.445023000000006</v>
      </c>
      <c r="D906" s="62">
        <f t="shared" si="14"/>
        <v>5.8584095081484469</v>
      </c>
      <c r="E906">
        <v>1.5277354912060627E-2</v>
      </c>
    </row>
    <row r="907" spans="2:5" x14ac:dyDescent="0.3">
      <c r="B907" s="205">
        <v>38393</v>
      </c>
      <c r="C907" s="81">
        <v>14.208107999999999</v>
      </c>
      <c r="D907" s="62">
        <f t="shared" si="14"/>
        <v>-0.96095944694201252</v>
      </c>
      <c r="E907">
        <v>1.5273940021118508E-2</v>
      </c>
    </row>
    <row r="908" spans="2:5" x14ac:dyDescent="0.3">
      <c r="B908" s="205">
        <v>43272</v>
      </c>
      <c r="C908" s="81">
        <v>363.93203699999998</v>
      </c>
      <c r="D908" s="62">
        <f t="shared" si="14"/>
        <v>8.6960156906568145</v>
      </c>
      <c r="E908">
        <v>1.5271307329700506E-2</v>
      </c>
    </row>
    <row r="909" spans="2:5" x14ac:dyDescent="0.3">
      <c r="B909" s="205">
        <v>39154</v>
      </c>
      <c r="C909" s="81">
        <v>37.534184000000003</v>
      </c>
      <c r="D909" s="62">
        <f t="shared" si="14"/>
        <v>-0.75788356413591584</v>
      </c>
      <c r="E909">
        <v>1.52543833516194E-2</v>
      </c>
    </row>
    <row r="910" spans="2:5" x14ac:dyDescent="0.3">
      <c r="B910" s="205">
        <v>41659</v>
      </c>
      <c r="C910" s="81">
        <v>155.02534499999999</v>
      </c>
      <c r="D910" s="62">
        <f t="shared" si="14"/>
        <v>2.7121386051642395</v>
      </c>
      <c r="E910">
        <v>1.5251343190418983E-2</v>
      </c>
    </row>
    <row r="911" spans="2:5" x14ac:dyDescent="0.3">
      <c r="B911" s="205">
        <v>39034</v>
      </c>
      <c r="C911" s="81">
        <v>41.761733999999997</v>
      </c>
      <c r="D911" s="62">
        <f t="shared" si="14"/>
        <v>-0.92809138036568684</v>
      </c>
      <c r="E911">
        <v>1.5232868608066451E-2</v>
      </c>
    </row>
    <row r="912" spans="2:5" x14ac:dyDescent="0.3">
      <c r="B912" s="205">
        <v>45121</v>
      </c>
      <c r="C912" s="81">
        <v>580.761169</v>
      </c>
      <c r="D912" s="62">
        <f t="shared" si="14"/>
        <v>1.2392891960717725</v>
      </c>
      <c r="E912">
        <v>1.5232773530326083E-2</v>
      </c>
    </row>
    <row r="913" spans="2:5" x14ac:dyDescent="0.3">
      <c r="B913" s="205">
        <v>42185</v>
      </c>
      <c r="C913" s="81">
        <v>259.35067700000002</v>
      </c>
      <c r="D913" s="62">
        <f t="shared" si="14"/>
        <v>1.5723600411913763</v>
      </c>
      <c r="E913">
        <v>1.5223144211971422E-2</v>
      </c>
    </row>
    <row r="914" spans="2:5" x14ac:dyDescent="0.3">
      <c r="B914" s="205">
        <v>40731</v>
      </c>
      <c r="C914" s="81">
        <v>100.822075</v>
      </c>
      <c r="D914" s="62">
        <f t="shared" si="14"/>
        <v>10.768480055393125</v>
      </c>
      <c r="E914">
        <v>1.5212569728347586E-2</v>
      </c>
    </row>
    <row r="915" spans="2:5" x14ac:dyDescent="0.3">
      <c r="B915" s="205">
        <v>37929</v>
      </c>
      <c r="C915" s="81">
        <v>8.5671280000000003</v>
      </c>
      <c r="D915" s="62">
        <f t="shared" si="14"/>
        <v>-0.95926331020187727</v>
      </c>
      <c r="E915">
        <v>1.5172375874309581E-2</v>
      </c>
    </row>
    <row r="916" spans="2:5" x14ac:dyDescent="0.3">
      <c r="B916" s="205">
        <v>42011</v>
      </c>
      <c r="C916" s="81">
        <v>210.30496199999999</v>
      </c>
      <c r="D916" s="62">
        <f t="shared" si="14"/>
        <v>5.3106354563944622</v>
      </c>
      <c r="E916">
        <v>1.5154680532711979E-2</v>
      </c>
    </row>
    <row r="917" spans="2:5" x14ac:dyDescent="0.3">
      <c r="B917" s="205">
        <v>38805</v>
      </c>
      <c r="C917" s="81">
        <v>33.325481000000003</v>
      </c>
      <c r="D917" s="62">
        <f t="shared" si="14"/>
        <v>1.7208718845854241</v>
      </c>
      <c r="E917">
        <v>1.5050398771223581E-2</v>
      </c>
    </row>
    <row r="918" spans="2:5" x14ac:dyDescent="0.3">
      <c r="B918" s="205">
        <v>38362</v>
      </c>
      <c r="C918" s="81">
        <v>12.248089</v>
      </c>
      <c r="D918" s="62">
        <f t="shared" si="14"/>
        <v>-0.71065132956614241</v>
      </c>
      <c r="E918">
        <v>1.5040019120536603E-2</v>
      </c>
    </row>
    <row r="919" spans="2:5" x14ac:dyDescent="0.3">
      <c r="B919" s="205">
        <v>39093</v>
      </c>
      <c r="C919" s="81">
        <v>42.329861000000001</v>
      </c>
      <c r="D919" s="62">
        <f t="shared" si="14"/>
        <v>8.589757656263633E-2</v>
      </c>
      <c r="E919">
        <v>1.5025179565090106E-2</v>
      </c>
    </row>
    <row r="920" spans="2:5" x14ac:dyDescent="0.3">
      <c r="B920" s="205">
        <v>39680</v>
      </c>
      <c r="C920" s="81">
        <v>38.981448999999998</v>
      </c>
      <c r="D920" s="62">
        <f t="shared" si="14"/>
        <v>-0.88977855233412029</v>
      </c>
      <c r="E920">
        <v>1.5024803128180785E-2</v>
      </c>
    </row>
    <row r="921" spans="2:5" x14ac:dyDescent="0.3">
      <c r="B921" s="205">
        <v>43599</v>
      </c>
      <c r="C921" s="81">
        <v>353.66482500000001</v>
      </c>
      <c r="D921" s="62">
        <f t="shared" si="14"/>
        <v>7.3625826232982927</v>
      </c>
      <c r="E921">
        <v>1.5007522091545654E-2</v>
      </c>
    </row>
    <row r="922" spans="2:5" x14ac:dyDescent="0.3">
      <c r="B922" s="205">
        <v>39918</v>
      </c>
      <c r="C922" s="81">
        <v>42.291339999999998</v>
      </c>
      <c r="D922" s="62">
        <f t="shared" si="14"/>
        <v>7.3891200569527776E-2</v>
      </c>
      <c r="E922">
        <v>1.5002431824609934E-2</v>
      </c>
    </row>
    <row r="923" spans="2:5" x14ac:dyDescent="0.3">
      <c r="B923" s="205">
        <v>39870</v>
      </c>
      <c r="C923" s="81">
        <v>39.381400999999997</v>
      </c>
      <c r="D923" s="62">
        <f t="shared" si="14"/>
        <v>-0.62421280607997087</v>
      </c>
      <c r="E923">
        <v>1.500015309513502E-2</v>
      </c>
    </row>
    <row r="924" spans="2:5" x14ac:dyDescent="0.3">
      <c r="B924" s="205">
        <v>40710</v>
      </c>
      <c r="C924" s="81">
        <v>104.79708100000001</v>
      </c>
      <c r="D924" s="62">
        <f t="shared" si="14"/>
        <v>-0.76294112614606913</v>
      </c>
      <c r="E924">
        <v>1.4976482301125839E-2</v>
      </c>
    </row>
    <row r="925" spans="2:5" x14ac:dyDescent="0.3">
      <c r="B925" s="205">
        <v>43803</v>
      </c>
      <c r="C925" s="81">
        <v>442.07195999999999</v>
      </c>
      <c r="D925" s="62">
        <f t="shared" si="14"/>
        <v>3.7638504590575179</v>
      </c>
      <c r="E925">
        <v>1.4964932298566699E-2</v>
      </c>
    </row>
    <row r="926" spans="2:5" x14ac:dyDescent="0.3">
      <c r="B926" s="205">
        <v>40450</v>
      </c>
      <c r="C926" s="81">
        <v>92.797195000000002</v>
      </c>
      <c r="D926" s="62">
        <f t="shared" si="14"/>
        <v>7.5389832008830755</v>
      </c>
      <c r="E926">
        <v>1.4903832056949288E-2</v>
      </c>
    </row>
    <row r="927" spans="2:5" x14ac:dyDescent="0.3">
      <c r="B927" s="205">
        <v>38292</v>
      </c>
      <c r="C927" s="81">
        <v>10.867476</v>
      </c>
      <c r="D927" s="62">
        <f t="shared" si="14"/>
        <v>-0.9590262629359001</v>
      </c>
      <c r="E927">
        <v>1.4881411533897083E-2</v>
      </c>
    </row>
    <row r="928" spans="2:5" x14ac:dyDescent="0.3">
      <c r="B928" s="205">
        <v>42198</v>
      </c>
      <c r="C928" s="81">
        <v>265.23028599999998</v>
      </c>
      <c r="D928" s="62">
        <f t="shared" si="14"/>
        <v>-0.53391077665885545</v>
      </c>
      <c r="E928">
        <v>1.4880598506084189E-2</v>
      </c>
    </row>
    <row r="929" spans="2:5" x14ac:dyDescent="0.3">
      <c r="B929" s="205">
        <v>44561</v>
      </c>
      <c r="C929" s="81">
        <v>569.05474900000002</v>
      </c>
      <c r="D929" s="62">
        <f t="shared" si="14"/>
        <v>0.13119240575619845</v>
      </c>
      <c r="E929">
        <v>1.4871824185054691E-2</v>
      </c>
    </row>
    <row r="930" spans="2:5" x14ac:dyDescent="0.3">
      <c r="B930" s="205">
        <v>44123</v>
      </c>
      <c r="C930" s="81">
        <v>503.057434</v>
      </c>
      <c r="D930" s="62">
        <f t="shared" si="14"/>
        <v>0.9332882338050611</v>
      </c>
      <c r="E930">
        <v>1.4852486073148385E-2</v>
      </c>
    </row>
    <row r="931" spans="2:5" x14ac:dyDescent="0.3">
      <c r="B931" s="205">
        <v>42745</v>
      </c>
      <c r="C931" s="81">
        <v>260.208191</v>
      </c>
      <c r="D931" s="62">
        <f t="shared" si="14"/>
        <v>14.679332139323291</v>
      </c>
      <c r="E931">
        <v>1.4802436099693424E-2</v>
      </c>
    </row>
    <row r="932" spans="2:5" x14ac:dyDescent="0.3">
      <c r="B932" s="205">
        <v>38491</v>
      </c>
      <c r="C932" s="81">
        <v>16.595617000000001</v>
      </c>
      <c r="D932" s="62">
        <f t="shared" si="14"/>
        <v>-0.93763496108137845</v>
      </c>
      <c r="E932">
        <v>1.4796646470956531E-2</v>
      </c>
    </row>
    <row r="933" spans="2:5" x14ac:dyDescent="0.3">
      <c r="B933" s="205">
        <v>42664</v>
      </c>
      <c r="C933" s="81">
        <v>266.10449199999999</v>
      </c>
      <c r="D933" s="62">
        <f t="shared" si="14"/>
        <v>-0.5024826482020559</v>
      </c>
      <c r="E933">
        <v>1.4768630804189253E-2</v>
      </c>
    </row>
    <row r="934" spans="2:5" x14ac:dyDescent="0.3">
      <c r="B934" s="205">
        <v>45007</v>
      </c>
      <c r="C934" s="81">
        <v>534.86474599999997</v>
      </c>
      <c r="D934" s="62">
        <f t="shared" si="14"/>
        <v>4.7295732478892995E-2</v>
      </c>
      <c r="E934">
        <v>1.4747447298959535E-2</v>
      </c>
    </row>
    <row r="935" spans="2:5" x14ac:dyDescent="0.3">
      <c r="B935" s="205">
        <v>44141</v>
      </c>
      <c r="C935" s="81">
        <v>510.71032700000001</v>
      </c>
      <c r="D935" s="62">
        <f t="shared" si="14"/>
        <v>4.3980026749878366E-2</v>
      </c>
      <c r="E935">
        <v>1.4724303640453356E-2</v>
      </c>
    </row>
    <row r="936" spans="2:5" x14ac:dyDescent="0.3">
      <c r="B936" s="205">
        <v>43893</v>
      </c>
      <c r="C936" s="81">
        <v>489.19549599999999</v>
      </c>
      <c r="D936" s="62">
        <f t="shared" si="14"/>
        <v>-0.14395243734952892</v>
      </c>
      <c r="E936">
        <v>1.4722184232594158E-2</v>
      </c>
    </row>
    <row r="937" spans="2:5" x14ac:dyDescent="0.3">
      <c r="B937" s="205">
        <v>44566</v>
      </c>
      <c r="C937" s="81">
        <v>571.45831299999998</v>
      </c>
      <c r="D937" s="62">
        <f t="shared" si="14"/>
        <v>12.715138309199688</v>
      </c>
      <c r="E937">
        <v>1.4720028966395016E-2</v>
      </c>
    </row>
    <row r="938" spans="2:5" x14ac:dyDescent="0.3">
      <c r="B938" s="205">
        <v>39916</v>
      </c>
      <c r="C938" s="81">
        <v>41.666245000000004</v>
      </c>
      <c r="D938" s="62">
        <f t="shared" si="14"/>
        <v>-0.71165395793999509</v>
      </c>
      <c r="E938">
        <v>1.4698082946416969E-2</v>
      </c>
    </row>
    <row r="939" spans="2:5" x14ac:dyDescent="0.3">
      <c r="B939" s="205">
        <v>41459</v>
      </c>
      <c r="C939" s="81">
        <v>144.50083900000001</v>
      </c>
      <c r="D939" s="62">
        <f t="shared" si="14"/>
        <v>1.9389526337347378</v>
      </c>
      <c r="E939">
        <v>1.4686914447418861E-2</v>
      </c>
    </row>
    <row r="940" spans="2:5" x14ac:dyDescent="0.3">
      <c r="B940" s="205">
        <v>39974</v>
      </c>
      <c r="C940" s="81">
        <v>49.167461000000003</v>
      </c>
      <c r="D940" s="62">
        <f t="shared" si="14"/>
        <v>-0.91215167190120783</v>
      </c>
      <c r="E940">
        <v>1.4679645771221389E-2</v>
      </c>
    </row>
    <row r="941" spans="2:5" x14ac:dyDescent="0.3">
      <c r="B941" s="205">
        <v>44601</v>
      </c>
      <c r="C941" s="81">
        <v>559.68579099999999</v>
      </c>
      <c r="D941" s="62">
        <f t="shared" si="14"/>
        <v>0.95409401696071694</v>
      </c>
      <c r="E941">
        <v>1.4673210648933687E-2</v>
      </c>
    </row>
    <row r="942" spans="2:5" x14ac:dyDescent="0.3">
      <c r="B942" s="205">
        <v>42535</v>
      </c>
      <c r="C942" s="81">
        <v>286.41702299999997</v>
      </c>
      <c r="D942" s="62">
        <f t="shared" si="14"/>
        <v>0.31737373641574129</v>
      </c>
      <c r="E942">
        <v>1.4664743235500386E-2</v>
      </c>
    </row>
    <row r="943" spans="2:5" x14ac:dyDescent="0.3">
      <c r="B943" s="205">
        <v>41963</v>
      </c>
      <c r="C943" s="81">
        <v>217.41516100000001</v>
      </c>
      <c r="D943" s="62">
        <f t="shared" si="14"/>
        <v>-0.62012168258005285</v>
      </c>
      <c r="E943">
        <v>1.4651810505660235E-2</v>
      </c>
    </row>
    <row r="944" spans="2:5" x14ac:dyDescent="0.3">
      <c r="B944" s="205">
        <v>44396</v>
      </c>
      <c r="C944" s="81">
        <v>572.32843000000003</v>
      </c>
      <c r="D944" s="62">
        <f t="shared" si="14"/>
        <v>9.558618944424115</v>
      </c>
      <c r="E944">
        <v>1.4647583321081058E-2</v>
      </c>
    </row>
    <row r="945" spans="2:5" x14ac:dyDescent="0.3">
      <c r="B945" s="205">
        <v>40053</v>
      </c>
      <c r="C945" s="81">
        <v>54.204856999999997</v>
      </c>
      <c r="D945" s="62">
        <f t="shared" si="14"/>
        <v>0.15272842318712582</v>
      </c>
      <c r="E945">
        <v>1.4646001140494622E-2</v>
      </c>
    </row>
    <row r="946" spans="2:5" x14ac:dyDescent="0.3">
      <c r="B946" s="205">
        <v>39416</v>
      </c>
      <c r="C946" s="81">
        <v>47.023094</v>
      </c>
      <c r="D946" s="62">
        <f t="shared" si="14"/>
        <v>0.11195311621737206</v>
      </c>
      <c r="E946">
        <v>1.464518712218175E-2</v>
      </c>
    </row>
    <row r="947" spans="2:5" x14ac:dyDescent="0.3">
      <c r="B947" s="205">
        <v>39021</v>
      </c>
      <c r="C947" s="81">
        <v>42.288738000000002</v>
      </c>
      <c r="D947" s="62">
        <f t="shared" si="14"/>
        <v>-0.85260354932322413</v>
      </c>
      <c r="E947">
        <v>1.4636977056475507E-2</v>
      </c>
    </row>
    <row r="948" spans="2:5" x14ac:dyDescent="0.3">
      <c r="B948" s="205">
        <v>42950</v>
      </c>
      <c r="C948" s="81">
        <v>286.90472399999999</v>
      </c>
      <c r="D948" s="62">
        <f t="shared" si="14"/>
        <v>5.1793022198707703</v>
      </c>
      <c r="E948">
        <v>1.463265756987488E-2</v>
      </c>
    </row>
    <row r="949" spans="2:5" x14ac:dyDescent="0.3">
      <c r="B949" s="205">
        <v>39927</v>
      </c>
      <c r="C949" s="81">
        <v>46.429955</v>
      </c>
      <c r="D949" s="62">
        <f t="shared" si="14"/>
        <v>3.8783777124641667</v>
      </c>
      <c r="E949">
        <v>1.4602178317805935E-2</v>
      </c>
    </row>
    <row r="950" spans="2:5" x14ac:dyDescent="0.3">
      <c r="B950" s="205">
        <v>37958</v>
      </c>
      <c r="C950" s="81">
        <v>9.5174990000000008</v>
      </c>
      <c r="D950" s="62">
        <f t="shared" si="14"/>
        <v>-0.76584618719193887</v>
      </c>
      <c r="E950">
        <v>1.4601305619053049E-2</v>
      </c>
    </row>
    <row r="951" spans="2:5" x14ac:dyDescent="0.3">
      <c r="B951" s="205">
        <v>39143</v>
      </c>
      <c r="C951" s="81">
        <v>40.646355</v>
      </c>
      <c r="D951" s="62">
        <f t="shared" si="14"/>
        <v>-0.55466452839724001</v>
      </c>
      <c r="E951">
        <v>1.4598625234114961E-2</v>
      </c>
    </row>
    <row r="952" spans="2:5" x14ac:dyDescent="0.3">
      <c r="B952" s="205">
        <v>40381</v>
      </c>
      <c r="C952" s="81">
        <v>91.271316999999996</v>
      </c>
      <c r="D952" s="62">
        <f t="shared" si="14"/>
        <v>-0.14522308770166473</v>
      </c>
      <c r="E952">
        <v>1.456652850923598E-2</v>
      </c>
    </row>
    <row r="953" spans="2:5" x14ac:dyDescent="0.3">
      <c r="B953" s="205">
        <v>41117</v>
      </c>
      <c r="C953" s="81">
        <v>106.777939</v>
      </c>
      <c r="D953" s="62">
        <f t="shared" si="14"/>
        <v>0.23370865120170659</v>
      </c>
      <c r="E953">
        <v>1.4530103540980789E-2</v>
      </c>
    </row>
    <row r="954" spans="2:5" x14ac:dyDescent="0.3">
      <c r="B954" s="205">
        <v>40525</v>
      </c>
      <c r="C954" s="81">
        <v>86.550369000000003</v>
      </c>
      <c r="D954" s="62">
        <f t="shared" si="14"/>
        <v>-0.7907796337085522</v>
      </c>
      <c r="E954">
        <v>1.4500116253833142E-2</v>
      </c>
    </row>
    <row r="955" spans="2:5" x14ac:dyDescent="0.3">
      <c r="B955" s="205">
        <v>43663</v>
      </c>
      <c r="C955" s="81">
        <v>413.68042000000003</v>
      </c>
      <c r="D955" s="62">
        <f t="shared" si="14"/>
        <v>-0.25327868232225786</v>
      </c>
      <c r="E955">
        <v>1.4470606109424805E-2</v>
      </c>
    </row>
    <row r="956" spans="2:5" x14ac:dyDescent="0.3">
      <c r="B956" s="205">
        <v>44636</v>
      </c>
      <c r="C956" s="81">
        <v>553.99572799999999</v>
      </c>
      <c r="D956" s="62">
        <f t="shared" si="14"/>
        <v>1.2434125428477889</v>
      </c>
      <c r="E956">
        <v>1.446149822308181E-2</v>
      </c>
    </row>
    <row r="957" spans="2:5" x14ac:dyDescent="0.3">
      <c r="B957" s="205">
        <v>42303</v>
      </c>
      <c r="C957" s="81">
        <v>246.94331399999999</v>
      </c>
      <c r="D957" s="62">
        <f t="shared" si="14"/>
        <v>-0.46416484494959459</v>
      </c>
      <c r="E957">
        <v>1.4454259216796456E-2</v>
      </c>
    </row>
    <row r="958" spans="2:5" x14ac:dyDescent="0.3">
      <c r="B958" s="205">
        <v>43339</v>
      </c>
      <c r="C958" s="81">
        <v>460.85687300000001</v>
      </c>
      <c r="D958" s="62">
        <f t="shared" si="14"/>
        <v>10.512130384566618</v>
      </c>
      <c r="E958">
        <v>1.441808551506513E-2</v>
      </c>
    </row>
    <row r="959" spans="2:5" x14ac:dyDescent="0.3">
      <c r="B959" s="205">
        <v>39064</v>
      </c>
      <c r="C959" s="81">
        <v>40.032283999999997</v>
      </c>
      <c r="D959" s="62">
        <f t="shared" si="14"/>
        <v>-7.9315280555588202E-2</v>
      </c>
      <c r="E959">
        <v>1.439630798041335E-2</v>
      </c>
    </row>
    <row r="960" spans="2:5" x14ac:dyDescent="0.3">
      <c r="B960" s="205">
        <v>39504</v>
      </c>
      <c r="C960" s="81">
        <v>43.480991000000003</v>
      </c>
      <c r="D960" s="62">
        <f t="shared" si="14"/>
        <v>-0.84804185298895296</v>
      </c>
      <c r="E960">
        <v>1.434949893839832E-2</v>
      </c>
    </row>
    <row r="961" spans="2:5" x14ac:dyDescent="0.3">
      <c r="B961" s="205">
        <v>42528</v>
      </c>
      <c r="C961" s="81">
        <v>286.13793900000002</v>
      </c>
      <c r="D961" s="62">
        <f t="shared" si="14"/>
        <v>49.411144124867761</v>
      </c>
      <c r="E961">
        <v>1.4344668271756249E-2</v>
      </c>
    </row>
    <row r="962" spans="2:5" x14ac:dyDescent="0.3">
      <c r="B962" s="205">
        <v>37594</v>
      </c>
      <c r="C962" s="81">
        <v>5.6760849999999996</v>
      </c>
      <c r="D962" s="62">
        <f t="shared" si="14"/>
        <v>-0.98950401392875653</v>
      </c>
      <c r="E962">
        <v>1.4315102739860652E-2</v>
      </c>
    </row>
    <row r="963" spans="2:5" x14ac:dyDescent="0.3">
      <c r="B963" s="205">
        <v>44355</v>
      </c>
      <c r="C963" s="81">
        <v>540.78625499999998</v>
      </c>
      <c r="D963" s="62">
        <f t="shared" si="14"/>
        <v>4.3945666694212111</v>
      </c>
      <c r="E963">
        <v>1.4311939481580622E-2</v>
      </c>
    </row>
    <row r="964" spans="2:5" x14ac:dyDescent="0.3">
      <c r="B964" s="205">
        <v>40717</v>
      </c>
      <c r="C964" s="81">
        <v>100.24646799999999</v>
      </c>
      <c r="D964" s="62">
        <f t="shared" si="14"/>
        <v>0.10252686504461524</v>
      </c>
      <c r="E964">
        <v>1.4305099578573462E-2</v>
      </c>
    </row>
    <row r="965" spans="2:5" x14ac:dyDescent="0.3">
      <c r="B965" s="205">
        <v>40554</v>
      </c>
      <c r="C965" s="81">
        <v>90.924285999999995</v>
      </c>
      <c r="D965" s="62">
        <f t="shared" si="14"/>
        <v>-0.70074085330809344</v>
      </c>
      <c r="E965">
        <v>1.42928906863788E-2</v>
      </c>
    </row>
    <row r="966" spans="2:5" x14ac:dyDescent="0.3">
      <c r="B966" s="205">
        <v>43033</v>
      </c>
      <c r="C966" s="81">
        <v>303.83126800000002</v>
      </c>
      <c r="D966" s="62">
        <f t="shared" si="14"/>
        <v>31.524110967097727</v>
      </c>
      <c r="E966">
        <v>1.4283589116250885E-2</v>
      </c>
    </row>
    <row r="967" spans="2:5" x14ac:dyDescent="0.3">
      <c r="B967" s="205">
        <v>38237</v>
      </c>
      <c r="C967" s="81">
        <v>9.3417239999999993</v>
      </c>
      <c r="D967" s="62">
        <f t="shared" si="14"/>
        <v>-0.95621454164220654</v>
      </c>
      <c r="E967">
        <v>1.4273206500921015E-2</v>
      </c>
    </row>
    <row r="968" spans="2:5" x14ac:dyDescent="0.3">
      <c r="B968" s="205">
        <v>41995</v>
      </c>
      <c r="C968" s="81">
        <v>213.352203</v>
      </c>
      <c r="D968" s="62">
        <f t="shared" ref="D968:D1031" si="15">(C968-C969)/C969</f>
        <v>3.4176217910843643</v>
      </c>
      <c r="E968">
        <v>1.4266867501000818E-2</v>
      </c>
    </row>
    <row r="969" spans="2:5" x14ac:dyDescent="0.3">
      <c r="B969" s="205">
        <v>39442</v>
      </c>
      <c r="C969" s="81">
        <v>48.295715000000001</v>
      </c>
      <c r="D969" s="62">
        <f t="shared" si="15"/>
        <v>-0.91190128795546255</v>
      </c>
      <c r="E969">
        <v>1.4253777007716562E-2</v>
      </c>
    </row>
    <row r="970" spans="2:5" x14ac:dyDescent="0.3">
      <c r="B970" s="205">
        <v>45279</v>
      </c>
      <c r="C970" s="81">
        <v>548.20001200000002</v>
      </c>
      <c r="D970" s="62">
        <f t="shared" si="15"/>
        <v>1.0798077374476265</v>
      </c>
      <c r="E970">
        <v>1.4246090656799288E-2</v>
      </c>
    </row>
    <row r="971" spans="2:5" x14ac:dyDescent="0.3">
      <c r="B971" s="205">
        <v>42760</v>
      </c>
      <c r="C971" s="81">
        <v>263.58206200000001</v>
      </c>
      <c r="D971" s="62">
        <f t="shared" si="15"/>
        <v>-0.20138575303568446</v>
      </c>
      <c r="E971">
        <v>1.424442004183472E-2</v>
      </c>
    </row>
    <row r="972" spans="2:5" x14ac:dyDescent="0.3">
      <c r="B972" s="205">
        <v>43098</v>
      </c>
      <c r="C972" s="81">
        <v>330.049286</v>
      </c>
      <c r="D972" s="62">
        <f t="shared" si="15"/>
        <v>0.37024044053975186</v>
      </c>
      <c r="E972">
        <v>1.4211074580791178E-2</v>
      </c>
    </row>
    <row r="973" spans="2:5" x14ac:dyDescent="0.3">
      <c r="B973" s="205">
        <v>42132</v>
      </c>
      <c r="C973" s="81">
        <v>240.86961400000001</v>
      </c>
      <c r="D973" s="62">
        <f t="shared" si="15"/>
        <v>-0.46848656962685942</v>
      </c>
      <c r="E973">
        <v>1.4191367131311677E-2</v>
      </c>
    </row>
    <row r="974" spans="2:5" x14ac:dyDescent="0.3">
      <c r="B974" s="205">
        <v>43796</v>
      </c>
      <c r="C974" s="81">
        <v>453.17691000000002</v>
      </c>
      <c r="D974" s="62">
        <f t="shared" si="15"/>
        <v>4.0511201184349623</v>
      </c>
      <c r="E974">
        <v>1.4154534398351085E-2</v>
      </c>
    </row>
    <row r="975" spans="2:5" x14ac:dyDescent="0.3">
      <c r="B975" s="205">
        <v>40900</v>
      </c>
      <c r="C975" s="81">
        <v>89.718102000000002</v>
      </c>
      <c r="D975" s="62">
        <f t="shared" si="15"/>
        <v>1.317861906451264</v>
      </c>
      <c r="E975">
        <v>1.4141377102002833E-2</v>
      </c>
    </row>
    <row r="976" spans="2:5" x14ac:dyDescent="0.3">
      <c r="B976" s="205">
        <v>38978</v>
      </c>
      <c r="C976" s="81">
        <v>38.707267999999999</v>
      </c>
      <c r="D976" s="62">
        <f t="shared" si="15"/>
        <v>-0.61841955614478128</v>
      </c>
      <c r="E976">
        <v>1.413509615431217E-2</v>
      </c>
    </row>
    <row r="977" spans="2:5" x14ac:dyDescent="0.3">
      <c r="B977" s="205">
        <v>40701</v>
      </c>
      <c r="C977" s="81">
        <v>101.439339</v>
      </c>
      <c r="D977" s="62">
        <f t="shared" si="15"/>
        <v>-0.72007060095043873</v>
      </c>
      <c r="E977">
        <v>1.4134349663065612E-2</v>
      </c>
    </row>
    <row r="978" spans="2:5" x14ac:dyDescent="0.3">
      <c r="B978" s="205">
        <v>43258</v>
      </c>
      <c r="C978" s="81">
        <v>362.37472500000001</v>
      </c>
      <c r="D978" s="62">
        <f t="shared" si="15"/>
        <v>0.24757391660297631</v>
      </c>
      <c r="E978">
        <v>1.413103500286801E-2</v>
      </c>
    </row>
    <row r="979" spans="2:5" x14ac:dyDescent="0.3">
      <c r="B979" s="205">
        <v>42536</v>
      </c>
      <c r="C979" s="81">
        <v>290.46353099999999</v>
      </c>
      <c r="D979" s="62">
        <f t="shared" si="15"/>
        <v>-0.32297525965229912</v>
      </c>
      <c r="E979">
        <v>1.4128028975428662E-2</v>
      </c>
    </row>
    <row r="980" spans="2:5" x14ac:dyDescent="0.3">
      <c r="B980" s="205">
        <v>43749</v>
      </c>
      <c r="C980" s="81">
        <v>429.02941900000002</v>
      </c>
      <c r="D980" s="62">
        <f t="shared" si="15"/>
        <v>3.4762648196200456</v>
      </c>
      <c r="E980">
        <v>1.4110179325948954E-2</v>
      </c>
    </row>
    <row r="981" spans="2:5" x14ac:dyDescent="0.3">
      <c r="B981" s="205">
        <v>40800</v>
      </c>
      <c r="C981" s="81">
        <v>95.845405999999997</v>
      </c>
      <c r="D981" s="62">
        <f t="shared" si="15"/>
        <v>8.200337275477251</v>
      </c>
      <c r="E981">
        <v>1.4104386995196084E-2</v>
      </c>
    </row>
    <row r="982" spans="2:5" x14ac:dyDescent="0.3">
      <c r="B982" s="205">
        <v>38147</v>
      </c>
      <c r="C982" s="81">
        <v>10.417597000000001</v>
      </c>
      <c r="D982" s="62">
        <f t="shared" si="15"/>
        <v>-0.88238958519827981</v>
      </c>
      <c r="E982">
        <v>1.4095282113472827E-2</v>
      </c>
    </row>
    <row r="983" spans="2:5" x14ac:dyDescent="0.3">
      <c r="B983" s="205">
        <v>40395</v>
      </c>
      <c r="C983" s="81">
        <v>88.577163999999996</v>
      </c>
      <c r="D983" s="62">
        <f t="shared" si="15"/>
        <v>0.1243813229433685</v>
      </c>
      <c r="E983">
        <v>1.409179356404998E-2</v>
      </c>
    </row>
    <row r="984" spans="2:5" x14ac:dyDescent="0.3">
      <c r="B984" s="205">
        <v>40296</v>
      </c>
      <c r="C984" s="81">
        <v>78.778580000000005</v>
      </c>
      <c r="D984" s="62">
        <f t="shared" si="15"/>
        <v>-0.58271272120232975</v>
      </c>
      <c r="E984">
        <v>1.4056821210012792E-2</v>
      </c>
    </row>
    <row r="985" spans="2:5" x14ac:dyDescent="0.3">
      <c r="B985" s="205">
        <v>41859</v>
      </c>
      <c r="C985" s="81">
        <v>188.78739899999999</v>
      </c>
      <c r="D985" s="62">
        <f t="shared" si="15"/>
        <v>-0.19815263186993598</v>
      </c>
      <c r="E985">
        <v>1.405662233083141E-2</v>
      </c>
    </row>
    <row r="986" spans="2:5" x14ac:dyDescent="0.3">
      <c r="B986" s="205">
        <v>42450</v>
      </c>
      <c r="C986" s="81">
        <v>235.44056699999999</v>
      </c>
      <c r="D986" s="62">
        <f t="shared" si="15"/>
        <v>-0.59606908397486658</v>
      </c>
      <c r="E986">
        <v>1.4022444340438192E-2</v>
      </c>
    </row>
    <row r="987" spans="2:5" x14ac:dyDescent="0.3">
      <c r="B987" s="205">
        <v>44425</v>
      </c>
      <c r="C987" s="81">
        <v>582.87335199999995</v>
      </c>
      <c r="D987" s="62">
        <f t="shared" si="15"/>
        <v>13.930440204797932</v>
      </c>
      <c r="E987">
        <v>1.4022154590901944E-2</v>
      </c>
    </row>
    <row r="988" spans="2:5" x14ac:dyDescent="0.3">
      <c r="B988" s="205">
        <v>39002</v>
      </c>
      <c r="C988" s="81">
        <v>39.039261000000003</v>
      </c>
      <c r="D988" s="62">
        <f t="shared" si="15"/>
        <v>-9.3307654688323333E-2</v>
      </c>
      <c r="E988">
        <v>1.4013100341404759E-2</v>
      </c>
    </row>
    <row r="989" spans="2:5" x14ac:dyDescent="0.3">
      <c r="B989" s="205">
        <v>39519</v>
      </c>
      <c r="C989" s="81">
        <v>43.056789000000002</v>
      </c>
      <c r="D989" s="62">
        <f t="shared" si="15"/>
        <v>-0.85051536570490793</v>
      </c>
      <c r="E989">
        <v>1.3986211114108318E-2</v>
      </c>
    </row>
    <row r="990" spans="2:5" x14ac:dyDescent="0.3">
      <c r="B990" s="205">
        <v>42551</v>
      </c>
      <c r="C990" s="81">
        <v>288.03488199999998</v>
      </c>
      <c r="D990" s="62">
        <f t="shared" si="15"/>
        <v>-0.34830119438485391</v>
      </c>
      <c r="E990">
        <v>1.3961634514780118E-2</v>
      </c>
    </row>
    <row r="991" spans="2:5" x14ac:dyDescent="0.3">
      <c r="B991" s="205">
        <v>43811</v>
      </c>
      <c r="C991" s="81">
        <v>441.97546399999999</v>
      </c>
      <c r="D991" s="62">
        <f t="shared" si="15"/>
        <v>87.581787775916524</v>
      </c>
      <c r="E991">
        <v>1.3956572494932751E-2</v>
      </c>
    </row>
    <row r="992" spans="2:5" x14ac:dyDescent="0.3">
      <c r="B992" s="205">
        <v>37714</v>
      </c>
      <c r="C992" s="81">
        <v>4.9894619999999996</v>
      </c>
      <c r="D992" s="62">
        <f t="shared" si="15"/>
        <v>-0.88022486545449496</v>
      </c>
      <c r="E992">
        <v>1.3953628262402085E-2</v>
      </c>
    </row>
    <row r="993" spans="2:5" x14ac:dyDescent="0.3">
      <c r="B993" s="205">
        <v>39610</v>
      </c>
      <c r="C993" s="81">
        <v>41.656910000000003</v>
      </c>
      <c r="D993" s="62">
        <f t="shared" si="15"/>
        <v>-0.30731461022922779</v>
      </c>
      <c r="E993">
        <v>1.3939291784133688E-2</v>
      </c>
    </row>
    <row r="994" spans="2:5" x14ac:dyDescent="0.3">
      <c r="B994" s="205">
        <v>40079</v>
      </c>
      <c r="C994" s="81">
        <v>60.138283000000001</v>
      </c>
      <c r="D994" s="62">
        <f t="shared" si="15"/>
        <v>-0.83235831373283387</v>
      </c>
      <c r="E994">
        <v>1.3924801858364451E-2</v>
      </c>
    </row>
    <row r="995" spans="2:5" x14ac:dyDescent="0.3">
      <c r="B995" s="205">
        <v>43290</v>
      </c>
      <c r="C995" s="81">
        <v>358.73107900000002</v>
      </c>
      <c r="D995" s="62">
        <f t="shared" si="15"/>
        <v>0.42043216367136871</v>
      </c>
      <c r="E995">
        <v>1.3918793847888491E-2</v>
      </c>
    </row>
    <row r="996" spans="2:5" x14ac:dyDescent="0.3">
      <c r="B996" s="205">
        <v>42179</v>
      </c>
      <c r="C996" s="81">
        <v>252.550659</v>
      </c>
      <c r="D996" s="62">
        <f t="shared" si="15"/>
        <v>2.5955925909089226</v>
      </c>
      <c r="E996">
        <v>1.3901791797659014E-2</v>
      </c>
    </row>
    <row r="997" spans="2:5" x14ac:dyDescent="0.3">
      <c r="B997" s="205">
        <v>40207</v>
      </c>
      <c r="C997" s="81">
        <v>70.238952999999995</v>
      </c>
      <c r="D997" s="62">
        <f t="shared" si="15"/>
        <v>-0.71952307318293984</v>
      </c>
      <c r="E997">
        <v>1.3871188661159732E-2</v>
      </c>
    </row>
    <row r="998" spans="2:5" x14ac:dyDescent="0.3">
      <c r="B998" s="205">
        <v>42075</v>
      </c>
      <c r="C998" s="81">
        <v>250.426849</v>
      </c>
      <c r="D998" s="62">
        <f t="shared" si="15"/>
        <v>-0.43750172322436048</v>
      </c>
      <c r="E998">
        <v>1.3831732639423224E-2</v>
      </c>
    </row>
    <row r="999" spans="2:5" x14ac:dyDescent="0.3">
      <c r="B999" s="205">
        <v>43755</v>
      </c>
      <c r="C999" s="81">
        <v>445.20465100000001</v>
      </c>
      <c r="D999" s="62">
        <f t="shared" si="15"/>
        <v>0.72307212980923197</v>
      </c>
      <c r="E999">
        <v>1.3812652298454485E-2</v>
      </c>
    </row>
    <row r="1000" spans="2:5" x14ac:dyDescent="0.3">
      <c r="B1000" s="205">
        <v>42268</v>
      </c>
      <c r="C1000" s="81">
        <v>258.37841800000001</v>
      </c>
      <c r="D1000" s="62">
        <f t="shared" si="15"/>
        <v>-0.51104360611087207</v>
      </c>
      <c r="E1000">
        <v>1.3805599345623299E-2</v>
      </c>
    </row>
    <row r="1001" spans="2:5" x14ac:dyDescent="0.3">
      <c r="B1001" s="205">
        <v>45042</v>
      </c>
      <c r="C1001" s="81">
        <v>528.42834500000004</v>
      </c>
      <c r="D1001" s="62">
        <f t="shared" si="15"/>
        <v>-8.6884343928052832E-2</v>
      </c>
      <c r="E1001">
        <v>1.3772828933737718E-2</v>
      </c>
    </row>
    <row r="1002" spans="2:5" x14ac:dyDescent="0.3">
      <c r="B1002" s="205">
        <v>45135</v>
      </c>
      <c r="C1002" s="81">
        <v>578.70910600000002</v>
      </c>
      <c r="D1002" s="62">
        <f t="shared" si="15"/>
        <v>15.715220706328997</v>
      </c>
      <c r="E1002">
        <v>1.3767852682057232E-2</v>
      </c>
    </row>
    <row r="1003" spans="2:5" x14ac:dyDescent="0.3">
      <c r="B1003" s="205">
        <v>39738</v>
      </c>
      <c r="C1003" s="81">
        <v>34.621684999999999</v>
      </c>
      <c r="D1003" s="62">
        <f t="shared" si="15"/>
        <v>2.5720855001331464</v>
      </c>
      <c r="E1003">
        <v>1.3767475254750828E-2</v>
      </c>
    </row>
    <row r="1004" spans="2:5" x14ac:dyDescent="0.3">
      <c r="B1004" s="205">
        <v>38246</v>
      </c>
      <c r="C1004" s="81">
        <v>9.6922890000000006</v>
      </c>
      <c r="D1004" s="62">
        <f t="shared" si="15"/>
        <v>-0.83658907914150116</v>
      </c>
      <c r="E1004">
        <v>1.3749959731521141E-2</v>
      </c>
    </row>
    <row r="1005" spans="2:5" x14ac:dyDescent="0.3">
      <c r="B1005" s="205">
        <v>40078</v>
      </c>
      <c r="C1005" s="81">
        <v>59.312370000000001</v>
      </c>
      <c r="D1005" s="62">
        <f t="shared" si="15"/>
        <v>0.56708827609581236</v>
      </c>
      <c r="E1005">
        <v>1.3744205280143494E-2</v>
      </c>
    </row>
    <row r="1006" spans="2:5" x14ac:dyDescent="0.3">
      <c r="B1006" s="205">
        <v>39715</v>
      </c>
      <c r="C1006" s="81">
        <v>37.848773999999999</v>
      </c>
      <c r="D1006" s="62">
        <f t="shared" si="15"/>
        <v>-0.8556666658239005</v>
      </c>
      <c r="E1006">
        <v>1.3738218225991245E-2</v>
      </c>
    </row>
    <row r="1007" spans="2:5" x14ac:dyDescent="0.3">
      <c r="B1007" s="205">
        <v>42663</v>
      </c>
      <c r="C1007" s="81">
        <v>262.23168900000002</v>
      </c>
      <c r="D1007" s="62">
        <f t="shared" si="15"/>
        <v>5.4627270171351494</v>
      </c>
      <c r="E1007">
        <v>1.3708311272604773E-2</v>
      </c>
    </row>
    <row r="1008" spans="2:5" x14ac:dyDescent="0.3">
      <c r="B1008" s="205">
        <v>39223</v>
      </c>
      <c r="C1008" s="81">
        <v>40.576011999999999</v>
      </c>
      <c r="D1008" s="62">
        <f t="shared" si="15"/>
        <v>-0.84434359379938351</v>
      </c>
      <c r="E1008">
        <v>1.3684157484840901E-2</v>
      </c>
    </row>
    <row r="1009" spans="2:5" x14ac:dyDescent="0.3">
      <c r="B1009" s="205">
        <v>42734</v>
      </c>
      <c r="C1009" s="81">
        <v>260.67678799999999</v>
      </c>
      <c r="D1009" s="62">
        <f t="shared" si="15"/>
        <v>5.1297449349912876</v>
      </c>
      <c r="E1009">
        <v>1.3666088894245176E-2</v>
      </c>
    </row>
    <row r="1010" spans="2:5" x14ac:dyDescent="0.3">
      <c r="B1010" s="205">
        <v>39486</v>
      </c>
      <c r="C1010" s="81">
        <v>42.526530999999999</v>
      </c>
      <c r="D1010" s="62">
        <f t="shared" si="15"/>
        <v>2.8493717445014348</v>
      </c>
      <c r="E1010">
        <v>1.365035758580989E-2</v>
      </c>
    </row>
    <row r="1011" spans="2:5" x14ac:dyDescent="0.3">
      <c r="B1011" s="205">
        <v>37971</v>
      </c>
      <c r="C1011" s="81">
        <v>11.047655000000001</v>
      </c>
      <c r="D1011" s="62">
        <f t="shared" si="15"/>
        <v>-0.6625292833261136</v>
      </c>
      <c r="E1011">
        <v>1.3644346893727172E-2</v>
      </c>
    </row>
    <row r="1012" spans="2:5" x14ac:dyDescent="0.3">
      <c r="B1012" s="205">
        <v>38790</v>
      </c>
      <c r="C1012" s="81">
        <v>32.736632999999998</v>
      </c>
      <c r="D1012" s="62">
        <f t="shared" si="15"/>
        <v>0.18834065644024719</v>
      </c>
      <c r="E1012">
        <v>1.3642824887670225E-2</v>
      </c>
    </row>
    <row r="1013" spans="2:5" x14ac:dyDescent="0.3">
      <c r="B1013" s="205">
        <v>38709</v>
      </c>
      <c r="C1013" s="81">
        <v>27.548189000000001</v>
      </c>
      <c r="D1013" s="62">
        <f t="shared" si="15"/>
        <v>-0.81601227726930559</v>
      </c>
      <c r="E1013">
        <v>1.363664562015056E-2</v>
      </c>
    </row>
    <row r="1014" spans="2:5" x14ac:dyDescent="0.3">
      <c r="B1014" s="205">
        <v>41663</v>
      </c>
      <c r="C1014" s="81">
        <v>149.728409</v>
      </c>
      <c r="D1014" s="62">
        <f t="shared" si="15"/>
        <v>12.095663909897935</v>
      </c>
      <c r="E1014">
        <v>1.3601172126146756E-2</v>
      </c>
    </row>
    <row r="1015" spans="2:5" x14ac:dyDescent="0.3">
      <c r="B1015" s="205">
        <v>38345</v>
      </c>
      <c r="C1015" s="81">
        <v>11.433434</v>
      </c>
      <c r="D1015" s="62">
        <f t="shared" si="15"/>
        <v>-0.87611928849035525</v>
      </c>
      <c r="E1015">
        <v>1.3586310428789397E-2</v>
      </c>
    </row>
    <row r="1016" spans="2:5" x14ac:dyDescent="0.3">
      <c r="B1016" s="205">
        <v>40686</v>
      </c>
      <c r="C1016" s="81">
        <v>92.293899999999994</v>
      </c>
      <c r="D1016" s="62">
        <f t="shared" si="15"/>
        <v>-7.2320903055881458E-2</v>
      </c>
      <c r="E1016">
        <v>1.358550225223578E-2</v>
      </c>
    </row>
    <row r="1017" spans="2:5" x14ac:dyDescent="0.3">
      <c r="B1017" s="205">
        <v>40746</v>
      </c>
      <c r="C1017" s="81">
        <v>99.489036999999996</v>
      </c>
      <c r="D1017" s="62">
        <f t="shared" si="15"/>
        <v>5.4782065072192427</v>
      </c>
      <c r="E1017">
        <v>1.3580892887118791E-2</v>
      </c>
    </row>
    <row r="1018" spans="2:5" x14ac:dyDescent="0.3">
      <c r="B1018" s="205">
        <v>38468</v>
      </c>
      <c r="C1018" s="81">
        <v>15.357497</v>
      </c>
      <c r="D1018" s="62">
        <f t="shared" si="15"/>
        <v>-0.96502816237147626</v>
      </c>
      <c r="E1018">
        <v>1.3574208199237816E-2</v>
      </c>
    </row>
    <row r="1019" spans="2:5" x14ac:dyDescent="0.3">
      <c r="B1019" s="205">
        <v>43754</v>
      </c>
      <c r="C1019" s="81">
        <v>439.13897700000001</v>
      </c>
      <c r="D1019" s="62">
        <f t="shared" si="15"/>
        <v>19.544701930366241</v>
      </c>
      <c r="E1019">
        <v>1.3555649437883828E-2</v>
      </c>
    </row>
    <row r="1020" spans="2:5" x14ac:dyDescent="0.3">
      <c r="B1020" s="205">
        <v>38603</v>
      </c>
      <c r="C1020" s="81">
        <v>21.374804000000001</v>
      </c>
      <c r="D1020" s="62">
        <f t="shared" si="15"/>
        <v>-0.92607997813704102</v>
      </c>
      <c r="E1020">
        <v>1.3545117444046795E-2</v>
      </c>
    </row>
    <row r="1021" spans="2:5" x14ac:dyDescent="0.3">
      <c r="B1021" s="205">
        <v>42545</v>
      </c>
      <c r="C1021" s="81">
        <v>289.161224</v>
      </c>
      <c r="D1021" s="62">
        <f t="shared" si="15"/>
        <v>4.967483420368052</v>
      </c>
      <c r="E1021">
        <v>1.3531133656448114E-2</v>
      </c>
    </row>
    <row r="1022" spans="2:5" x14ac:dyDescent="0.3">
      <c r="B1022" s="205">
        <v>39973</v>
      </c>
      <c r="C1022" s="81">
        <v>48.456142</v>
      </c>
      <c r="D1022" s="62">
        <f t="shared" si="15"/>
        <v>-0.44524103356961964</v>
      </c>
      <c r="E1022">
        <v>1.3525599206350103E-2</v>
      </c>
    </row>
    <row r="1023" spans="2:5" x14ac:dyDescent="0.3">
      <c r="B1023" s="205">
        <v>40394</v>
      </c>
      <c r="C1023" s="81">
        <v>87.346298000000004</v>
      </c>
      <c r="D1023" s="62">
        <f t="shared" si="15"/>
        <v>5.1441503380797586</v>
      </c>
      <c r="E1023">
        <v>1.3516943896088849E-2</v>
      </c>
    </row>
    <row r="1024" spans="2:5" x14ac:dyDescent="0.3">
      <c r="B1024" s="205">
        <v>38401</v>
      </c>
      <c r="C1024" s="81">
        <v>14.216172</v>
      </c>
      <c r="D1024" s="62">
        <f t="shared" si="15"/>
        <v>-0.51545857936737427</v>
      </c>
      <c r="E1024">
        <v>1.3513660916624167E-2</v>
      </c>
    </row>
    <row r="1025" spans="2:5" x14ac:dyDescent="0.3">
      <c r="B1025" s="205">
        <v>38719</v>
      </c>
      <c r="C1025" s="81">
        <v>29.339435999999999</v>
      </c>
      <c r="D1025" s="62">
        <f t="shared" si="15"/>
        <v>-0.30804651479041278</v>
      </c>
      <c r="E1025">
        <v>1.3513426685678924E-2</v>
      </c>
    </row>
    <row r="1026" spans="2:5" x14ac:dyDescent="0.3">
      <c r="B1026" s="205">
        <v>39118</v>
      </c>
      <c r="C1026" s="81">
        <v>42.400879000000003</v>
      </c>
      <c r="D1026" s="62">
        <f t="shared" si="15"/>
        <v>-0.89528090540761474</v>
      </c>
      <c r="E1026">
        <v>1.3479620984645346E-2</v>
      </c>
    </row>
    <row r="1027" spans="2:5" x14ac:dyDescent="0.3">
      <c r="B1027" s="205">
        <v>43468</v>
      </c>
      <c r="C1027" s="81">
        <v>404.90112299999998</v>
      </c>
      <c r="D1027" s="62">
        <f t="shared" si="15"/>
        <v>-8.2209736612015943E-2</v>
      </c>
      <c r="E1027">
        <v>1.3448638889565734E-2</v>
      </c>
    </row>
    <row r="1028" spans="2:5" x14ac:dyDescent="0.3">
      <c r="B1028" s="205">
        <v>43503</v>
      </c>
      <c r="C1028" s="81">
        <v>441.169556</v>
      </c>
      <c r="D1028" s="62">
        <f t="shared" si="15"/>
        <v>2.09648092212389E-2</v>
      </c>
      <c r="E1028">
        <v>1.3445096995949904E-2</v>
      </c>
    </row>
    <row r="1029" spans="2:5" x14ac:dyDescent="0.3">
      <c r="B1029" s="205">
        <v>43707</v>
      </c>
      <c r="C1029" s="81">
        <v>432.11044299999998</v>
      </c>
      <c r="D1029" s="62">
        <f t="shared" si="15"/>
        <v>3.9112558649502516</v>
      </c>
      <c r="E1029">
        <v>1.3435755400402521E-2</v>
      </c>
    </row>
    <row r="1030" spans="2:5" x14ac:dyDescent="0.3">
      <c r="B1030" s="205">
        <v>40403</v>
      </c>
      <c r="C1030" s="81">
        <v>87.983695999999995</v>
      </c>
      <c r="D1030" s="62">
        <f t="shared" si="15"/>
        <v>-0.63444452695433939</v>
      </c>
      <c r="E1030">
        <v>1.3417706469453373E-2</v>
      </c>
    </row>
    <row r="1031" spans="2:5" x14ac:dyDescent="0.3">
      <c r="B1031" s="205">
        <v>42136</v>
      </c>
      <c r="C1031" s="81">
        <v>240.68493699999999</v>
      </c>
      <c r="D1031" s="62">
        <f t="shared" si="15"/>
        <v>-0.42280492867956071</v>
      </c>
      <c r="E1031">
        <v>1.3413777065062259E-2</v>
      </c>
    </row>
    <row r="1032" spans="2:5" x14ac:dyDescent="0.3">
      <c r="B1032" s="205">
        <v>43523</v>
      </c>
      <c r="C1032" s="81">
        <v>416.99063100000001</v>
      </c>
      <c r="D1032" s="62">
        <f t="shared" ref="D1032:D1095" si="16">(C1032-C1033)/C1033</f>
        <v>-0.17199067411800989</v>
      </c>
      <c r="E1032">
        <v>1.3408051878481318E-2</v>
      </c>
    </row>
    <row r="1033" spans="2:5" x14ac:dyDescent="0.3">
      <c r="B1033" s="205">
        <v>44258</v>
      </c>
      <c r="C1033" s="81">
        <v>503.606201</v>
      </c>
      <c r="D1033" s="62">
        <f t="shared" si="16"/>
        <v>1.1364628069568412</v>
      </c>
      <c r="E1033">
        <v>1.3398500601204994E-2</v>
      </c>
    </row>
    <row r="1034" spans="2:5" x14ac:dyDescent="0.3">
      <c r="B1034" s="205">
        <v>42471</v>
      </c>
      <c r="C1034" s="81">
        <v>235.71961999999999</v>
      </c>
      <c r="D1034" s="62">
        <f t="shared" si="16"/>
        <v>-0.60883469084442565</v>
      </c>
      <c r="E1034">
        <v>1.3397430551865737E-2</v>
      </c>
    </row>
    <row r="1035" spans="2:5" x14ac:dyDescent="0.3">
      <c r="B1035" s="205">
        <v>44481</v>
      </c>
      <c r="C1035" s="81">
        <v>602.60870399999999</v>
      </c>
      <c r="D1035" s="62">
        <f t="shared" si="16"/>
        <v>10.428859402840668</v>
      </c>
      <c r="E1035">
        <v>1.3390357629793209E-2</v>
      </c>
    </row>
    <row r="1036" spans="2:5" x14ac:dyDescent="0.3">
      <c r="B1036" s="205">
        <v>40045</v>
      </c>
      <c r="C1036" s="81">
        <v>52.726933000000002</v>
      </c>
      <c r="D1036" s="62">
        <f t="shared" si="16"/>
        <v>-0.88303984312576733</v>
      </c>
      <c r="E1036">
        <v>1.336639410079978E-2</v>
      </c>
    </row>
    <row r="1037" spans="2:5" x14ac:dyDescent="0.3">
      <c r="B1037" s="205">
        <v>43840</v>
      </c>
      <c r="C1037" s="81">
        <v>450.81106599999998</v>
      </c>
      <c r="D1037" s="62">
        <f t="shared" si="16"/>
        <v>10.01328925454761</v>
      </c>
      <c r="E1037">
        <v>1.3349130941602996E-2</v>
      </c>
    </row>
    <row r="1038" spans="2:5" x14ac:dyDescent="0.3">
      <c r="B1038" s="205">
        <v>39902</v>
      </c>
      <c r="C1038" s="81">
        <v>40.933371999999999</v>
      </c>
      <c r="D1038" s="62">
        <f t="shared" si="16"/>
        <v>2.9292527825754822</v>
      </c>
      <c r="E1038">
        <v>1.3340507909383343E-2</v>
      </c>
    </row>
    <row r="1039" spans="2:5" x14ac:dyDescent="0.3">
      <c r="B1039" s="205">
        <v>38099</v>
      </c>
      <c r="C1039" s="81">
        <v>10.417597000000001</v>
      </c>
      <c r="D1039" s="62">
        <f t="shared" si="16"/>
        <v>-0.95944586078859651</v>
      </c>
      <c r="E1039">
        <v>1.3323413053526821E-2</v>
      </c>
    </row>
    <row r="1040" spans="2:5" x14ac:dyDescent="0.3">
      <c r="B1040" s="205">
        <v>42732</v>
      </c>
      <c r="C1040" s="81">
        <v>256.88122600000003</v>
      </c>
      <c r="D1040" s="62">
        <f t="shared" si="16"/>
        <v>1.6966759879376188</v>
      </c>
      <c r="E1040">
        <v>1.3308465896607306E-2</v>
      </c>
    </row>
    <row r="1041" spans="2:5" x14ac:dyDescent="0.3">
      <c r="B1041" s="205">
        <v>40998</v>
      </c>
      <c r="C1041" s="81">
        <v>95.258469000000005</v>
      </c>
      <c r="D1041" s="62">
        <f t="shared" si="16"/>
        <v>-0.18811604900816878</v>
      </c>
      <c r="E1041">
        <v>1.3308110782078015E-2</v>
      </c>
    </row>
    <row r="1042" spans="2:5" x14ac:dyDescent="0.3">
      <c r="B1042" s="205">
        <v>41296</v>
      </c>
      <c r="C1042" s="81">
        <v>117.33015399999999</v>
      </c>
      <c r="D1042" s="62">
        <f t="shared" si="16"/>
        <v>3.3869590419788387</v>
      </c>
      <c r="E1042">
        <v>1.3275891699750072E-2</v>
      </c>
    </row>
    <row r="1043" spans="2:5" x14ac:dyDescent="0.3">
      <c r="B1043" s="205">
        <v>38707</v>
      </c>
      <c r="C1043" s="81">
        <v>26.745213</v>
      </c>
      <c r="D1043" s="62">
        <f t="shared" si="16"/>
        <v>-0.31680356840016494</v>
      </c>
      <c r="E1043">
        <v>1.3260594342220674E-2</v>
      </c>
    </row>
    <row r="1044" spans="2:5" x14ac:dyDescent="0.3">
      <c r="B1044" s="205">
        <v>38946</v>
      </c>
      <c r="C1044" s="81">
        <v>39.147179000000001</v>
      </c>
      <c r="D1044" s="62">
        <f t="shared" si="16"/>
        <v>-1.798702219302872E-3</v>
      </c>
      <c r="E1044">
        <v>1.3211889261289396E-2</v>
      </c>
    </row>
    <row r="1045" spans="2:5" x14ac:dyDescent="0.3">
      <c r="B1045" s="205">
        <v>39000</v>
      </c>
      <c r="C1045" s="81">
        <v>39.21772</v>
      </c>
      <c r="D1045" s="62">
        <f t="shared" si="16"/>
        <v>-0.56245914620820192</v>
      </c>
      <c r="E1045">
        <v>1.3187497500469441E-2</v>
      </c>
    </row>
    <row r="1046" spans="2:5" x14ac:dyDescent="0.3">
      <c r="B1046" s="205">
        <v>40407</v>
      </c>
      <c r="C1046" s="81">
        <v>89.632132999999996</v>
      </c>
      <c r="D1046" s="62">
        <f t="shared" si="16"/>
        <v>15.072023653267117</v>
      </c>
      <c r="E1046">
        <v>1.3167335190856794E-2</v>
      </c>
    </row>
    <row r="1047" spans="2:5" x14ac:dyDescent="0.3">
      <c r="B1047" s="205">
        <v>37680</v>
      </c>
      <c r="C1047" s="81">
        <v>5.5769039999999999</v>
      </c>
      <c r="D1047" s="62">
        <f t="shared" si="16"/>
        <v>-0.99074464757547953</v>
      </c>
      <c r="E1047">
        <v>1.3167038094973396E-2</v>
      </c>
    </row>
    <row r="1048" spans="2:5" x14ac:dyDescent="0.3">
      <c r="B1048" s="205">
        <v>44438</v>
      </c>
      <c r="C1048" s="81">
        <v>602.55987500000003</v>
      </c>
      <c r="D1048" s="62">
        <f t="shared" si="16"/>
        <v>5.0430498694128909</v>
      </c>
      <c r="E1048">
        <v>1.3141755724719678E-2</v>
      </c>
    </row>
    <row r="1049" spans="2:5" x14ac:dyDescent="0.3">
      <c r="B1049" s="205">
        <v>40788</v>
      </c>
      <c r="C1049" s="81">
        <v>99.711219999999997</v>
      </c>
      <c r="D1049" s="62">
        <f t="shared" si="16"/>
        <v>1.0605114233822635</v>
      </c>
      <c r="E1049">
        <v>1.3092487892747948E-2</v>
      </c>
    </row>
    <row r="1050" spans="2:5" x14ac:dyDescent="0.3">
      <c r="B1050" s="205">
        <v>39944</v>
      </c>
      <c r="C1050" s="81">
        <v>48.391491000000002</v>
      </c>
      <c r="D1050" s="62">
        <f t="shared" si="16"/>
        <v>-0.85116792258790452</v>
      </c>
      <c r="E1050">
        <v>1.3086586066621877E-2</v>
      </c>
    </row>
    <row r="1051" spans="2:5" x14ac:dyDescent="0.3">
      <c r="B1051" s="205">
        <v>43063</v>
      </c>
      <c r="C1051" s="81">
        <v>325.14154100000002</v>
      </c>
      <c r="D1051" s="62">
        <f t="shared" si="16"/>
        <v>-0.37831213163210914</v>
      </c>
      <c r="E1051">
        <v>1.3086438581174944E-2</v>
      </c>
    </row>
    <row r="1052" spans="2:5" x14ac:dyDescent="0.3">
      <c r="B1052" s="205">
        <v>44335</v>
      </c>
      <c r="C1052" s="81">
        <v>522.99804700000004</v>
      </c>
      <c r="D1052" s="62">
        <f t="shared" si="16"/>
        <v>4.4264950742337446</v>
      </c>
      <c r="E1052">
        <v>1.3085889467376223E-2</v>
      </c>
    </row>
    <row r="1053" spans="2:5" x14ac:dyDescent="0.3">
      <c r="B1053" s="205">
        <v>40794</v>
      </c>
      <c r="C1053" s="81">
        <v>96.378608999999997</v>
      </c>
      <c r="D1053" s="62">
        <f t="shared" si="16"/>
        <v>-0.81114186545901901</v>
      </c>
      <c r="E1053">
        <v>1.3078029640538733E-2</v>
      </c>
    </row>
    <row r="1054" spans="2:5" x14ac:dyDescent="0.3">
      <c r="B1054" s="205">
        <v>44110</v>
      </c>
      <c r="C1054" s="81">
        <v>510.32278400000001</v>
      </c>
      <c r="D1054" s="62">
        <f t="shared" si="16"/>
        <v>0.12152587624329679</v>
      </c>
      <c r="E1054">
        <v>1.3076739975665615E-2</v>
      </c>
    </row>
    <row r="1055" spans="2:5" x14ac:dyDescent="0.3">
      <c r="B1055" s="205">
        <v>43760</v>
      </c>
      <c r="C1055" s="81">
        <v>455.02542099999999</v>
      </c>
      <c r="D1055" s="62">
        <f t="shared" si="16"/>
        <v>-0.19874142975709172</v>
      </c>
      <c r="E1055">
        <v>1.3076188232683394E-2</v>
      </c>
    </row>
    <row r="1056" spans="2:5" x14ac:dyDescent="0.3">
      <c r="B1056" s="205">
        <v>44922</v>
      </c>
      <c r="C1056" s="81">
        <v>567.88836700000002</v>
      </c>
      <c r="D1056" s="62">
        <f t="shared" si="16"/>
        <v>2.9275274321002946</v>
      </c>
      <c r="E1056">
        <v>1.3071866812033277E-2</v>
      </c>
    </row>
    <row r="1057" spans="2:5" x14ac:dyDescent="0.3">
      <c r="B1057" s="205">
        <v>41471</v>
      </c>
      <c r="C1057" s="81">
        <v>144.59182699999999</v>
      </c>
      <c r="D1057" s="62">
        <f t="shared" si="16"/>
        <v>0.54322395721873074</v>
      </c>
      <c r="E1057">
        <v>1.306175960950047E-2</v>
      </c>
    </row>
    <row r="1058" spans="2:5" x14ac:dyDescent="0.3">
      <c r="B1058" s="205">
        <v>41071</v>
      </c>
      <c r="C1058" s="81">
        <v>93.694648999999998</v>
      </c>
      <c r="D1058" s="62">
        <f t="shared" si="16"/>
        <v>1.5685100731038057E-2</v>
      </c>
      <c r="E1058">
        <v>1.3043381092280815E-2</v>
      </c>
    </row>
    <row r="1059" spans="2:5" x14ac:dyDescent="0.3">
      <c r="B1059" s="205">
        <v>40414</v>
      </c>
      <c r="C1059" s="81">
        <v>92.247733999999994</v>
      </c>
      <c r="D1059" s="62">
        <f t="shared" si="16"/>
        <v>-0.8192847608414352</v>
      </c>
      <c r="E1059">
        <v>1.3034366242322419E-2</v>
      </c>
    </row>
    <row r="1060" spans="2:5" x14ac:dyDescent="0.3">
      <c r="B1060" s="205">
        <v>44236</v>
      </c>
      <c r="C1060" s="81">
        <v>510.45907599999998</v>
      </c>
      <c r="D1060" s="62">
        <f t="shared" si="16"/>
        <v>23.731213671755164</v>
      </c>
      <c r="E1060">
        <v>1.3020990860514219E-2</v>
      </c>
    </row>
    <row r="1061" spans="2:5" x14ac:dyDescent="0.3">
      <c r="B1061" s="205">
        <v>38594</v>
      </c>
      <c r="C1061" s="81">
        <v>20.640276</v>
      </c>
      <c r="D1061" s="62">
        <f t="shared" si="16"/>
        <v>-0.94672329601709759</v>
      </c>
      <c r="E1061">
        <v>1.3018438014186447E-2</v>
      </c>
    </row>
    <row r="1062" spans="2:5" x14ac:dyDescent="0.3">
      <c r="B1062" s="205">
        <v>43914</v>
      </c>
      <c r="C1062" s="81">
        <v>387.41653400000001</v>
      </c>
      <c r="D1062" s="62">
        <f t="shared" si="16"/>
        <v>35.302257840353349</v>
      </c>
      <c r="E1062">
        <v>1.3003528731125796E-2</v>
      </c>
    </row>
    <row r="1063" spans="2:5" x14ac:dyDescent="0.3">
      <c r="B1063" s="205">
        <v>38041</v>
      </c>
      <c r="C1063" s="81">
        <v>10.671968</v>
      </c>
      <c r="D1063" s="62">
        <f t="shared" si="16"/>
        <v>-0.88095038467464526</v>
      </c>
      <c r="E1063">
        <v>1.3001618605265735E-2</v>
      </c>
    </row>
    <row r="1064" spans="2:5" x14ac:dyDescent="0.3">
      <c r="B1064" s="205">
        <v>40553</v>
      </c>
      <c r="C1064" s="81">
        <v>89.643028000000001</v>
      </c>
      <c r="D1064" s="62">
        <f t="shared" si="16"/>
        <v>7.14305531394987</v>
      </c>
      <c r="E1064">
        <v>1.2980195324099431E-2</v>
      </c>
    </row>
    <row r="1065" spans="2:5" x14ac:dyDescent="0.3">
      <c r="B1065" s="205">
        <v>38026</v>
      </c>
      <c r="C1065" s="81">
        <v>11.008525000000001</v>
      </c>
      <c r="D1065" s="62">
        <f t="shared" si="16"/>
        <v>-0.88559718549242783</v>
      </c>
      <c r="E1065">
        <v>1.2963716133401623E-2</v>
      </c>
    </row>
    <row r="1066" spans="2:5" x14ac:dyDescent="0.3">
      <c r="B1066" s="205">
        <v>40437</v>
      </c>
      <c r="C1066" s="81">
        <v>96.225998000000004</v>
      </c>
      <c r="D1066" s="62">
        <f t="shared" si="16"/>
        <v>-0.79834975467744396</v>
      </c>
      <c r="E1066">
        <v>1.2957062856057664E-2</v>
      </c>
    </row>
    <row r="1067" spans="2:5" x14ac:dyDescent="0.3">
      <c r="B1067" s="205">
        <v>44099</v>
      </c>
      <c r="C1067" s="81">
        <v>477.192566</v>
      </c>
      <c r="D1067" s="62">
        <f t="shared" si="16"/>
        <v>0.4684984149448348</v>
      </c>
      <c r="E1067">
        <v>1.2955067149873607E-2</v>
      </c>
    </row>
    <row r="1068" spans="2:5" x14ac:dyDescent="0.3">
      <c r="B1068" s="205">
        <v>43069</v>
      </c>
      <c r="C1068" s="81">
        <v>324.95272799999998</v>
      </c>
      <c r="D1068" s="62">
        <f t="shared" si="16"/>
        <v>56.938203215806261</v>
      </c>
      <c r="E1068">
        <v>1.2945048493257663E-2</v>
      </c>
    </row>
    <row r="1069" spans="2:5" x14ac:dyDescent="0.3">
      <c r="B1069" s="205">
        <v>37561</v>
      </c>
      <c r="C1069" s="81">
        <v>5.6086090000000004</v>
      </c>
      <c r="D1069" s="62">
        <f t="shared" si="16"/>
        <v>-0.95197597860902583</v>
      </c>
      <c r="E1069">
        <v>1.2943060287407694E-2</v>
      </c>
    </row>
    <row r="1070" spans="2:5" x14ac:dyDescent="0.3">
      <c r="B1070" s="205">
        <v>41299</v>
      </c>
      <c r="C1070" s="81">
        <v>116.787575</v>
      </c>
      <c r="D1070" s="62">
        <f t="shared" si="16"/>
        <v>1.8800689859771589</v>
      </c>
      <c r="E1070">
        <v>1.2941030533603069E-2</v>
      </c>
    </row>
    <row r="1071" spans="2:5" x14ac:dyDescent="0.3">
      <c r="B1071" s="205">
        <v>39065</v>
      </c>
      <c r="C1071" s="81">
        <v>40.550269999999998</v>
      </c>
      <c r="D1071" s="62">
        <f t="shared" si="16"/>
        <v>-0.7686199395948573</v>
      </c>
      <c r="E1071">
        <v>1.2939206766218998E-2</v>
      </c>
    </row>
    <row r="1072" spans="2:5" x14ac:dyDescent="0.3">
      <c r="B1072" s="205">
        <v>41800</v>
      </c>
      <c r="C1072" s="81">
        <v>175.253952</v>
      </c>
      <c r="D1072" s="62">
        <f t="shared" si="16"/>
        <v>1.4920112329512418</v>
      </c>
      <c r="E1072">
        <v>1.2932138099978292E-2</v>
      </c>
    </row>
    <row r="1073" spans="2:5" x14ac:dyDescent="0.3">
      <c r="B1073" s="205">
        <v>40198</v>
      </c>
      <c r="C1073" s="81">
        <v>70.326308999999995</v>
      </c>
      <c r="D1073" s="62">
        <f t="shared" si="16"/>
        <v>0.7308278238493322</v>
      </c>
      <c r="E1073">
        <v>1.2897061400151287E-2</v>
      </c>
    </row>
    <row r="1074" spans="2:5" x14ac:dyDescent="0.3">
      <c r="B1074" s="205">
        <v>39896</v>
      </c>
      <c r="C1074" s="81">
        <v>40.631602999999998</v>
      </c>
      <c r="D1074" s="62">
        <f t="shared" si="16"/>
        <v>2.8784324992757457</v>
      </c>
      <c r="E1074">
        <v>1.289630622035135E-2</v>
      </c>
    </row>
    <row r="1075" spans="2:5" x14ac:dyDescent="0.3">
      <c r="B1075" s="205">
        <v>38043</v>
      </c>
      <c r="C1075" s="81">
        <v>10.476295</v>
      </c>
      <c r="D1075" s="62">
        <f t="shared" si="16"/>
        <v>-0.96062513571843378</v>
      </c>
      <c r="E1075">
        <v>1.2864251297732046E-2</v>
      </c>
    </row>
    <row r="1076" spans="2:5" x14ac:dyDescent="0.3">
      <c r="B1076" s="205">
        <v>42830</v>
      </c>
      <c r="C1076" s="81">
        <v>266.06555200000003</v>
      </c>
      <c r="D1076" s="62">
        <f t="shared" si="16"/>
        <v>1.8061930469160509E-2</v>
      </c>
      <c r="E1076">
        <v>1.2843228242782176E-2</v>
      </c>
    </row>
    <row r="1077" spans="2:5" x14ac:dyDescent="0.3">
      <c r="B1077" s="205">
        <v>42647</v>
      </c>
      <c r="C1077" s="81">
        <v>261.34515399999998</v>
      </c>
      <c r="D1077" s="62">
        <f t="shared" si="16"/>
        <v>1.761300312027966</v>
      </c>
      <c r="E1077">
        <v>1.2839080813062701E-2</v>
      </c>
    </row>
    <row r="1078" spans="2:5" x14ac:dyDescent="0.3">
      <c r="B1078" s="205">
        <v>40779</v>
      </c>
      <c r="C1078" s="81">
        <v>94.645683000000005</v>
      </c>
      <c r="D1078" s="62">
        <f t="shared" si="16"/>
        <v>-0.80527867324756153</v>
      </c>
      <c r="E1078">
        <v>1.2839007541580474E-2</v>
      </c>
    </row>
    <row r="1079" spans="2:5" x14ac:dyDescent="0.3">
      <c r="B1079" s="205">
        <v>43865</v>
      </c>
      <c r="C1079" s="81">
        <v>486.057098</v>
      </c>
      <c r="D1079" s="62">
        <f t="shared" si="16"/>
        <v>49.529620029667583</v>
      </c>
      <c r="E1079">
        <v>1.2776647710617954E-2</v>
      </c>
    </row>
    <row r="1080" spans="2:5" x14ac:dyDescent="0.3">
      <c r="B1080" s="205">
        <v>38071</v>
      </c>
      <c r="C1080" s="81">
        <v>9.6192510000000002</v>
      </c>
      <c r="D1080" s="62">
        <f t="shared" si="16"/>
        <v>-0.95862043840361721</v>
      </c>
      <c r="E1080">
        <v>1.277330820786135E-2</v>
      </c>
    </row>
    <row r="1081" spans="2:5" x14ac:dyDescent="0.3">
      <c r="B1081" s="205">
        <v>42460</v>
      </c>
      <c r="C1081" s="81">
        <v>232.463821</v>
      </c>
      <c r="D1081" s="62">
        <f t="shared" si="16"/>
        <v>-0.40806078752675679</v>
      </c>
      <c r="E1081">
        <v>1.276597848855239E-2</v>
      </c>
    </row>
    <row r="1082" spans="2:5" x14ac:dyDescent="0.3">
      <c r="B1082" s="205">
        <v>43626</v>
      </c>
      <c r="C1082" s="81">
        <v>392.71569799999997</v>
      </c>
      <c r="D1082" s="62">
        <f t="shared" si="16"/>
        <v>8.8304944065421065</v>
      </c>
      <c r="E1082">
        <v>1.2742755075848376E-2</v>
      </c>
    </row>
    <row r="1083" spans="2:5" x14ac:dyDescent="0.3">
      <c r="B1083" s="205">
        <v>39072</v>
      </c>
      <c r="C1083" s="81">
        <v>39.948723000000001</v>
      </c>
      <c r="D1083" s="62">
        <f t="shared" si="16"/>
        <v>-0.85486384196468335</v>
      </c>
      <c r="E1083">
        <v>1.2707695052532825E-2</v>
      </c>
    </row>
    <row r="1084" spans="2:5" x14ac:dyDescent="0.3">
      <c r="B1084" s="205">
        <v>42676</v>
      </c>
      <c r="C1084" s="81">
        <v>275.24996900000002</v>
      </c>
      <c r="D1084" s="62">
        <f t="shared" si="16"/>
        <v>28.885133477172861</v>
      </c>
      <c r="E1084">
        <v>1.2704004323696649E-2</v>
      </c>
    </row>
    <row r="1085" spans="2:5" x14ac:dyDescent="0.3">
      <c r="B1085" s="205">
        <v>38236</v>
      </c>
      <c r="C1085" s="81">
        <v>9.2102640000000005</v>
      </c>
      <c r="D1085" s="62">
        <f t="shared" si="16"/>
        <v>-0.98407021754758128</v>
      </c>
      <c r="E1085">
        <v>1.270284400809924E-2</v>
      </c>
    </row>
    <row r="1086" spans="2:5" x14ac:dyDescent="0.3">
      <c r="B1086" s="205">
        <v>44781</v>
      </c>
      <c r="C1086" s="81">
        <v>578.17889400000001</v>
      </c>
      <c r="D1086" s="62">
        <f t="shared" si="16"/>
        <v>0.9503459615681733</v>
      </c>
      <c r="E1086">
        <v>1.2691024832333813E-2</v>
      </c>
    </row>
    <row r="1087" spans="2:5" x14ac:dyDescent="0.3">
      <c r="B1087" s="205">
        <v>43012</v>
      </c>
      <c r="C1087" s="81">
        <v>296.44940200000002</v>
      </c>
      <c r="D1087" s="62">
        <f t="shared" si="16"/>
        <v>2.2344315595356297</v>
      </c>
      <c r="E1087">
        <v>1.2688667874801591E-2</v>
      </c>
    </row>
    <row r="1088" spans="2:5" x14ac:dyDescent="0.3">
      <c r="B1088" s="205">
        <v>40465</v>
      </c>
      <c r="C1088" s="81">
        <v>91.654251000000002</v>
      </c>
      <c r="D1088" s="62">
        <f t="shared" si="16"/>
        <v>-1.7560708555735029E-2</v>
      </c>
      <c r="E1088">
        <v>1.2627380461650505E-2</v>
      </c>
    </row>
    <row r="1089" spans="2:5" x14ac:dyDescent="0.3">
      <c r="B1089" s="205">
        <v>40987</v>
      </c>
      <c r="C1089" s="81">
        <v>93.292534000000003</v>
      </c>
      <c r="D1089" s="62">
        <f t="shared" si="16"/>
        <v>1.2968185458739192</v>
      </c>
      <c r="E1089">
        <v>1.2609297155027203E-2</v>
      </c>
    </row>
    <row r="1090" spans="2:5" x14ac:dyDescent="0.3">
      <c r="B1090" s="205">
        <v>39205</v>
      </c>
      <c r="C1090" s="81">
        <v>40.618155999999999</v>
      </c>
      <c r="D1090" s="62">
        <f t="shared" si="16"/>
        <v>-0.84262118923927654</v>
      </c>
      <c r="E1090">
        <v>1.2605289430039794E-2</v>
      </c>
    </row>
    <row r="1091" spans="2:5" x14ac:dyDescent="0.3">
      <c r="B1091" s="205">
        <v>42359</v>
      </c>
      <c r="C1091" s="81">
        <v>258.09164399999997</v>
      </c>
      <c r="D1091" s="62">
        <f t="shared" si="16"/>
        <v>22.428056246220955</v>
      </c>
      <c r="E1091">
        <v>1.2591621567641131E-2</v>
      </c>
    </row>
    <row r="1092" spans="2:5" x14ac:dyDescent="0.3">
      <c r="B1092" s="205">
        <v>38008</v>
      </c>
      <c r="C1092" s="81">
        <v>11.016349</v>
      </c>
      <c r="D1092" s="62">
        <f t="shared" si="16"/>
        <v>-0.89862287271793539</v>
      </c>
      <c r="E1092">
        <v>1.2589966080781369E-2</v>
      </c>
    </row>
    <row r="1093" spans="2:5" x14ac:dyDescent="0.3">
      <c r="B1093" s="205">
        <v>41122</v>
      </c>
      <c r="C1093" s="81">
        <v>108.667007</v>
      </c>
      <c r="D1093" s="62">
        <f t="shared" si="16"/>
        <v>-0.79025438882679311</v>
      </c>
      <c r="E1093">
        <v>1.2573127740135383E-2</v>
      </c>
    </row>
    <row r="1094" spans="2:5" x14ac:dyDescent="0.3">
      <c r="B1094" s="205">
        <v>44629</v>
      </c>
      <c r="C1094" s="81">
        <v>518.08953899999995</v>
      </c>
      <c r="D1094" s="62">
        <f t="shared" si="16"/>
        <v>25.689165092896243</v>
      </c>
      <c r="E1094">
        <v>1.255878309717612E-2</v>
      </c>
    </row>
    <row r="1095" spans="2:5" x14ac:dyDescent="0.3">
      <c r="B1095" s="205">
        <v>38551</v>
      </c>
      <c r="C1095" s="81">
        <v>19.41198</v>
      </c>
      <c r="D1095" s="62">
        <f t="shared" si="16"/>
        <v>2.3594400327568241</v>
      </c>
      <c r="E1095">
        <v>1.255856631323933E-2</v>
      </c>
    </row>
    <row r="1096" spans="2:5" x14ac:dyDescent="0.3">
      <c r="B1096" s="205">
        <v>37522</v>
      </c>
      <c r="C1096" s="81">
        <v>5.7783379999999998</v>
      </c>
      <c r="D1096" s="62">
        <f t="shared" ref="D1096:D1159" si="17">(C1096-C1097)/C1097</f>
        <v>-0.98194522999381662</v>
      </c>
      <c r="E1096">
        <v>1.2557750353752411E-2</v>
      </c>
    </row>
    <row r="1097" spans="2:5" x14ac:dyDescent="0.3">
      <c r="B1097" s="205">
        <v>43055</v>
      </c>
      <c r="C1097" s="81">
        <v>320.04495200000002</v>
      </c>
      <c r="D1097" s="62">
        <f t="shared" si="17"/>
        <v>-0.2209263879792622</v>
      </c>
      <c r="E1097">
        <v>1.2540956511925067E-2</v>
      </c>
    </row>
    <row r="1098" spans="2:5" x14ac:dyDescent="0.3">
      <c r="B1098" s="205">
        <v>43672</v>
      </c>
      <c r="C1098" s="81">
        <v>410.801941</v>
      </c>
      <c r="D1098" s="62">
        <f t="shared" si="17"/>
        <v>8.7316703800268023</v>
      </c>
      <c r="E1098">
        <v>1.2534032524051397E-2</v>
      </c>
    </row>
    <row r="1099" spans="2:5" x14ac:dyDescent="0.3">
      <c r="B1099" s="205">
        <v>39127</v>
      </c>
      <c r="C1099" s="81">
        <v>42.212890999999999</v>
      </c>
      <c r="D1099" s="62">
        <f t="shared" si="17"/>
        <v>-0.75290411583150685</v>
      </c>
      <c r="E1099">
        <v>1.252487364094456E-2</v>
      </c>
    </row>
    <row r="1100" spans="2:5" x14ac:dyDescent="0.3">
      <c r="B1100" s="205">
        <v>41817</v>
      </c>
      <c r="C1100" s="81">
        <v>170.83607499999999</v>
      </c>
      <c r="D1100" s="62">
        <f t="shared" si="17"/>
        <v>28.468737219038786</v>
      </c>
      <c r="E1100">
        <v>1.2516926517112392E-2</v>
      </c>
    </row>
    <row r="1101" spans="2:5" x14ac:dyDescent="0.3">
      <c r="B1101" s="205">
        <v>37532</v>
      </c>
      <c r="C1101" s="81">
        <v>5.7971969999999997</v>
      </c>
      <c r="D1101" s="62">
        <f t="shared" si="17"/>
        <v>-0.8205896479690522</v>
      </c>
      <c r="E1101">
        <v>1.2516563960071364E-2</v>
      </c>
    </row>
    <row r="1102" spans="2:5" x14ac:dyDescent="0.3">
      <c r="B1102" s="205">
        <v>38756</v>
      </c>
      <c r="C1102" s="81">
        <v>32.3125</v>
      </c>
      <c r="D1102" s="62">
        <f t="shared" si="17"/>
        <v>-0.79659888406704182</v>
      </c>
      <c r="E1102">
        <v>1.2516410599634355E-2</v>
      </c>
    </row>
    <row r="1103" spans="2:5" x14ac:dyDescent="0.3">
      <c r="B1103" s="205">
        <v>41712</v>
      </c>
      <c r="C1103" s="81">
        <v>158.86097699999999</v>
      </c>
      <c r="D1103" s="62">
        <f t="shared" si="17"/>
        <v>-4.4755882150371032E-2</v>
      </c>
      <c r="E1103">
        <v>1.2514451234914833E-2</v>
      </c>
    </row>
    <row r="1104" spans="2:5" x14ac:dyDescent="0.3">
      <c r="B1104" s="205">
        <v>41771</v>
      </c>
      <c r="C1104" s="81">
        <v>166.30406199999999</v>
      </c>
      <c r="D1104" s="62">
        <f t="shared" si="17"/>
        <v>0.77799091527635467</v>
      </c>
      <c r="E1104">
        <v>1.2510691757379745E-2</v>
      </c>
    </row>
    <row r="1105" spans="2:5" x14ac:dyDescent="0.3">
      <c r="B1105" s="205">
        <v>40773</v>
      </c>
      <c r="C1105" s="81">
        <v>93.534820999999994</v>
      </c>
      <c r="D1105" s="62">
        <f t="shared" si="17"/>
        <v>-0.79373383152745169</v>
      </c>
      <c r="E1105">
        <v>1.2506062355792429E-2</v>
      </c>
    </row>
    <row r="1106" spans="2:5" x14ac:dyDescent="0.3">
      <c r="B1106" s="205">
        <v>43794</v>
      </c>
      <c r="C1106" s="81">
        <v>453.46661399999999</v>
      </c>
      <c r="D1106" s="62">
        <f t="shared" si="17"/>
        <v>38.591623070475656</v>
      </c>
      <c r="E1106">
        <v>1.2505461317328215E-2</v>
      </c>
    </row>
    <row r="1107" spans="2:5" x14ac:dyDescent="0.3">
      <c r="B1107" s="205">
        <v>38341</v>
      </c>
      <c r="C1107" s="81">
        <v>11.4536</v>
      </c>
      <c r="D1107" s="62">
        <f t="shared" si="17"/>
        <v>-0.76232251097958315</v>
      </c>
      <c r="E1107">
        <v>1.2478029723553061E-2</v>
      </c>
    </row>
    <row r="1108" spans="2:5" x14ac:dyDescent="0.3">
      <c r="B1108" s="205">
        <v>39465</v>
      </c>
      <c r="C1108" s="81">
        <v>48.189670999999997</v>
      </c>
      <c r="D1108" s="62">
        <f t="shared" si="17"/>
        <v>-0.57672173780777902</v>
      </c>
      <c r="E1108">
        <v>1.2477744089218992E-2</v>
      </c>
    </row>
    <row r="1109" spans="2:5" x14ac:dyDescent="0.3">
      <c r="B1109" s="205">
        <v>41242</v>
      </c>
      <c r="C1109" s="81">
        <v>113.848679</v>
      </c>
      <c r="D1109" s="62">
        <f t="shared" si="17"/>
        <v>0.20362372862662972</v>
      </c>
      <c r="E1109">
        <v>1.2464638139472326E-2</v>
      </c>
    </row>
    <row r="1110" spans="2:5" x14ac:dyDescent="0.3">
      <c r="B1110" s="205">
        <v>41047</v>
      </c>
      <c r="C1110" s="81">
        <v>94.588263999999995</v>
      </c>
      <c r="D1110" s="62">
        <f t="shared" si="17"/>
        <v>-0.80913412732249335</v>
      </c>
      <c r="E1110">
        <v>1.2434419210494499E-2</v>
      </c>
    </row>
    <row r="1111" spans="2:5" x14ac:dyDescent="0.3">
      <c r="B1111" s="205">
        <v>44735</v>
      </c>
      <c r="C1111" s="81">
        <v>495.574524</v>
      </c>
      <c r="D1111" s="62">
        <f t="shared" si="17"/>
        <v>0.2670246403222119</v>
      </c>
      <c r="E1111">
        <v>1.2426124564008503E-2</v>
      </c>
    </row>
    <row r="1112" spans="2:5" x14ac:dyDescent="0.3">
      <c r="B1112" s="205">
        <v>43649</v>
      </c>
      <c r="C1112" s="81">
        <v>391.13250699999998</v>
      </c>
      <c r="D1112" s="62">
        <f t="shared" si="17"/>
        <v>5.6850863060765429</v>
      </c>
      <c r="E1112">
        <v>1.2417538734338604E-2</v>
      </c>
    </row>
    <row r="1113" spans="2:5" x14ac:dyDescent="0.3">
      <c r="B1113" s="205">
        <v>40074</v>
      </c>
      <c r="C1113" s="81">
        <v>58.508220999999999</v>
      </c>
      <c r="D1113" s="62">
        <f t="shared" si="17"/>
        <v>-0.33121291317961782</v>
      </c>
      <c r="E1113">
        <v>1.2411003191726642E-2</v>
      </c>
    </row>
    <row r="1114" spans="2:5" x14ac:dyDescent="0.3">
      <c r="B1114" s="205">
        <v>40892</v>
      </c>
      <c r="C1114" s="81">
        <v>87.484076999999999</v>
      </c>
      <c r="D1114" s="62">
        <f t="shared" si="17"/>
        <v>-0.82213070061031679</v>
      </c>
      <c r="E1114">
        <v>1.2409223307925668E-2</v>
      </c>
    </row>
    <row r="1115" spans="2:5" x14ac:dyDescent="0.3">
      <c r="B1115" s="205">
        <v>44166</v>
      </c>
      <c r="C1115" s="81">
        <v>491.84472699999998</v>
      </c>
      <c r="D1115" s="62">
        <f t="shared" si="17"/>
        <v>4.1851536322092775</v>
      </c>
      <c r="E1115">
        <v>1.2404951682993399E-2</v>
      </c>
    </row>
    <row r="1116" spans="2:5" x14ac:dyDescent="0.3">
      <c r="B1116" s="205">
        <v>41072</v>
      </c>
      <c r="C1116" s="81">
        <v>94.856346000000002</v>
      </c>
      <c r="D1116" s="62">
        <f t="shared" si="17"/>
        <v>9.4291343440186456E-2</v>
      </c>
      <c r="E1116">
        <v>1.2398755023886196E-2</v>
      </c>
    </row>
    <row r="1117" spans="2:5" x14ac:dyDescent="0.3">
      <c r="B1117" s="205">
        <v>40618</v>
      </c>
      <c r="C1117" s="81">
        <v>86.682899000000006</v>
      </c>
      <c r="D1117" s="62">
        <f t="shared" si="17"/>
        <v>-0.76988410160236009</v>
      </c>
      <c r="E1117">
        <v>1.2383436582751714E-2</v>
      </c>
    </row>
    <row r="1118" spans="2:5" x14ac:dyDescent="0.3">
      <c r="B1118" s="205">
        <v>43637</v>
      </c>
      <c r="C1118" s="81">
        <v>376.69235200000003</v>
      </c>
      <c r="D1118" s="62">
        <f t="shared" si="17"/>
        <v>-0.32123361223173758</v>
      </c>
      <c r="E1118">
        <v>1.2377483812898944E-2</v>
      </c>
    </row>
    <row r="1119" spans="2:5" x14ac:dyDescent="0.3">
      <c r="B1119" s="205">
        <v>45090</v>
      </c>
      <c r="C1119" s="81">
        <v>554.96612500000003</v>
      </c>
      <c r="D1119" s="62">
        <f t="shared" si="17"/>
        <v>4.4491742269000669</v>
      </c>
      <c r="E1119">
        <v>1.2373639278795503E-2</v>
      </c>
    </row>
    <row r="1120" spans="2:5" x14ac:dyDescent="0.3">
      <c r="B1120" s="205">
        <v>40723</v>
      </c>
      <c r="C1120" s="81">
        <v>101.844078</v>
      </c>
      <c r="D1120" s="62">
        <f t="shared" si="17"/>
        <v>-0.61914777697766532</v>
      </c>
      <c r="E1120">
        <v>1.2367747859430863E-2</v>
      </c>
    </row>
    <row r="1121" spans="2:5" x14ac:dyDescent="0.3">
      <c r="B1121" s="205">
        <v>42649</v>
      </c>
      <c r="C1121" s="81">
        <v>267.41101099999997</v>
      </c>
      <c r="D1121" s="62">
        <f t="shared" si="17"/>
        <v>5.514026247619122</v>
      </c>
      <c r="E1121">
        <v>1.2365325038134835E-2</v>
      </c>
    </row>
    <row r="1122" spans="2:5" x14ac:dyDescent="0.3">
      <c r="B1122" s="205">
        <v>39066</v>
      </c>
      <c r="C1122" s="81">
        <v>41.051571000000003</v>
      </c>
      <c r="D1122" s="62">
        <f t="shared" si="17"/>
        <v>-0.25608155875556504</v>
      </c>
      <c r="E1122">
        <v>1.2362457759220966E-2</v>
      </c>
    </row>
    <row r="1123" spans="2:5" x14ac:dyDescent="0.3">
      <c r="B1123" s="205">
        <v>40038</v>
      </c>
      <c r="C1123" s="81">
        <v>55.182892000000002</v>
      </c>
      <c r="D1123" s="62">
        <f t="shared" si="17"/>
        <v>-0.8304034644414473</v>
      </c>
      <c r="E1123">
        <v>1.2360423397648507E-2</v>
      </c>
    </row>
    <row r="1124" spans="2:5" x14ac:dyDescent="0.3">
      <c r="B1124" s="205">
        <v>43143</v>
      </c>
      <c r="C1124" s="81">
        <v>325.37747200000001</v>
      </c>
      <c r="D1124" s="62">
        <f t="shared" si="17"/>
        <v>-0.26049877061340465</v>
      </c>
      <c r="E1124">
        <v>1.2332989154658539E-2</v>
      </c>
    </row>
    <row r="1125" spans="2:5" x14ac:dyDescent="0.3">
      <c r="B1125" s="205">
        <v>43994</v>
      </c>
      <c r="C1125" s="81">
        <v>439.99585000000002</v>
      </c>
      <c r="D1125" s="62">
        <f t="shared" si="17"/>
        <v>-0.23050051686281237</v>
      </c>
      <c r="E1125">
        <v>1.2330564865352325E-2</v>
      </c>
    </row>
    <row r="1126" spans="2:5" x14ac:dyDescent="0.3">
      <c r="B1126" s="205">
        <v>45160</v>
      </c>
      <c r="C1126" s="81">
        <v>571.79486099999997</v>
      </c>
      <c r="D1126" s="62">
        <f t="shared" si="17"/>
        <v>6.9838024244147034E-2</v>
      </c>
      <c r="E1126">
        <v>1.2329334930545315E-2</v>
      </c>
    </row>
    <row r="1127" spans="2:5" x14ac:dyDescent="0.3">
      <c r="B1127" s="205">
        <v>44980</v>
      </c>
      <c r="C1127" s="81">
        <v>534.46862799999997</v>
      </c>
      <c r="D1127" s="62">
        <f t="shared" si="17"/>
        <v>46.296668844771446</v>
      </c>
      <c r="E1127">
        <v>1.2284305278039925E-2</v>
      </c>
    </row>
    <row r="1128" spans="2:5" x14ac:dyDescent="0.3">
      <c r="B1128" s="205">
        <v>38315</v>
      </c>
      <c r="C1128" s="81">
        <v>11.300344000000001</v>
      </c>
      <c r="D1128" s="62">
        <f t="shared" si="17"/>
        <v>-0.97874876539727318</v>
      </c>
      <c r="E1128">
        <v>1.2283008513847248E-2</v>
      </c>
    </row>
    <row r="1129" spans="2:5" x14ac:dyDescent="0.3">
      <c r="B1129" s="205">
        <v>45415</v>
      </c>
      <c r="C1129" s="81">
        <v>531.75</v>
      </c>
      <c r="D1129" s="62">
        <f t="shared" si="17"/>
        <v>0.21426360276488932</v>
      </c>
      <c r="E1129">
        <v>1.2278721011507078E-2</v>
      </c>
    </row>
    <row r="1130" spans="2:5" x14ac:dyDescent="0.3">
      <c r="B1130" s="205">
        <v>43837</v>
      </c>
      <c r="C1130" s="81">
        <v>437.91973899999999</v>
      </c>
      <c r="D1130" s="62">
        <f t="shared" si="17"/>
        <v>7.3660267901491772E-2</v>
      </c>
      <c r="E1130">
        <v>1.2276764084709688E-2</v>
      </c>
    </row>
    <row r="1131" spans="2:5" x14ac:dyDescent="0.3">
      <c r="B1131" s="205">
        <v>43550</v>
      </c>
      <c r="C1131" s="81">
        <v>407.875519</v>
      </c>
      <c r="D1131" s="62">
        <f t="shared" si="17"/>
        <v>8.5409231831748197E-3</v>
      </c>
      <c r="E1131">
        <v>1.2263251843070609E-2</v>
      </c>
    </row>
    <row r="1132" spans="2:5" x14ac:dyDescent="0.3">
      <c r="B1132" s="205">
        <v>43474</v>
      </c>
      <c r="C1132" s="81">
        <v>404.42138699999998</v>
      </c>
      <c r="D1132" s="62">
        <f t="shared" si="17"/>
        <v>1.499835652533555</v>
      </c>
      <c r="E1132">
        <v>1.2247882041513409E-2</v>
      </c>
    </row>
    <row r="1133" spans="2:5" x14ac:dyDescent="0.3">
      <c r="B1133" s="205">
        <v>41576</v>
      </c>
      <c r="C1133" s="81">
        <v>161.77919</v>
      </c>
      <c r="D1133" s="62">
        <f t="shared" si="17"/>
        <v>-0.66080496496461305</v>
      </c>
      <c r="E1133">
        <v>1.2233552569318901E-2</v>
      </c>
    </row>
    <row r="1134" spans="2:5" x14ac:dyDescent="0.3">
      <c r="B1134" s="205">
        <v>44083</v>
      </c>
      <c r="C1134" s="81">
        <v>476.95034800000002</v>
      </c>
      <c r="D1134" s="62">
        <f t="shared" si="17"/>
        <v>-0.13601215201327499</v>
      </c>
      <c r="E1134">
        <v>1.2232707144289756E-2</v>
      </c>
    </row>
    <row r="1135" spans="2:5" x14ac:dyDescent="0.3">
      <c r="B1135" s="205">
        <v>44669</v>
      </c>
      <c r="C1135" s="81">
        <v>552.03363000000002</v>
      </c>
      <c r="D1135" s="62">
        <f t="shared" si="17"/>
        <v>-5.8433626088568044E-2</v>
      </c>
      <c r="E1135">
        <v>1.2232491502055843E-2</v>
      </c>
    </row>
    <row r="1136" spans="2:5" x14ac:dyDescent="0.3">
      <c r="B1136" s="205">
        <v>44433</v>
      </c>
      <c r="C1136" s="81">
        <v>586.29284700000005</v>
      </c>
      <c r="D1136" s="62">
        <f t="shared" si="17"/>
        <v>18.111349760515211</v>
      </c>
      <c r="E1136">
        <v>1.2228955751445201E-2</v>
      </c>
    </row>
    <row r="1137" spans="2:5" x14ac:dyDescent="0.3">
      <c r="B1137" s="205">
        <v>38777</v>
      </c>
      <c r="C1137" s="81">
        <v>30.677731000000001</v>
      </c>
      <c r="D1137" s="62">
        <f t="shared" si="17"/>
        <v>-0.29162299789032126</v>
      </c>
      <c r="E1137">
        <v>1.2228612837044175E-2</v>
      </c>
    </row>
    <row r="1138" spans="2:5" x14ac:dyDescent="0.3">
      <c r="B1138" s="205">
        <v>38839</v>
      </c>
      <c r="C1138" s="81">
        <v>43.307068000000001</v>
      </c>
      <c r="D1138" s="62">
        <f t="shared" si="17"/>
        <v>0.4103525911764635</v>
      </c>
      <c r="E1138">
        <v>1.2223348471276801E-2</v>
      </c>
    </row>
    <row r="1139" spans="2:5" x14ac:dyDescent="0.3">
      <c r="B1139" s="205">
        <v>38771</v>
      </c>
      <c r="C1139" s="81">
        <v>30.706554000000001</v>
      </c>
      <c r="D1139" s="62">
        <f t="shared" si="17"/>
        <v>-0.92122268135463026</v>
      </c>
      <c r="E1139">
        <v>1.2216827265476706E-2</v>
      </c>
    </row>
    <row r="1140" spans="2:5" x14ac:dyDescent="0.3">
      <c r="B1140" s="205">
        <v>43655</v>
      </c>
      <c r="C1140" s="81">
        <v>389.78927599999997</v>
      </c>
      <c r="D1140" s="62">
        <f t="shared" si="17"/>
        <v>3.2191747762003371</v>
      </c>
      <c r="E1140">
        <v>1.2208684013045737E-2</v>
      </c>
    </row>
    <row r="1141" spans="2:5" x14ac:dyDescent="0.3">
      <c r="B1141" s="205">
        <v>40382</v>
      </c>
      <c r="C1141" s="81">
        <v>92.385193000000001</v>
      </c>
      <c r="D1141" s="62">
        <f t="shared" si="17"/>
        <v>8.3696401465669257E-2</v>
      </c>
      <c r="E1141">
        <v>1.2204009283661424E-2</v>
      </c>
    </row>
    <row r="1142" spans="2:5" x14ac:dyDescent="0.3">
      <c r="B1142" s="205">
        <v>40879</v>
      </c>
      <c r="C1142" s="81">
        <v>85.250068999999996</v>
      </c>
      <c r="D1142" s="62">
        <f t="shared" si="17"/>
        <v>-0.70479795086104946</v>
      </c>
      <c r="E1142">
        <v>1.2201608550312337E-2</v>
      </c>
    </row>
    <row r="1143" spans="2:5" x14ac:dyDescent="0.3">
      <c r="B1143" s="205">
        <v>42961</v>
      </c>
      <c r="C1143" s="81">
        <v>288.78549199999998</v>
      </c>
      <c r="D1143" s="62">
        <f t="shared" si="17"/>
        <v>3.1856584686784761</v>
      </c>
      <c r="E1143">
        <v>1.2195110324855454E-2</v>
      </c>
    </row>
    <row r="1144" spans="2:5" x14ac:dyDescent="0.3">
      <c r="B1144" s="205">
        <v>40137</v>
      </c>
      <c r="C1144" s="81">
        <v>68.994040999999996</v>
      </c>
      <c r="D1144" s="62">
        <f t="shared" si="17"/>
        <v>0.7650815130040306</v>
      </c>
      <c r="E1144">
        <v>1.2175617191811764E-2</v>
      </c>
    </row>
    <row r="1145" spans="2:5" x14ac:dyDescent="0.3">
      <c r="B1145" s="205">
        <v>39689</v>
      </c>
      <c r="C1145" s="81">
        <v>39.088303000000003</v>
      </c>
      <c r="D1145" s="62">
        <f t="shared" si="17"/>
        <v>-0.92588330088152015</v>
      </c>
      <c r="E1145">
        <v>1.2174745767772437E-2</v>
      </c>
    </row>
    <row r="1146" spans="2:5" x14ac:dyDescent="0.3">
      <c r="B1146" s="205">
        <v>44985</v>
      </c>
      <c r="C1146" s="81">
        <v>527.38861099999997</v>
      </c>
      <c r="D1146" s="62">
        <f t="shared" si="17"/>
        <v>5.2334341609733439</v>
      </c>
      <c r="E1146">
        <v>1.2162605418848558E-2</v>
      </c>
    </row>
    <row r="1147" spans="2:5" x14ac:dyDescent="0.3">
      <c r="B1147" s="205">
        <v>40632</v>
      </c>
      <c r="C1147" s="81">
        <v>84.606430000000003</v>
      </c>
      <c r="D1147" s="62">
        <f t="shared" si="17"/>
        <v>-0.27527239335334464</v>
      </c>
      <c r="E1147">
        <v>1.2156608301331277E-2</v>
      </c>
    </row>
    <row r="1148" spans="2:5" x14ac:dyDescent="0.3">
      <c r="B1148" s="205">
        <v>41271</v>
      </c>
      <c r="C1148" s="81">
        <v>116.742386</v>
      </c>
      <c r="D1148" s="62">
        <f t="shared" si="17"/>
        <v>0.30707155483821713</v>
      </c>
      <c r="E1148">
        <v>1.2152254689964778E-2</v>
      </c>
    </row>
    <row r="1149" spans="2:5" x14ac:dyDescent="0.3">
      <c r="B1149" s="205">
        <v>40861</v>
      </c>
      <c r="C1149" s="81">
        <v>89.315987000000007</v>
      </c>
      <c r="D1149" s="62">
        <f t="shared" si="17"/>
        <v>-0.78519032122031618</v>
      </c>
      <c r="E1149">
        <v>1.2151795412674906E-2</v>
      </c>
    </row>
    <row r="1150" spans="2:5" x14ac:dyDescent="0.3">
      <c r="B1150" s="205">
        <v>43487</v>
      </c>
      <c r="C1150" s="81">
        <v>415.79126000000002</v>
      </c>
      <c r="D1150" s="62">
        <f t="shared" si="17"/>
        <v>-5.2262812152938522E-2</v>
      </c>
      <c r="E1150">
        <v>1.2145315058285042E-2</v>
      </c>
    </row>
    <row r="1151" spans="2:5" x14ac:dyDescent="0.3">
      <c r="B1151" s="205">
        <v>43333</v>
      </c>
      <c r="C1151" s="81">
        <v>438.72000100000002</v>
      </c>
      <c r="D1151" s="62">
        <f t="shared" si="17"/>
        <v>76.287060864969618</v>
      </c>
      <c r="E1151">
        <v>1.2133226169760186E-2</v>
      </c>
    </row>
    <row r="1152" spans="2:5" x14ac:dyDescent="0.3">
      <c r="B1152" s="205">
        <v>37564</v>
      </c>
      <c r="C1152" s="81">
        <v>5.6764999999999999</v>
      </c>
      <c r="D1152" s="62">
        <f t="shared" si="17"/>
        <v>-0.96988784773581338</v>
      </c>
      <c r="E1152">
        <v>1.2104783913444399E-2</v>
      </c>
    </row>
    <row r="1153" spans="2:5" x14ac:dyDescent="0.3">
      <c r="B1153" s="205">
        <v>41857</v>
      </c>
      <c r="C1153" s="81">
        <v>188.511932</v>
      </c>
      <c r="D1153" s="62">
        <f t="shared" si="17"/>
        <v>-0.23252616453973707</v>
      </c>
      <c r="E1153">
        <v>1.2077937330817832E-2</v>
      </c>
    </row>
    <row r="1154" spans="2:5" x14ac:dyDescent="0.3">
      <c r="B1154" s="205">
        <v>42325</v>
      </c>
      <c r="C1154" s="81">
        <v>245.62652600000001</v>
      </c>
      <c r="D1154" s="62">
        <f t="shared" si="17"/>
        <v>16.715185864231373</v>
      </c>
      <c r="E1154">
        <v>1.2073616086053023E-2</v>
      </c>
    </row>
    <row r="1155" spans="2:5" x14ac:dyDescent="0.3">
      <c r="B1155" s="205">
        <v>38390</v>
      </c>
      <c r="C1155" s="81">
        <v>13.865309</v>
      </c>
      <c r="D1155" s="62">
        <f t="shared" si="17"/>
        <v>-0.97247502466894509</v>
      </c>
      <c r="E1155">
        <v>1.2069674681413237E-2</v>
      </c>
    </row>
    <row r="1156" spans="2:5" x14ac:dyDescent="0.3">
      <c r="B1156" s="205">
        <v>44109</v>
      </c>
      <c r="C1156" s="81">
        <v>503.73556500000001</v>
      </c>
      <c r="D1156" s="62">
        <f t="shared" si="17"/>
        <v>5.7047437591122243</v>
      </c>
      <c r="E1156">
        <v>1.2067003178525919E-2</v>
      </c>
    </row>
    <row r="1157" spans="2:5" x14ac:dyDescent="0.3">
      <c r="B1157" s="205">
        <v>40245</v>
      </c>
      <c r="C1157" s="81">
        <v>75.131218000000004</v>
      </c>
      <c r="D1157" s="62">
        <f t="shared" si="17"/>
        <v>-0.6768086091525457</v>
      </c>
      <c r="E1157">
        <v>1.2062517373705227E-2</v>
      </c>
    </row>
    <row r="1158" spans="2:5" x14ac:dyDescent="0.3">
      <c r="B1158" s="205">
        <v>42032</v>
      </c>
      <c r="C1158" s="81">
        <v>232.466644</v>
      </c>
      <c r="D1158" s="62">
        <f t="shared" si="17"/>
        <v>3.1090816700035431</v>
      </c>
      <c r="E1158">
        <v>1.2060273880951156E-2</v>
      </c>
    </row>
    <row r="1159" spans="2:5" x14ac:dyDescent="0.3">
      <c r="B1159" s="205">
        <v>40001</v>
      </c>
      <c r="C1159" s="81">
        <v>56.573867999999997</v>
      </c>
      <c r="D1159" s="62">
        <f t="shared" si="17"/>
        <v>0.17605384640394101</v>
      </c>
      <c r="E1159">
        <v>1.2052711156970616E-2</v>
      </c>
    </row>
    <row r="1160" spans="2:5" x14ac:dyDescent="0.3">
      <c r="B1160" s="205">
        <v>39444</v>
      </c>
      <c r="C1160" s="81">
        <v>48.104827999999998</v>
      </c>
      <c r="D1160" s="62">
        <f t="shared" ref="D1160:D1223" si="18">(C1160-C1161)/C1161</f>
        <v>-0.80311725134640066</v>
      </c>
      <c r="E1160">
        <v>1.2048373245027054E-2</v>
      </c>
    </row>
    <row r="1161" spans="2:5" x14ac:dyDescent="0.3">
      <c r="B1161" s="205">
        <v>42129</v>
      </c>
      <c r="C1161" s="81">
        <v>244.332367</v>
      </c>
      <c r="D1161" s="62">
        <f t="shared" si="18"/>
        <v>5.455489601856061</v>
      </c>
      <c r="E1161">
        <v>1.204814391431226E-2</v>
      </c>
    </row>
    <row r="1162" spans="2:5" x14ac:dyDescent="0.3">
      <c r="B1162" s="205">
        <v>39757</v>
      </c>
      <c r="C1162" s="81">
        <v>37.848773999999999</v>
      </c>
      <c r="D1162" s="62">
        <f t="shared" si="18"/>
        <v>-0.92933387659449784</v>
      </c>
      <c r="E1162">
        <v>1.2000197754185243E-2</v>
      </c>
    </row>
    <row r="1163" spans="2:5" x14ac:dyDescent="0.3">
      <c r="B1163" s="205">
        <v>45349</v>
      </c>
      <c r="C1163" s="81">
        <v>535.59997599999997</v>
      </c>
      <c r="D1163" s="62">
        <f t="shared" si="18"/>
        <v>11.548390753156976</v>
      </c>
      <c r="E1163">
        <v>1.1998065186584733E-2</v>
      </c>
    </row>
    <row r="1164" spans="2:5" x14ac:dyDescent="0.3">
      <c r="B1164" s="205">
        <v>39238</v>
      </c>
      <c r="C1164" s="81">
        <v>42.682761999999997</v>
      </c>
      <c r="D1164" s="62">
        <f t="shared" si="18"/>
        <v>-0.40742981066025319</v>
      </c>
      <c r="E1164">
        <v>1.1987986004647014E-2</v>
      </c>
    </row>
    <row r="1165" spans="2:5" x14ac:dyDescent="0.3">
      <c r="B1165" s="205">
        <v>40128</v>
      </c>
      <c r="C1165" s="81">
        <v>72.029883999999996</v>
      </c>
      <c r="D1165" s="62">
        <f t="shared" si="18"/>
        <v>-0.5973072485510823</v>
      </c>
      <c r="E1165">
        <v>1.1966925051849832E-2</v>
      </c>
    </row>
    <row r="1166" spans="2:5" x14ac:dyDescent="0.3">
      <c r="B1166" s="205">
        <v>41829</v>
      </c>
      <c r="C1166" s="81">
        <v>178.870575</v>
      </c>
      <c r="D1166" s="62">
        <f t="shared" si="18"/>
        <v>1.0519428028432196</v>
      </c>
      <c r="E1166">
        <v>1.1948151715766842E-2</v>
      </c>
    </row>
    <row r="1167" spans="2:5" x14ac:dyDescent="0.3">
      <c r="B1167" s="205">
        <v>40885</v>
      </c>
      <c r="C1167" s="81">
        <v>87.171325999999993</v>
      </c>
      <c r="D1167" s="62">
        <f t="shared" si="18"/>
        <v>13.337200497361877</v>
      </c>
      <c r="E1167">
        <v>1.1929394614699787E-2</v>
      </c>
    </row>
    <row r="1168" spans="2:5" x14ac:dyDescent="0.3">
      <c r="B1168" s="205">
        <v>37501</v>
      </c>
      <c r="C1168" s="81">
        <v>6.0800799999999997</v>
      </c>
      <c r="D1168" s="62">
        <f t="shared" si="18"/>
        <v>-0.98920980490565302</v>
      </c>
      <c r="E1168">
        <v>1.1927438434262517E-2</v>
      </c>
    </row>
    <row r="1169" spans="2:5" x14ac:dyDescent="0.3">
      <c r="B1169" s="205">
        <v>45092</v>
      </c>
      <c r="C1169" s="81">
        <v>563.48193400000002</v>
      </c>
      <c r="D1169" s="62">
        <f t="shared" si="18"/>
        <v>1.2049622021165398</v>
      </c>
      <c r="E1169">
        <v>1.1914323619459053E-2</v>
      </c>
    </row>
    <row r="1170" spans="2:5" x14ac:dyDescent="0.3">
      <c r="B1170" s="205">
        <v>42180</v>
      </c>
      <c r="C1170" s="81">
        <v>255.55174299999999</v>
      </c>
      <c r="D1170" s="62">
        <f t="shared" si="18"/>
        <v>4.6592338656520109</v>
      </c>
      <c r="E1170">
        <v>1.1883097085880071E-2</v>
      </c>
    </row>
    <row r="1171" spans="2:5" x14ac:dyDescent="0.3">
      <c r="B1171" s="205">
        <v>39394</v>
      </c>
      <c r="C1171" s="81">
        <v>45.156596999999998</v>
      </c>
      <c r="D1171" s="62">
        <f t="shared" si="18"/>
        <v>-0.8178003273006238</v>
      </c>
      <c r="E1171">
        <v>1.1882175681047829E-2</v>
      </c>
    </row>
    <row r="1172" spans="2:5" x14ac:dyDescent="0.3">
      <c r="B1172" s="205">
        <v>42149</v>
      </c>
      <c r="C1172" s="81">
        <v>247.841263</v>
      </c>
      <c r="D1172" s="62">
        <f t="shared" si="18"/>
        <v>-0.53344166076031174</v>
      </c>
      <c r="E1172">
        <v>1.1875480619521208E-2</v>
      </c>
    </row>
    <row r="1173" spans="2:5" x14ac:dyDescent="0.3">
      <c r="B1173" s="205">
        <v>44207</v>
      </c>
      <c r="C1173" s="81">
        <v>531.21173099999999</v>
      </c>
      <c r="D1173" s="62">
        <f t="shared" si="18"/>
        <v>11.402459298266511</v>
      </c>
      <c r="E1173">
        <v>1.1849866007711853E-2</v>
      </c>
    </row>
    <row r="1174" spans="2:5" x14ac:dyDescent="0.3">
      <c r="B1174" s="205">
        <v>39094</v>
      </c>
      <c r="C1174" s="81">
        <v>42.831161000000002</v>
      </c>
      <c r="D1174" s="62">
        <f t="shared" si="18"/>
        <v>-0.53048472996966278</v>
      </c>
      <c r="E1174">
        <v>1.1842703664914007E-2</v>
      </c>
    </row>
    <row r="1175" spans="2:5" x14ac:dyDescent="0.3">
      <c r="B1175" s="205">
        <v>40763</v>
      </c>
      <c r="C1175" s="81">
        <v>91.224213000000006</v>
      </c>
      <c r="D1175" s="62">
        <f t="shared" si="18"/>
        <v>1.0107302396026441</v>
      </c>
      <c r="E1175">
        <v>1.1828732082199917E-2</v>
      </c>
    </row>
    <row r="1176" spans="2:5" x14ac:dyDescent="0.3">
      <c r="B1176" s="205">
        <v>39563</v>
      </c>
      <c r="C1176" s="81">
        <v>45.368698000000002</v>
      </c>
      <c r="D1176" s="62">
        <f t="shared" si="18"/>
        <v>5.3649069668402797E-3</v>
      </c>
      <c r="E1176">
        <v>1.1825968967698329E-2</v>
      </c>
    </row>
    <row r="1177" spans="2:5" x14ac:dyDescent="0.3">
      <c r="B1177" s="205">
        <v>39370</v>
      </c>
      <c r="C1177" s="81">
        <v>45.126598000000001</v>
      </c>
      <c r="D1177" s="62">
        <f t="shared" si="18"/>
        <v>2.434455444037483</v>
      </c>
      <c r="E1177">
        <v>1.1809421362142561E-2</v>
      </c>
    </row>
    <row r="1178" spans="2:5" x14ac:dyDescent="0.3">
      <c r="B1178" s="205">
        <v>38380</v>
      </c>
      <c r="C1178" s="81">
        <v>13.139374999999999</v>
      </c>
      <c r="D1178" s="62">
        <f t="shared" si="18"/>
        <v>-0.96859255905360819</v>
      </c>
      <c r="E1178">
        <v>1.180136855339625E-2</v>
      </c>
    </row>
    <row r="1179" spans="2:5" x14ac:dyDescent="0.3">
      <c r="B1179" s="205">
        <v>43368</v>
      </c>
      <c r="C1179" s="81">
        <v>418.35229500000003</v>
      </c>
      <c r="D1179" s="62">
        <f t="shared" si="18"/>
        <v>44.324386921556581</v>
      </c>
      <c r="E1179">
        <v>1.1794804747202518E-2</v>
      </c>
    </row>
    <row r="1180" spans="2:5" x14ac:dyDescent="0.3">
      <c r="B1180" s="205">
        <v>38232</v>
      </c>
      <c r="C1180" s="81">
        <v>9.230181</v>
      </c>
      <c r="D1180" s="62">
        <f t="shared" si="18"/>
        <v>-0.75085385541104577</v>
      </c>
      <c r="E1180">
        <v>1.1790360271421987E-2</v>
      </c>
    </row>
    <row r="1181" spans="2:5" x14ac:dyDescent="0.3">
      <c r="B1181" s="205">
        <v>38931</v>
      </c>
      <c r="C1181" s="81">
        <v>37.047255999999997</v>
      </c>
      <c r="D1181" s="62">
        <f t="shared" si="18"/>
        <v>-0.14677229878272127</v>
      </c>
      <c r="E1181">
        <v>1.1787141797408904E-2</v>
      </c>
    </row>
    <row r="1182" spans="2:5" x14ac:dyDescent="0.3">
      <c r="B1182" s="205">
        <v>39269</v>
      </c>
      <c r="C1182" s="81">
        <v>43.420127999999998</v>
      </c>
      <c r="D1182" s="62">
        <f t="shared" si="18"/>
        <v>-0.91478490577435467</v>
      </c>
      <c r="E1182">
        <v>1.178219455470301E-2</v>
      </c>
    </row>
    <row r="1183" spans="2:5" x14ac:dyDescent="0.3">
      <c r="B1183" s="205">
        <v>44259</v>
      </c>
      <c r="C1183" s="81">
        <v>509.53564499999999</v>
      </c>
      <c r="D1183" s="62">
        <f t="shared" si="18"/>
        <v>0.94570564594540907</v>
      </c>
      <c r="E1183">
        <v>1.1773969399554692E-2</v>
      </c>
    </row>
    <row r="1184" spans="2:5" x14ac:dyDescent="0.3">
      <c r="B1184" s="205">
        <v>42107</v>
      </c>
      <c r="C1184" s="81">
        <v>261.87704500000001</v>
      </c>
      <c r="D1184" s="62">
        <f t="shared" si="18"/>
        <v>0.66715551475713486</v>
      </c>
      <c r="E1184">
        <v>1.1773266903108636E-2</v>
      </c>
    </row>
    <row r="1185" spans="2:5" x14ac:dyDescent="0.3">
      <c r="B1185" s="205">
        <v>41670</v>
      </c>
      <c r="C1185" s="81">
        <v>157.08015399999999</v>
      </c>
      <c r="D1185" s="62">
        <f t="shared" si="18"/>
        <v>25.601391711374845</v>
      </c>
      <c r="E1185">
        <v>1.176476180602321E-2</v>
      </c>
    </row>
    <row r="1186" spans="2:5" x14ac:dyDescent="0.3">
      <c r="B1186" s="205">
        <v>37782</v>
      </c>
      <c r="C1186" s="81">
        <v>5.90496</v>
      </c>
      <c r="D1186" s="62">
        <f t="shared" si="18"/>
        <v>-0.98801137158242514</v>
      </c>
      <c r="E1186">
        <v>1.1764649440450055E-2</v>
      </c>
    </row>
    <row r="1187" spans="2:5" x14ac:dyDescent="0.3">
      <c r="B1187" s="205">
        <v>44092</v>
      </c>
      <c r="C1187" s="81">
        <v>492.54675300000002</v>
      </c>
      <c r="D1187" s="62">
        <f t="shared" si="18"/>
        <v>11.862829650538995</v>
      </c>
      <c r="E1187">
        <v>1.1739985279502138E-2</v>
      </c>
    </row>
    <row r="1188" spans="2:5" x14ac:dyDescent="0.3">
      <c r="B1188" s="205">
        <v>38993</v>
      </c>
      <c r="C1188" s="81">
        <v>38.292254999999997</v>
      </c>
      <c r="D1188" s="62">
        <f t="shared" si="18"/>
        <v>-0.58852499798760927</v>
      </c>
      <c r="E1188">
        <v>1.1732071817280034E-2</v>
      </c>
    </row>
    <row r="1189" spans="2:5" x14ac:dyDescent="0.3">
      <c r="B1189" s="205">
        <v>40422</v>
      </c>
      <c r="C1189" s="81">
        <v>93.060951000000003</v>
      </c>
      <c r="D1189" s="62">
        <f t="shared" si="18"/>
        <v>-0.83731842395175282</v>
      </c>
      <c r="E1189">
        <v>1.1708344272286376E-2</v>
      </c>
    </row>
    <row r="1190" spans="2:5" x14ac:dyDescent="0.3">
      <c r="B1190" s="205">
        <v>45133</v>
      </c>
      <c r="C1190" s="81">
        <v>572.04357900000002</v>
      </c>
      <c r="D1190" s="62">
        <f t="shared" si="18"/>
        <v>0.15359601694125136</v>
      </c>
      <c r="E1190">
        <v>1.1700602220548376E-2</v>
      </c>
    </row>
    <row r="1191" spans="2:5" x14ac:dyDescent="0.3">
      <c r="B1191" s="205">
        <v>44188</v>
      </c>
      <c r="C1191" s="81">
        <v>495.878601</v>
      </c>
      <c r="D1191" s="62">
        <f t="shared" si="18"/>
        <v>0.94029106005319896</v>
      </c>
      <c r="E1191">
        <v>1.1700559717140582E-2</v>
      </c>
    </row>
    <row r="1192" spans="2:5" x14ac:dyDescent="0.3">
      <c r="B1192" s="205">
        <v>42793</v>
      </c>
      <c r="C1192" s="81">
        <v>255.56918300000001</v>
      </c>
      <c r="D1192" s="62">
        <f t="shared" si="18"/>
        <v>-0.49484725055678802</v>
      </c>
      <c r="E1192">
        <v>1.168650290300766E-2</v>
      </c>
    </row>
    <row r="1193" spans="2:5" x14ac:dyDescent="0.3">
      <c r="B1193" s="205">
        <v>44739</v>
      </c>
      <c r="C1193" s="81">
        <v>505.92456099999998</v>
      </c>
      <c r="D1193" s="62">
        <f t="shared" si="18"/>
        <v>0.94641040540575538</v>
      </c>
      <c r="E1193">
        <v>1.1672401041641248E-2</v>
      </c>
    </row>
    <row r="1194" spans="2:5" x14ac:dyDescent="0.3">
      <c r="B1194" s="205">
        <v>42825</v>
      </c>
      <c r="C1194" s="81">
        <v>259.92697099999998</v>
      </c>
      <c r="D1194" s="62">
        <f t="shared" si="18"/>
        <v>5.6789502488852071</v>
      </c>
      <c r="E1194">
        <v>1.1672020259083897E-2</v>
      </c>
    </row>
    <row r="1195" spans="2:5" x14ac:dyDescent="0.3">
      <c r="B1195" s="205">
        <v>39827</v>
      </c>
      <c r="C1195" s="81">
        <v>38.917338999999998</v>
      </c>
      <c r="D1195" s="62">
        <f t="shared" si="18"/>
        <v>0.86376466839266652</v>
      </c>
      <c r="E1195">
        <v>1.1666439814676653E-2</v>
      </c>
    </row>
    <row r="1196" spans="2:5" x14ac:dyDescent="0.3">
      <c r="B1196" s="205">
        <v>38595</v>
      </c>
      <c r="C1196" s="81">
        <v>20.881036999999999</v>
      </c>
      <c r="D1196" s="62">
        <f t="shared" si="18"/>
        <v>-0.9607622829564858</v>
      </c>
      <c r="E1196">
        <v>1.1664621151383786E-2</v>
      </c>
    </row>
    <row r="1197" spans="2:5" x14ac:dyDescent="0.3">
      <c r="B1197" s="205">
        <v>44652</v>
      </c>
      <c r="C1197" s="81">
        <v>532.16747999999995</v>
      </c>
      <c r="D1197" s="62">
        <f t="shared" si="18"/>
        <v>1.1416247623846474</v>
      </c>
      <c r="E1197">
        <v>1.1656104492478125E-2</v>
      </c>
    </row>
    <row r="1198" spans="2:5" x14ac:dyDescent="0.3">
      <c r="B1198" s="205">
        <v>42086</v>
      </c>
      <c r="C1198" s="81">
        <v>248.48773199999999</v>
      </c>
      <c r="D1198" s="62">
        <f t="shared" si="18"/>
        <v>-6.0273213355321237E-2</v>
      </c>
      <c r="E1198">
        <v>1.1654324288478662E-2</v>
      </c>
    </row>
    <row r="1199" spans="2:5" x14ac:dyDescent="0.3">
      <c r="B1199" s="205">
        <v>42815</v>
      </c>
      <c r="C1199" s="81">
        <v>264.42550699999998</v>
      </c>
      <c r="D1199" s="62">
        <f t="shared" si="18"/>
        <v>10.139550186731656</v>
      </c>
      <c r="E1199">
        <v>1.1652806243177905E-2</v>
      </c>
    </row>
    <row r="1200" spans="2:5" x14ac:dyDescent="0.3">
      <c r="B1200" s="205">
        <v>38644</v>
      </c>
      <c r="C1200" s="81">
        <v>23.737539000000002</v>
      </c>
      <c r="D1200" s="62">
        <f t="shared" si="18"/>
        <v>-0.90892246270723898</v>
      </c>
      <c r="E1200">
        <v>1.1652297498547697E-2</v>
      </c>
    </row>
    <row r="1201" spans="2:5" x14ac:dyDescent="0.3">
      <c r="B1201" s="205">
        <v>42811</v>
      </c>
      <c r="C1201" s="81">
        <v>260.63000499999998</v>
      </c>
      <c r="D1201" s="62">
        <f t="shared" si="18"/>
        <v>0.15913576888109618</v>
      </c>
      <c r="E1201">
        <v>1.1640891703264338E-2</v>
      </c>
    </row>
    <row r="1202" spans="2:5" x14ac:dyDescent="0.3">
      <c r="B1202" s="205">
        <v>41970</v>
      </c>
      <c r="C1202" s="81">
        <v>224.848557</v>
      </c>
      <c r="D1202" s="62">
        <f t="shared" si="18"/>
        <v>-0.58848538404266459</v>
      </c>
      <c r="E1202">
        <v>1.1632799043813957E-2</v>
      </c>
    </row>
    <row r="1203" spans="2:5" x14ac:dyDescent="0.3">
      <c r="B1203" s="205">
        <v>44659</v>
      </c>
      <c r="C1203" s="81">
        <v>546.39263900000003</v>
      </c>
      <c r="D1203" s="62">
        <f t="shared" si="18"/>
        <v>15.207386117403686</v>
      </c>
      <c r="E1203">
        <v>1.162485744765859E-2</v>
      </c>
    </row>
    <row r="1204" spans="2:5" x14ac:dyDescent="0.3">
      <c r="B1204" s="205">
        <v>38806</v>
      </c>
      <c r="C1204" s="81">
        <v>33.712569999999999</v>
      </c>
      <c r="D1204" s="62">
        <f t="shared" si="18"/>
        <v>-2.1044430247299163E-2</v>
      </c>
      <c r="E1204">
        <v>1.1615406241248131E-2</v>
      </c>
    </row>
    <row r="1205" spans="2:5" x14ac:dyDescent="0.3">
      <c r="B1205" s="205">
        <v>38810</v>
      </c>
      <c r="C1205" s="81">
        <v>34.437283000000001</v>
      </c>
      <c r="D1205" s="62">
        <f t="shared" si="18"/>
        <v>-0.7074336392020103</v>
      </c>
      <c r="E1205">
        <v>1.1612191429165093E-2</v>
      </c>
    </row>
    <row r="1206" spans="2:5" x14ac:dyDescent="0.3">
      <c r="B1206" s="205">
        <v>41163</v>
      </c>
      <c r="C1206" s="81">
        <v>117.707596</v>
      </c>
      <c r="D1206" s="62">
        <f t="shared" si="18"/>
        <v>-0.54369646610175826</v>
      </c>
      <c r="E1206">
        <v>1.1596452896211758E-2</v>
      </c>
    </row>
    <row r="1207" spans="2:5" x14ac:dyDescent="0.3">
      <c r="B1207" s="205">
        <v>42874</v>
      </c>
      <c r="C1207" s="81">
        <v>257.95898399999999</v>
      </c>
      <c r="D1207" s="62">
        <f t="shared" si="18"/>
        <v>32.076409808022461</v>
      </c>
      <c r="E1207">
        <v>1.1576558157359834E-2</v>
      </c>
    </row>
    <row r="1208" spans="2:5" x14ac:dyDescent="0.3">
      <c r="B1208" s="205">
        <v>37890</v>
      </c>
      <c r="C1208" s="81">
        <v>7.7988809999999997</v>
      </c>
      <c r="D1208" s="62">
        <f t="shared" si="18"/>
        <v>-0.88353427076907665</v>
      </c>
      <c r="E1208">
        <v>1.1575642277321212E-2</v>
      </c>
    </row>
    <row r="1209" spans="2:5" x14ac:dyDescent="0.3">
      <c r="B1209" s="205">
        <v>40123</v>
      </c>
      <c r="C1209" s="81">
        <v>66.962883000000005</v>
      </c>
      <c r="D1209" s="62">
        <f t="shared" si="18"/>
        <v>1.2073775186499056</v>
      </c>
      <c r="E1209">
        <v>1.1547398011340552E-2</v>
      </c>
    </row>
    <row r="1210" spans="2:5" x14ac:dyDescent="0.3">
      <c r="B1210" s="205">
        <v>38770</v>
      </c>
      <c r="C1210" s="81">
        <v>30.335944999999999</v>
      </c>
      <c r="D1210" s="62">
        <f t="shared" si="18"/>
        <v>-0.94413109660476524</v>
      </c>
      <c r="E1210">
        <v>1.153369239243323E-2</v>
      </c>
    </row>
    <row r="1211" spans="2:5" x14ac:dyDescent="0.3">
      <c r="B1211" s="205">
        <v>45075</v>
      </c>
      <c r="C1211" s="81">
        <v>542.98443599999996</v>
      </c>
      <c r="D1211" s="62">
        <f t="shared" si="18"/>
        <v>34.665365730236779</v>
      </c>
      <c r="E1211">
        <v>1.1529235859430585E-2</v>
      </c>
    </row>
    <row r="1212" spans="2:5" x14ac:dyDescent="0.3">
      <c r="B1212" s="205">
        <v>38453</v>
      </c>
      <c r="C1212" s="81">
        <v>15.224418</v>
      </c>
      <c r="D1212" s="62">
        <f t="shared" si="18"/>
        <v>-0.94308019030255441</v>
      </c>
      <c r="E1212">
        <v>1.1522159527228702E-2</v>
      </c>
    </row>
    <row r="1213" spans="2:5" x14ac:dyDescent="0.3">
      <c r="B1213" s="205">
        <v>42898</v>
      </c>
      <c r="C1213" s="81">
        <v>267.47134399999999</v>
      </c>
      <c r="D1213" s="62">
        <f t="shared" si="18"/>
        <v>45.901872874065411</v>
      </c>
      <c r="E1213">
        <v>1.1518695887382779E-2</v>
      </c>
    </row>
    <row r="1214" spans="2:5" x14ac:dyDescent="0.3">
      <c r="B1214" s="205">
        <v>37776</v>
      </c>
      <c r="C1214" s="81">
        <v>5.7027859999999997</v>
      </c>
      <c r="D1214" s="62">
        <f t="shared" si="18"/>
        <v>-0.9764028881168173</v>
      </c>
      <c r="E1214">
        <v>1.1501898122700411E-2</v>
      </c>
    </row>
    <row r="1215" spans="2:5" x14ac:dyDescent="0.3">
      <c r="B1215" s="205">
        <v>42383</v>
      </c>
      <c r="C1215" s="81">
        <v>241.67304999999999</v>
      </c>
      <c r="D1215" s="62">
        <f t="shared" si="18"/>
        <v>4.6499602611774371</v>
      </c>
      <c r="E1215">
        <v>1.1485241295261574E-2</v>
      </c>
    </row>
    <row r="1216" spans="2:5" x14ac:dyDescent="0.3">
      <c r="B1216" s="205">
        <v>39022</v>
      </c>
      <c r="C1216" s="81">
        <v>42.774292000000003</v>
      </c>
      <c r="D1216" s="62">
        <f t="shared" si="18"/>
        <v>-0.7978508966350788</v>
      </c>
      <c r="E1216">
        <v>1.1481874914309348E-2</v>
      </c>
    </row>
    <row r="1217" spans="2:5" x14ac:dyDescent="0.3">
      <c r="B1217" s="205">
        <v>41954</v>
      </c>
      <c r="C1217" s="81">
        <v>211.59773300000001</v>
      </c>
      <c r="D1217" s="62">
        <f t="shared" si="18"/>
        <v>-0.58921829469548326</v>
      </c>
      <c r="E1217">
        <v>1.1476354706282429E-2</v>
      </c>
    </row>
    <row r="1218" spans="2:5" x14ac:dyDescent="0.3">
      <c r="B1218" s="205">
        <v>45057</v>
      </c>
      <c r="C1218" s="81">
        <v>515.10992399999998</v>
      </c>
      <c r="D1218" s="62">
        <f t="shared" si="18"/>
        <v>4.9426722114233517</v>
      </c>
      <c r="E1218">
        <v>1.1471934504756554E-2</v>
      </c>
    </row>
    <row r="1219" spans="2:5" x14ac:dyDescent="0.3">
      <c r="B1219" s="205">
        <v>40925</v>
      </c>
      <c r="C1219" s="81">
        <v>86.679848000000007</v>
      </c>
      <c r="D1219" s="62">
        <f t="shared" si="18"/>
        <v>-0.83619041090698321</v>
      </c>
      <c r="E1219">
        <v>1.1470419065135276E-2</v>
      </c>
    </row>
    <row r="1220" spans="2:5" x14ac:dyDescent="0.3">
      <c r="B1220" s="205">
        <v>45383</v>
      </c>
      <c r="C1220" s="81">
        <v>529.15002400000003</v>
      </c>
      <c r="D1220" s="62">
        <f t="shared" si="18"/>
        <v>11.378947027607097</v>
      </c>
      <c r="E1220">
        <v>1.1468985424341679E-2</v>
      </c>
    </row>
    <row r="1221" spans="2:5" x14ac:dyDescent="0.3">
      <c r="B1221" s="205">
        <v>39296</v>
      </c>
      <c r="C1221" s="81">
        <v>42.745964000000001</v>
      </c>
      <c r="D1221" s="62">
        <f t="shared" si="18"/>
        <v>5.2312691137628136</v>
      </c>
      <c r="E1221">
        <v>1.1465374058293076E-2</v>
      </c>
    </row>
    <row r="1222" spans="2:5" x14ac:dyDescent="0.3">
      <c r="B1222" s="205">
        <v>37816</v>
      </c>
      <c r="C1222" s="81">
        <v>6.8599129999999997</v>
      </c>
      <c r="D1222" s="62">
        <f t="shared" si="18"/>
        <v>-0.98724269491081063</v>
      </c>
      <c r="E1222">
        <v>1.1441971835554534E-2</v>
      </c>
    </row>
    <row r="1223" spans="2:5" x14ac:dyDescent="0.3">
      <c r="B1223" s="205">
        <v>44293</v>
      </c>
      <c r="C1223" s="81">
        <v>537.72430399999996</v>
      </c>
      <c r="D1223" s="62">
        <f t="shared" si="18"/>
        <v>11.523981957151145</v>
      </c>
      <c r="E1223">
        <v>1.1427076425327008E-2</v>
      </c>
    </row>
    <row r="1224" spans="2:5" x14ac:dyDescent="0.3">
      <c r="B1224" s="205">
        <v>39330</v>
      </c>
      <c r="C1224" s="81">
        <v>42.935569999999998</v>
      </c>
      <c r="D1224" s="62">
        <f t="shared" ref="D1224:D1287" si="19">(C1224-C1225)/C1225</f>
        <v>-0.10113432892314757</v>
      </c>
      <c r="E1224">
        <v>1.1414259675202626E-2</v>
      </c>
    </row>
    <row r="1225" spans="2:5" x14ac:dyDescent="0.3">
      <c r="B1225" s="205">
        <v>39941</v>
      </c>
      <c r="C1225" s="81">
        <v>47.766392000000003</v>
      </c>
      <c r="D1225" s="62">
        <f t="shared" si="19"/>
        <v>-0.81387233637702261</v>
      </c>
      <c r="E1225">
        <v>1.1410362549504898E-2</v>
      </c>
    </row>
    <row r="1226" spans="2:5" x14ac:dyDescent="0.3">
      <c r="B1226" s="205">
        <v>42661</v>
      </c>
      <c r="C1226" s="81">
        <v>256.63241599999998</v>
      </c>
      <c r="D1226" s="62">
        <f t="shared" si="19"/>
        <v>4.047751301367585</v>
      </c>
      <c r="E1226">
        <v>1.1401177775692361E-2</v>
      </c>
    </row>
    <row r="1227" spans="2:5" x14ac:dyDescent="0.3">
      <c r="B1227" s="205">
        <v>39430</v>
      </c>
      <c r="C1227" s="81">
        <v>50.840938999999999</v>
      </c>
      <c r="D1227" s="62">
        <f t="shared" si="19"/>
        <v>-0.81848170116550312</v>
      </c>
      <c r="E1227">
        <v>1.1392215749926625E-2</v>
      </c>
    </row>
    <row r="1228" spans="2:5" x14ac:dyDescent="0.3">
      <c r="B1228" s="205">
        <v>42921</v>
      </c>
      <c r="C1228" s="81">
        <v>280.08712800000001</v>
      </c>
      <c r="D1228" s="62">
        <f t="shared" si="19"/>
        <v>-0.27704180469065892</v>
      </c>
      <c r="E1228">
        <v>1.1375405250768659E-2</v>
      </c>
    </row>
    <row r="1229" spans="2:5" x14ac:dyDescent="0.3">
      <c r="B1229" s="205">
        <v>43397</v>
      </c>
      <c r="C1229" s="81">
        <v>387.41815200000002</v>
      </c>
      <c r="D1229" s="62">
        <f t="shared" si="19"/>
        <v>-0.36431264696422677</v>
      </c>
      <c r="E1229">
        <v>1.1358034065981033E-2</v>
      </c>
    </row>
    <row r="1230" spans="2:5" x14ac:dyDescent="0.3">
      <c r="B1230" s="205">
        <v>44482</v>
      </c>
      <c r="C1230" s="81">
        <v>609.447632</v>
      </c>
      <c r="D1230" s="62">
        <f t="shared" si="19"/>
        <v>1.715125598692087</v>
      </c>
      <c r="E1230">
        <v>1.1348870261256649E-2</v>
      </c>
    </row>
    <row r="1231" spans="2:5" x14ac:dyDescent="0.3">
      <c r="B1231" s="205">
        <v>42426</v>
      </c>
      <c r="C1231" s="81">
        <v>224.46388200000001</v>
      </c>
      <c r="D1231" s="62">
        <f t="shared" si="19"/>
        <v>5.1818709345937091</v>
      </c>
      <c r="E1231">
        <v>1.1315995951219694E-2</v>
      </c>
    </row>
    <row r="1232" spans="2:5" x14ac:dyDescent="0.3">
      <c r="B1232" s="205">
        <v>39815</v>
      </c>
      <c r="C1232" s="81">
        <v>36.310023999999999</v>
      </c>
      <c r="D1232" s="62">
        <f t="shared" si="19"/>
        <v>-0.91539596369578191</v>
      </c>
      <c r="E1232">
        <v>1.1309361223060132E-2</v>
      </c>
    </row>
    <row r="1233" spans="2:5" x14ac:dyDescent="0.3">
      <c r="B1233" s="205">
        <v>43536</v>
      </c>
      <c r="C1233" s="81">
        <v>429.17602499999998</v>
      </c>
      <c r="D1233" s="62">
        <f t="shared" si="19"/>
        <v>2.8015524894757009</v>
      </c>
      <c r="E1233">
        <v>1.1304656568062102E-2</v>
      </c>
    </row>
    <row r="1234" spans="2:5" x14ac:dyDescent="0.3">
      <c r="B1234" s="205">
        <v>41173</v>
      </c>
      <c r="C1234" s="81">
        <v>112.894936</v>
      </c>
      <c r="D1234" s="62">
        <f t="shared" si="19"/>
        <v>0.35415401538409547</v>
      </c>
      <c r="E1234">
        <v>1.1281281524457886E-2</v>
      </c>
    </row>
    <row r="1235" spans="2:5" x14ac:dyDescent="0.3">
      <c r="B1235" s="205">
        <v>40506</v>
      </c>
      <c r="C1235" s="81">
        <v>83.369347000000005</v>
      </c>
      <c r="D1235" s="62">
        <f t="shared" si="19"/>
        <v>-0.20788214273311684</v>
      </c>
      <c r="E1235">
        <v>1.1253801268161381E-2</v>
      </c>
    </row>
    <row r="1236" spans="2:5" x14ac:dyDescent="0.3">
      <c r="B1236" s="205">
        <v>41116</v>
      </c>
      <c r="C1236" s="81">
        <v>105.248665</v>
      </c>
      <c r="D1236" s="62">
        <f t="shared" si="19"/>
        <v>5.0201029373441477</v>
      </c>
      <c r="E1236">
        <v>1.1235842242402152E-2</v>
      </c>
    </row>
    <row r="1237" spans="2:5" x14ac:dyDescent="0.3">
      <c r="B1237" s="205">
        <v>38525</v>
      </c>
      <c r="C1237" s="81">
        <v>17.482868</v>
      </c>
      <c r="D1237" s="62">
        <f t="shared" si="19"/>
        <v>-0.4598390065238766</v>
      </c>
      <c r="E1237">
        <v>1.1196469675531465E-2</v>
      </c>
    </row>
    <row r="1238" spans="2:5" x14ac:dyDescent="0.3">
      <c r="B1238" s="205">
        <v>38782</v>
      </c>
      <c r="C1238" s="81">
        <v>32.366031999999997</v>
      </c>
      <c r="D1238" s="62">
        <f t="shared" si="19"/>
        <v>-0.87674685531332752</v>
      </c>
      <c r="E1238">
        <v>1.1192590601872951E-2</v>
      </c>
    </row>
    <row r="1239" spans="2:5" x14ac:dyDescent="0.3">
      <c r="B1239" s="205">
        <v>42765</v>
      </c>
      <c r="C1239" s="81">
        <v>262.59802200000001</v>
      </c>
      <c r="D1239" s="62">
        <f t="shared" si="19"/>
        <v>10.363364401651829</v>
      </c>
      <c r="E1239">
        <v>1.1187226691477471E-2</v>
      </c>
    </row>
    <row r="1240" spans="2:5" x14ac:dyDescent="0.3">
      <c r="B1240" s="205">
        <v>38663</v>
      </c>
      <c r="C1240" s="81">
        <v>23.109179000000001</v>
      </c>
      <c r="D1240" s="62">
        <f t="shared" si="19"/>
        <v>-0.95863907202811727</v>
      </c>
      <c r="E1240">
        <v>1.1170925899672215E-2</v>
      </c>
    </row>
    <row r="1241" spans="2:5" x14ac:dyDescent="0.3">
      <c r="B1241" s="205">
        <v>44362</v>
      </c>
      <c r="C1241" s="81">
        <v>558.72003199999995</v>
      </c>
      <c r="D1241" s="62">
        <f t="shared" si="19"/>
        <v>31.520790820001515</v>
      </c>
      <c r="E1241">
        <v>1.1170735770800324E-2</v>
      </c>
    </row>
    <row r="1242" spans="2:5" x14ac:dyDescent="0.3">
      <c r="B1242" s="205">
        <v>38502</v>
      </c>
      <c r="C1242" s="81">
        <v>17.180395000000001</v>
      </c>
      <c r="D1242" s="62">
        <f t="shared" si="19"/>
        <v>-0.94851281779444097</v>
      </c>
      <c r="E1242">
        <v>1.1155710279356391E-2</v>
      </c>
    </row>
    <row r="1243" spans="2:5" x14ac:dyDescent="0.3">
      <c r="B1243" s="205">
        <v>43091</v>
      </c>
      <c r="C1243" s="81">
        <v>333.682953</v>
      </c>
      <c r="D1243" s="62">
        <f t="shared" si="19"/>
        <v>2.5733155173162112</v>
      </c>
      <c r="E1243">
        <v>1.1154105621911641E-2</v>
      </c>
    </row>
    <row r="1244" spans="2:5" x14ac:dyDescent="0.3">
      <c r="B1244" s="205">
        <v>40956</v>
      </c>
      <c r="C1244" s="81">
        <v>93.381889000000001</v>
      </c>
      <c r="D1244" s="62">
        <f t="shared" si="19"/>
        <v>5.0614395413495341</v>
      </c>
      <c r="E1244">
        <v>1.1127253063854963E-2</v>
      </c>
    </row>
    <row r="1245" spans="2:5" x14ac:dyDescent="0.3">
      <c r="B1245" s="205">
        <v>38463</v>
      </c>
      <c r="C1245" s="81">
        <v>15.405893000000001</v>
      </c>
      <c r="D1245" s="62">
        <f t="shared" si="19"/>
        <v>-0.91617349010816918</v>
      </c>
      <c r="E1245">
        <v>1.1116783158770285E-2</v>
      </c>
    </row>
    <row r="1246" spans="2:5" x14ac:dyDescent="0.3">
      <c r="B1246" s="205">
        <v>41850</v>
      </c>
      <c r="C1246" s="81">
        <v>183.78306599999999</v>
      </c>
      <c r="D1246" s="62">
        <f t="shared" si="19"/>
        <v>3.3552327646813715</v>
      </c>
      <c r="E1246">
        <v>1.1113819461096575E-2</v>
      </c>
    </row>
    <row r="1247" spans="2:5" x14ac:dyDescent="0.3">
      <c r="B1247" s="205">
        <v>39191</v>
      </c>
      <c r="C1247" s="81">
        <v>42.198219000000002</v>
      </c>
      <c r="D1247" s="62">
        <f t="shared" si="19"/>
        <v>-0.90219439859394479</v>
      </c>
      <c r="E1247">
        <v>1.1105594788800664E-2</v>
      </c>
    </row>
    <row r="1248" spans="2:5" x14ac:dyDescent="0.3">
      <c r="B1248" s="205">
        <v>43959</v>
      </c>
      <c r="C1248" s="81">
        <v>431.44992100000002</v>
      </c>
      <c r="D1248" s="62">
        <f t="shared" si="19"/>
        <v>7.4151084076817073E-2</v>
      </c>
      <c r="E1248">
        <v>1.1088484888889139E-2</v>
      </c>
    </row>
    <row r="1249" spans="2:5" x14ac:dyDescent="0.3">
      <c r="B1249" s="205">
        <v>43378</v>
      </c>
      <c r="C1249" s="81">
        <v>401.665955</v>
      </c>
      <c r="D1249" s="62">
        <f t="shared" si="19"/>
        <v>9.2871048547418109</v>
      </c>
      <c r="E1249">
        <v>1.1072272917461747E-2</v>
      </c>
    </row>
    <row r="1250" spans="2:5" x14ac:dyDescent="0.3">
      <c r="B1250" s="205">
        <v>39833</v>
      </c>
      <c r="C1250" s="81">
        <v>39.045577999999999</v>
      </c>
      <c r="D1250" s="62">
        <f t="shared" si="19"/>
        <v>-0.85912416068584607</v>
      </c>
      <c r="E1250">
        <v>1.1068400321848819E-2</v>
      </c>
    </row>
    <row r="1251" spans="2:5" x14ac:dyDescent="0.3">
      <c r="B1251" s="205">
        <v>42615</v>
      </c>
      <c r="C1251" s="81">
        <v>277.16305499999999</v>
      </c>
      <c r="D1251" s="62">
        <f t="shared" si="19"/>
        <v>-0.20738203508287609</v>
      </c>
      <c r="E1251">
        <v>1.1063600919428875E-2</v>
      </c>
    </row>
    <row r="1252" spans="2:5" x14ac:dyDescent="0.3">
      <c r="B1252" s="205">
        <v>43234</v>
      </c>
      <c r="C1252" s="81">
        <v>349.68051100000002</v>
      </c>
      <c r="D1252" s="62">
        <f t="shared" si="19"/>
        <v>7.5732702408122385</v>
      </c>
      <c r="E1252">
        <v>1.1051983681642596E-2</v>
      </c>
    </row>
    <row r="1253" spans="2:5" x14ac:dyDescent="0.3">
      <c r="B1253" s="205">
        <v>39603</v>
      </c>
      <c r="C1253" s="81">
        <v>40.787295999999998</v>
      </c>
      <c r="D1253" s="62">
        <f t="shared" si="19"/>
        <v>-4.5657271379226663E-2</v>
      </c>
      <c r="E1253">
        <v>1.1040831802418383E-2</v>
      </c>
    </row>
    <row r="1254" spans="2:5" x14ac:dyDescent="0.3">
      <c r="B1254" s="205">
        <v>39476</v>
      </c>
      <c r="C1254" s="81">
        <v>42.738624999999999</v>
      </c>
      <c r="D1254" s="62">
        <f t="shared" si="19"/>
        <v>-0.89804929878131834</v>
      </c>
      <c r="E1254">
        <v>1.1038367680212798E-2</v>
      </c>
    </row>
    <row r="1255" spans="2:5" x14ac:dyDescent="0.3">
      <c r="B1255" s="205">
        <v>43685</v>
      </c>
      <c r="C1255" s="81">
        <v>419.20873999999998</v>
      </c>
      <c r="D1255" s="62">
        <f t="shared" si="19"/>
        <v>-0.2566918472007117</v>
      </c>
      <c r="E1255">
        <v>1.1029845171724974E-2</v>
      </c>
    </row>
    <row r="1256" spans="2:5" x14ac:dyDescent="0.3">
      <c r="B1256" s="205">
        <v>45103</v>
      </c>
      <c r="C1256" s="81">
        <v>563.97705099999996</v>
      </c>
      <c r="D1256" s="62">
        <f t="shared" si="19"/>
        <v>4.8184355222349673</v>
      </c>
      <c r="E1256">
        <v>1.1005720112335356E-2</v>
      </c>
    </row>
    <row r="1257" spans="2:5" x14ac:dyDescent="0.3">
      <c r="B1257" s="205">
        <v>40455</v>
      </c>
      <c r="C1257" s="81">
        <v>96.929328999999996</v>
      </c>
      <c r="D1257" s="62">
        <f t="shared" si="19"/>
        <v>1.4413428007279496</v>
      </c>
      <c r="E1257">
        <v>1.1004230893728621E-2</v>
      </c>
    </row>
    <row r="1258" spans="2:5" x14ac:dyDescent="0.3">
      <c r="B1258" s="205">
        <v>39008</v>
      </c>
      <c r="C1258" s="81">
        <v>39.703285000000001</v>
      </c>
      <c r="D1258" s="62">
        <f t="shared" si="19"/>
        <v>-0.92365243065375036</v>
      </c>
      <c r="E1258">
        <v>1.0990466894062219E-2</v>
      </c>
    </row>
    <row r="1259" spans="2:5" x14ac:dyDescent="0.3">
      <c r="B1259" s="205">
        <v>44330</v>
      </c>
      <c r="C1259" s="81">
        <v>520.03338599999995</v>
      </c>
      <c r="D1259" s="62">
        <f t="shared" si="19"/>
        <v>1.0894747078393725</v>
      </c>
      <c r="E1259">
        <v>1.0959721144819901E-2</v>
      </c>
    </row>
    <row r="1260" spans="2:5" x14ac:dyDescent="0.3">
      <c r="B1260" s="205">
        <v>42321</v>
      </c>
      <c r="C1260" s="81">
        <v>248.88235499999999</v>
      </c>
      <c r="D1260" s="62">
        <f t="shared" si="19"/>
        <v>1.7392947754092853</v>
      </c>
      <c r="E1260">
        <v>1.095800598657924E-2</v>
      </c>
    </row>
    <row r="1261" spans="2:5" x14ac:dyDescent="0.3">
      <c r="B1261" s="205">
        <v>40366</v>
      </c>
      <c r="C1261" s="81">
        <v>90.856361000000007</v>
      </c>
      <c r="D1261" s="62">
        <f t="shared" si="19"/>
        <v>-0.70686408936043799</v>
      </c>
      <c r="E1261">
        <v>1.093539659351201E-2</v>
      </c>
    </row>
    <row r="1262" spans="2:5" x14ac:dyDescent="0.3">
      <c r="B1262" s="205">
        <v>43187</v>
      </c>
      <c r="C1262" s="81">
        <v>309.94619799999998</v>
      </c>
      <c r="D1262" s="62">
        <f t="shared" si="19"/>
        <v>5.8670341980060874</v>
      </c>
      <c r="E1262">
        <v>1.092795374641445E-2</v>
      </c>
    </row>
    <row r="1263" spans="2:5" x14ac:dyDescent="0.3">
      <c r="B1263" s="205">
        <v>39567</v>
      </c>
      <c r="C1263" s="81">
        <v>45.135379999999998</v>
      </c>
      <c r="D1263" s="62">
        <f t="shared" si="19"/>
        <v>-0.8956164340805628</v>
      </c>
      <c r="E1263">
        <v>1.0926107579102342E-2</v>
      </c>
    </row>
    <row r="1264" spans="2:5" x14ac:dyDescent="0.3">
      <c r="B1264" s="205">
        <v>43719</v>
      </c>
      <c r="C1264" s="81">
        <v>432.399292</v>
      </c>
      <c r="D1264" s="62">
        <f t="shared" si="19"/>
        <v>10.397764442406691</v>
      </c>
      <c r="E1264">
        <v>1.0917215411813588E-2</v>
      </c>
    </row>
    <row r="1265" spans="2:5" x14ac:dyDescent="0.3">
      <c r="B1265" s="205">
        <v>39847</v>
      </c>
      <c r="C1265" s="81">
        <v>37.937201999999999</v>
      </c>
      <c r="D1265" s="62">
        <f t="shared" si="19"/>
        <v>2.1648927277514325</v>
      </c>
      <c r="E1265">
        <v>1.0913474586534794E-2</v>
      </c>
    </row>
    <row r="1266" spans="2:5" x14ac:dyDescent="0.3">
      <c r="B1266" s="205">
        <v>37998</v>
      </c>
      <c r="C1266" s="81">
        <v>11.986884</v>
      </c>
      <c r="D1266" s="62">
        <f t="shared" si="19"/>
        <v>-0.92360053737251924</v>
      </c>
      <c r="E1266">
        <v>1.0891114158347219E-2</v>
      </c>
    </row>
    <row r="1267" spans="2:5" x14ac:dyDescent="0.3">
      <c r="B1267" s="205">
        <v>41653</v>
      </c>
      <c r="C1267" s="81">
        <v>156.897491</v>
      </c>
      <c r="D1267" s="62">
        <f t="shared" si="19"/>
        <v>0.64244916724349588</v>
      </c>
      <c r="E1267">
        <v>1.0885582016726649E-2</v>
      </c>
    </row>
    <row r="1268" spans="2:5" x14ac:dyDescent="0.3">
      <c r="B1268" s="205">
        <v>41033</v>
      </c>
      <c r="C1268" s="81">
        <v>95.526543000000004</v>
      </c>
      <c r="D1268" s="62">
        <f t="shared" si="19"/>
        <v>-0.33161413247934873</v>
      </c>
      <c r="E1268">
        <v>1.0874644986612067E-2</v>
      </c>
    </row>
    <row r="1269" spans="2:5" x14ac:dyDescent="0.3">
      <c r="B1269" s="205">
        <v>41428</v>
      </c>
      <c r="C1269" s="81">
        <v>142.92124899999999</v>
      </c>
      <c r="D1269" s="62">
        <f t="shared" si="19"/>
        <v>-0.72548940794617633</v>
      </c>
      <c r="E1269">
        <v>1.0873171416471102E-2</v>
      </c>
    </row>
    <row r="1270" spans="2:5" x14ac:dyDescent="0.3">
      <c r="B1270" s="205">
        <v>44747</v>
      </c>
      <c r="C1270" s="81">
        <v>520.64019800000005</v>
      </c>
      <c r="D1270" s="62">
        <f t="shared" si="19"/>
        <v>8.2222887793110142E-2</v>
      </c>
      <c r="E1270">
        <v>1.0857197063440835E-2</v>
      </c>
    </row>
    <row r="1271" spans="2:5" x14ac:dyDescent="0.3">
      <c r="B1271" s="205">
        <v>43942</v>
      </c>
      <c r="C1271" s="81">
        <v>481.08407599999998</v>
      </c>
      <c r="D1271" s="62">
        <f t="shared" si="19"/>
        <v>-2.752290225006547E-2</v>
      </c>
      <c r="E1271">
        <v>1.0855361632437744E-2</v>
      </c>
    </row>
    <row r="1272" spans="2:5" x14ac:dyDescent="0.3">
      <c r="B1272" s="205">
        <v>44050</v>
      </c>
      <c r="C1272" s="81">
        <v>494.69964599999997</v>
      </c>
      <c r="D1272" s="62">
        <f t="shared" si="19"/>
        <v>-8.5075577915837072E-2</v>
      </c>
      <c r="E1272">
        <v>1.0852387817418879E-2</v>
      </c>
    </row>
    <row r="1273" spans="2:5" x14ac:dyDescent="0.3">
      <c r="B1273" s="205">
        <v>45247</v>
      </c>
      <c r="C1273" s="81">
        <v>540.70001200000002</v>
      </c>
      <c r="D1273" s="62">
        <f t="shared" si="19"/>
        <v>88.429581194350476</v>
      </c>
      <c r="E1273">
        <v>1.0843125331398348E-2</v>
      </c>
    </row>
    <row r="1274" spans="2:5" x14ac:dyDescent="0.3">
      <c r="B1274" s="205">
        <v>37791</v>
      </c>
      <c r="C1274" s="81">
        <v>6.0460979999999998</v>
      </c>
      <c r="D1274" s="62">
        <f t="shared" si="19"/>
        <v>-0.95678533968627621</v>
      </c>
      <c r="E1274">
        <v>1.084204987954852E-2</v>
      </c>
    </row>
    <row r="1275" spans="2:5" x14ac:dyDescent="0.3">
      <c r="B1275" s="205">
        <v>41452</v>
      </c>
      <c r="C1275" s="81">
        <v>139.90849299999999</v>
      </c>
      <c r="D1275" s="62">
        <f t="shared" si="19"/>
        <v>-0.48962755973450101</v>
      </c>
      <c r="E1275">
        <v>1.0840939708551567E-2</v>
      </c>
    </row>
    <row r="1276" spans="2:5" x14ac:dyDescent="0.3">
      <c r="B1276" s="205">
        <v>42614</v>
      </c>
      <c r="C1276" s="81">
        <v>274.13018799999998</v>
      </c>
      <c r="D1276" s="62">
        <f t="shared" si="19"/>
        <v>-0.49884791956124319</v>
      </c>
      <c r="E1276">
        <v>1.0840086336370397E-2</v>
      </c>
    </row>
    <row r="1277" spans="2:5" x14ac:dyDescent="0.3">
      <c r="B1277" s="205">
        <v>45264</v>
      </c>
      <c r="C1277" s="81">
        <v>547</v>
      </c>
      <c r="D1277" s="62">
        <f t="shared" si="19"/>
        <v>5.6137366221458622</v>
      </c>
      <c r="E1277">
        <v>1.0810266544495191E-2</v>
      </c>
    </row>
    <row r="1278" spans="2:5" x14ac:dyDescent="0.3">
      <c r="B1278" s="205">
        <v>40512</v>
      </c>
      <c r="C1278" s="81">
        <v>82.706649999999996</v>
      </c>
      <c r="D1278" s="62">
        <f t="shared" si="19"/>
        <v>-0.78836402972877306</v>
      </c>
      <c r="E1278">
        <v>1.0799456573374848E-2</v>
      </c>
    </row>
    <row r="1279" spans="2:5" x14ac:dyDescent="0.3">
      <c r="B1279" s="205">
        <v>43651</v>
      </c>
      <c r="C1279" s="81">
        <v>390.79675300000002</v>
      </c>
      <c r="D1279" s="62">
        <f t="shared" si="19"/>
        <v>3.2438164132787866</v>
      </c>
      <c r="E1279">
        <v>1.0795285051902347E-2</v>
      </c>
    </row>
    <row r="1280" spans="2:5" x14ac:dyDescent="0.3">
      <c r="B1280" s="205">
        <v>40963</v>
      </c>
      <c r="C1280" s="81">
        <v>92.086158999999995</v>
      </c>
      <c r="D1280" s="62">
        <f t="shared" si="19"/>
        <v>10.493123620321448</v>
      </c>
      <c r="E1280">
        <v>1.0789821895553695E-2</v>
      </c>
    </row>
    <row r="1281" spans="2:5" x14ac:dyDescent="0.3">
      <c r="B1281" s="205">
        <v>37918</v>
      </c>
      <c r="C1281" s="81">
        <v>8.012283</v>
      </c>
      <c r="D1281" s="62">
        <f t="shared" si="19"/>
        <v>-0.98059328001820034</v>
      </c>
      <c r="E1281">
        <v>1.0768492486743253E-2</v>
      </c>
    </row>
    <row r="1282" spans="2:5" x14ac:dyDescent="0.3">
      <c r="B1282" s="205">
        <v>43920</v>
      </c>
      <c r="C1282" s="81">
        <v>412.861267</v>
      </c>
      <c r="D1282" s="62">
        <f t="shared" si="19"/>
        <v>-0.2403767444536021</v>
      </c>
      <c r="E1282">
        <v>1.0756488660459022E-2</v>
      </c>
    </row>
    <row r="1283" spans="2:5" x14ac:dyDescent="0.3">
      <c r="B1283" s="205">
        <v>44294</v>
      </c>
      <c r="C1283" s="81">
        <v>543.50793499999997</v>
      </c>
      <c r="D1283" s="62">
        <f t="shared" si="19"/>
        <v>11.475048774777587</v>
      </c>
      <c r="E1283">
        <v>1.0755755239212721E-2</v>
      </c>
    </row>
    <row r="1284" spans="2:5" x14ac:dyDescent="0.3">
      <c r="B1284" s="205">
        <v>39280</v>
      </c>
      <c r="C1284" s="81">
        <v>43.567599999999999</v>
      </c>
      <c r="D1284" s="62">
        <f t="shared" si="19"/>
        <v>-0.92219376896807714</v>
      </c>
      <c r="E1284">
        <v>1.0752615330164025E-2</v>
      </c>
    </row>
    <row r="1285" spans="2:5" x14ac:dyDescent="0.3">
      <c r="B1285" s="205">
        <v>45435</v>
      </c>
      <c r="C1285" s="81">
        <v>559.95001200000002</v>
      </c>
      <c r="D1285" s="62">
        <f t="shared" si="19"/>
        <v>0.13164791677648588</v>
      </c>
      <c r="E1285">
        <v>1.0740093862815912E-2</v>
      </c>
    </row>
    <row r="1286" spans="2:5" x14ac:dyDescent="0.3">
      <c r="B1286" s="205">
        <v>44252</v>
      </c>
      <c r="C1286" s="81">
        <v>494.80938700000002</v>
      </c>
      <c r="D1286" s="62">
        <f t="shared" si="19"/>
        <v>0.87325070882057032</v>
      </c>
      <c r="E1286">
        <v>1.0721723836946808E-2</v>
      </c>
    </row>
    <row r="1287" spans="2:5" x14ac:dyDescent="0.3">
      <c r="B1287" s="205">
        <v>42648</v>
      </c>
      <c r="C1287" s="81">
        <v>264.14477499999998</v>
      </c>
      <c r="D1287" s="62">
        <f t="shared" si="19"/>
        <v>-0.15344357187102109</v>
      </c>
      <c r="E1287">
        <v>1.0712350916596686E-2</v>
      </c>
    </row>
    <row r="1288" spans="2:5" x14ac:dyDescent="0.3">
      <c r="B1288" s="205">
        <v>43154</v>
      </c>
      <c r="C1288" s="81">
        <v>312.02264400000001</v>
      </c>
      <c r="D1288" s="62">
        <f t="shared" ref="D1288:D1351" si="20">(C1288-C1289)/C1289</f>
        <v>9.4084893484348218</v>
      </c>
      <c r="E1288">
        <v>1.0700356807695915E-2</v>
      </c>
    </row>
    <row r="1289" spans="2:5" x14ac:dyDescent="0.3">
      <c r="B1289" s="205">
        <v>38737</v>
      </c>
      <c r="C1289" s="81">
        <v>29.977706999999999</v>
      </c>
      <c r="D1289" s="62">
        <f t="shared" si="20"/>
        <v>-0.93967635175075559</v>
      </c>
      <c r="E1289">
        <v>1.0690436633459633E-2</v>
      </c>
    </row>
    <row r="1290" spans="2:5" x14ac:dyDescent="0.3">
      <c r="B1290" s="205">
        <v>44257</v>
      </c>
      <c r="C1290" s="81">
        <v>496.94784499999997</v>
      </c>
      <c r="D1290" s="62">
        <f t="shared" si="20"/>
        <v>0.81189188650363531</v>
      </c>
      <c r="E1290">
        <v>1.067503004440048E-2</v>
      </c>
    </row>
    <row r="1291" spans="2:5" x14ac:dyDescent="0.3">
      <c r="B1291" s="205">
        <v>42606</v>
      </c>
      <c r="C1291" s="81">
        <v>274.27014200000002</v>
      </c>
      <c r="D1291" s="62">
        <f t="shared" si="20"/>
        <v>5.2379654658841446</v>
      </c>
      <c r="E1291">
        <v>1.0660347854541629E-2</v>
      </c>
    </row>
    <row r="1292" spans="2:5" x14ac:dyDescent="0.3">
      <c r="B1292" s="205">
        <v>39261</v>
      </c>
      <c r="C1292" s="81">
        <v>43.967883999999998</v>
      </c>
      <c r="D1292" s="62">
        <f t="shared" si="20"/>
        <v>-0.10457499275499713</v>
      </c>
      <c r="E1292">
        <v>1.0653843134699277E-2</v>
      </c>
    </row>
    <row r="1293" spans="2:5" x14ac:dyDescent="0.3">
      <c r="B1293" s="205">
        <v>39960</v>
      </c>
      <c r="C1293" s="81">
        <v>49.102809999999998</v>
      </c>
      <c r="D1293" s="62">
        <f t="shared" si="20"/>
        <v>0.28468389139930073</v>
      </c>
      <c r="E1293">
        <v>1.0647914615470643E-2</v>
      </c>
    </row>
    <row r="1294" spans="2:5" x14ac:dyDescent="0.3">
      <c r="B1294" s="205">
        <v>38986</v>
      </c>
      <c r="C1294" s="81">
        <v>38.221705999999998</v>
      </c>
      <c r="D1294" s="62">
        <f t="shared" si="20"/>
        <v>-0.33862156370881219</v>
      </c>
      <c r="E1294">
        <v>1.0643756097437148E-2</v>
      </c>
    </row>
    <row r="1295" spans="2:5" x14ac:dyDescent="0.3">
      <c r="B1295" s="205">
        <v>40073</v>
      </c>
      <c r="C1295" s="81">
        <v>57.790976999999998</v>
      </c>
      <c r="D1295" s="62">
        <f t="shared" si="20"/>
        <v>-0.78000459184590587</v>
      </c>
      <c r="E1295">
        <v>1.0642061116736583E-2</v>
      </c>
    </row>
    <row r="1296" spans="2:5" x14ac:dyDescent="0.3">
      <c r="B1296" s="205">
        <v>42828</v>
      </c>
      <c r="C1296" s="81">
        <v>262.69174199999998</v>
      </c>
      <c r="D1296" s="62">
        <f t="shared" si="20"/>
        <v>1.978868532785945</v>
      </c>
      <c r="E1296">
        <v>1.0636722266116802E-2</v>
      </c>
    </row>
    <row r="1297" spans="2:5" x14ac:dyDescent="0.3">
      <c r="B1297" s="205">
        <v>40542</v>
      </c>
      <c r="C1297" s="81">
        <v>88.185074</v>
      </c>
      <c r="D1297" s="62">
        <f t="shared" si="20"/>
        <v>-0.81598470392941325</v>
      </c>
      <c r="E1297">
        <v>1.0632878096426532E-2</v>
      </c>
    </row>
    <row r="1298" spans="2:5" x14ac:dyDescent="0.3">
      <c r="B1298" s="205">
        <v>44077</v>
      </c>
      <c r="C1298" s="81">
        <v>479.22686800000002</v>
      </c>
      <c r="D1298" s="62">
        <f t="shared" si="20"/>
        <v>57.955044501058779</v>
      </c>
      <c r="E1298">
        <v>1.0623145746521935E-2</v>
      </c>
    </row>
    <row r="1299" spans="2:5" x14ac:dyDescent="0.3">
      <c r="B1299" s="205">
        <v>37869</v>
      </c>
      <c r="C1299" s="81">
        <v>8.1286830000000005</v>
      </c>
      <c r="D1299" s="62">
        <f t="shared" si="20"/>
        <v>-0.91190300729170048</v>
      </c>
      <c r="E1299">
        <v>1.0612277882592232E-2</v>
      </c>
    </row>
    <row r="1300" spans="2:5" x14ac:dyDescent="0.3">
      <c r="B1300" s="205">
        <v>40477</v>
      </c>
      <c r="C1300" s="81">
        <v>92.269699000000003</v>
      </c>
      <c r="D1300" s="62">
        <f t="shared" si="20"/>
        <v>14.08217729355845</v>
      </c>
      <c r="E1300">
        <v>1.0592106609173532E-2</v>
      </c>
    </row>
    <row r="1301" spans="2:5" x14ac:dyDescent="0.3">
      <c r="B1301" s="205">
        <v>37491</v>
      </c>
      <c r="C1301" s="81">
        <v>6.1177970000000004</v>
      </c>
      <c r="D1301" s="62">
        <f t="shared" si="20"/>
        <v>-0.96489975877852574</v>
      </c>
      <c r="E1301">
        <v>1.0592076615927263E-2</v>
      </c>
    </row>
    <row r="1302" spans="2:5" x14ac:dyDescent="0.3">
      <c r="B1302" s="205">
        <v>41796</v>
      </c>
      <c r="C1302" s="81">
        <v>174.29501300000001</v>
      </c>
      <c r="D1302" s="62">
        <f t="shared" si="20"/>
        <v>-0.67907740358766999</v>
      </c>
      <c r="E1302">
        <v>1.0590204116999121E-2</v>
      </c>
    </row>
    <row r="1303" spans="2:5" x14ac:dyDescent="0.3">
      <c r="B1303" s="205">
        <v>44613</v>
      </c>
      <c r="C1303" s="81">
        <v>543.10607900000002</v>
      </c>
      <c r="D1303" s="62">
        <f t="shared" si="20"/>
        <v>58.482048582194274</v>
      </c>
      <c r="E1303">
        <v>1.0587818060115292E-2</v>
      </c>
    </row>
    <row r="1304" spans="2:5" x14ac:dyDescent="0.3">
      <c r="B1304" s="205">
        <v>38229</v>
      </c>
      <c r="C1304" s="81">
        <v>9.1305879999999995</v>
      </c>
      <c r="D1304" s="62">
        <f t="shared" si="20"/>
        <v>-0.23679025856014593</v>
      </c>
      <c r="E1304">
        <v>1.0581758768307461E-2</v>
      </c>
    </row>
    <row r="1305" spans="2:5" x14ac:dyDescent="0.3">
      <c r="B1305" s="205">
        <v>37977</v>
      </c>
      <c r="C1305" s="81">
        <v>11.963406000000001</v>
      </c>
      <c r="D1305" s="62">
        <f t="shared" si="20"/>
        <v>-0.95839726339162212</v>
      </c>
      <c r="E1305">
        <v>1.05785731331055E-2</v>
      </c>
    </row>
    <row r="1306" spans="2:5" x14ac:dyDescent="0.3">
      <c r="B1306" s="205">
        <v>42940</v>
      </c>
      <c r="C1306" s="81">
        <v>287.56295799999998</v>
      </c>
      <c r="D1306" s="62">
        <f t="shared" si="20"/>
        <v>5.4085387618895542</v>
      </c>
      <c r="E1306">
        <v>1.0574671664833961E-2</v>
      </c>
    </row>
    <row r="1307" spans="2:5" x14ac:dyDescent="0.3">
      <c r="B1307" s="205">
        <v>38848</v>
      </c>
      <c r="C1307" s="81">
        <v>44.871845</v>
      </c>
      <c r="D1307" s="62">
        <f t="shared" si="20"/>
        <v>-0.8218041160524161</v>
      </c>
      <c r="E1307">
        <v>1.0572240985467236E-2</v>
      </c>
    </row>
    <row r="1308" spans="2:5" x14ac:dyDescent="0.3">
      <c r="B1308" s="205">
        <v>42156</v>
      </c>
      <c r="C1308" s="81">
        <v>251.811905</v>
      </c>
      <c r="D1308" s="62">
        <f t="shared" si="20"/>
        <v>1.5594259842799314</v>
      </c>
      <c r="E1308">
        <v>1.0561303061927782E-2</v>
      </c>
    </row>
    <row r="1309" spans="2:5" x14ac:dyDescent="0.3">
      <c r="B1309" s="205">
        <v>41080</v>
      </c>
      <c r="C1309" s="81">
        <v>98.386086000000006</v>
      </c>
      <c r="D1309" s="62">
        <f t="shared" si="20"/>
        <v>1.5308580956056757</v>
      </c>
      <c r="E1309">
        <v>1.0555398341524235E-2</v>
      </c>
    </row>
    <row r="1310" spans="2:5" x14ac:dyDescent="0.3">
      <c r="B1310" s="205">
        <v>39686</v>
      </c>
      <c r="C1310" s="81">
        <v>38.874595999999997</v>
      </c>
      <c r="D1310" s="62">
        <f t="shared" si="20"/>
        <v>-0.2168961857844926</v>
      </c>
      <c r="E1310">
        <v>1.0555324313254517E-2</v>
      </c>
    </row>
    <row r="1311" spans="2:5" x14ac:dyDescent="0.3">
      <c r="B1311" s="205">
        <v>39976</v>
      </c>
      <c r="C1311" s="81">
        <v>49.641689</v>
      </c>
      <c r="D1311" s="62">
        <f t="shared" si="20"/>
        <v>6.5310712872657017</v>
      </c>
      <c r="E1311">
        <v>1.0531027997739395E-2</v>
      </c>
    </row>
    <row r="1312" spans="2:5" x14ac:dyDescent="0.3">
      <c r="B1312" s="205">
        <v>37812</v>
      </c>
      <c r="C1312" s="81">
        <v>6.5915840000000001</v>
      </c>
      <c r="D1312" s="62">
        <f t="shared" si="20"/>
        <v>-0.97773218202349643</v>
      </c>
      <c r="E1312">
        <v>1.0526573988336521E-2</v>
      </c>
    </row>
    <row r="1313" spans="2:5" x14ac:dyDescent="0.3">
      <c r="B1313" s="205">
        <v>42564</v>
      </c>
      <c r="C1313" s="81">
        <v>296.01391599999999</v>
      </c>
      <c r="D1313" s="62">
        <f t="shared" si="20"/>
        <v>18.025078437803419</v>
      </c>
      <c r="E1313">
        <v>1.0513216387971838E-2</v>
      </c>
    </row>
    <row r="1314" spans="2:5" x14ac:dyDescent="0.3">
      <c r="B1314" s="205">
        <v>38413</v>
      </c>
      <c r="C1314" s="81">
        <v>15.559143000000001</v>
      </c>
      <c r="D1314" s="62">
        <f t="shared" si="20"/>
        <v>1.6648364032592264</v>
      </c>
      <c r="E1314">
        <v>1.0476346342309262E-2</v>
      </c>
    </row>
    <row r="1315" spans="2:5" x14ac:dyDescent="0.3">
      <c r="B1315" s="205">
        <v>37523</v>
      </c>
      <c r="C1315" s="81">
        <v>5.838686</v>
      </c>
      <c r="D1315" s="62">
        <f t="shared" si="20"/>
        <v>-0.98890364645387729</v>
      </c>
      <c r="E1315">
        <v>1.0443833503682252E-2</v>
      </c>
    </row>
    <row r="1316" spans="2:5" x14ac:dyDescent="0.3">
      <c r="B1316" s="205">
        <v>45230</v>
      </c>
      <c r="C1316" s="81">
        <v>526.18060300000002</v>
      </c>
      <c r="D1316" s="62">
        <f t="shared" si="20"/>
        <v>2.2979885840260375</v>
      </c>
      <c r="E1316">
        <v>1.0411728078095426E-2</v>
      </c>
    </row>
    <row r="1317" spans="2:5" x14ac:dyDescent="0.3">
      <c r="B1317" s="205">
        <v>41709</v>
      </c>
      <c r="C1317" s="81">
        <v>159.54591400000001</v>
      </c>
      <c r="D1317" s="62">
        <f t="shared" si="20"/>
        <v>2.9345216197080815</v>
      </c>
      <c r="E1317">
        <v>1.0410630883877026E-2</v>
      </c>
    </row>
    <row r="1318" spans="2:5" x14ac:dyDescent="0.3">
      <c r="B1318" s="205">
        <v>39077</v>
      </c>
      <c r="C1318" s="81">
        <v>40.550269999999998</v>
      </c>
      <c r="D1318" s="62">
        <f t="shared" si="20"/>
        <v>-0.89974223517064267</v>
      </c>
      <c r="E1318">
        <v>1.0408710218256217E-2</v>
      </c>
    </row>
    <row r="1319" spans="2:5" x14ac:dyDescent="0.3">
      <c r="B1319" s="205">
        <v>43909</v>
      </c>
      <c r="C1319" s="81">
        <v>404.46014400000001</v>
      </c>
      <c r="D1319" s="62">
        <f t="shared" si="20"/>
        <v>35.558682195830485</v>
      </c>
      <c r="E1319">
        <v>1.0372645863299725E-2</v>
      </c>
    </row>
    <row r="1320" spans="2:5" x14ac:dyDescent="0.3">
      <c r="B1320" s="205">
        <v>38028</v>
      </c>
      <c r="C1320" s="81">
        <v>11.063313000000001</v>
      </c>
      <c r="D1320" s="62">
        <f t="shared" si="20"/>
        <v>-0.74358567454180702</v>
      </c>
      <c r="E1320">
        <v>1.0364643370458585E-2</v>
      </c>
    </row>
    <row r="1321" spans="2:5" x14ac:dyDescent="0.3">
      <c r="B1321" s="205">
        <v>39324</v>
      </c>
      <c r="C1321" s="81">
        <v>43.146236000000002</v>
      </c>
      <c r="D1321" s="62">
        <f t="shared" si="20"/>
        <v>-0.90088540622682922</v>
      </c>
      <c r="E1321">
        <v>1.0359583102616391E-2</v>
      </c>
    </row>
    <row r="1322" spans="2:5" x14ac:dyDescent="0.3">
      <c r="B1322" s="205">
        <v>43502</v>
      </c>
      <c r="C1322" s="81">
        <v>435.31668100000002</v>
      </c>
      <c r="D1322" s="62">
        <f t="shared" si="20"/>
        <v>0.17827261773544206</v>
      </c>
      <c r="E1322">
        <v>1.0355313423487779E-2</v>
      </c>
    </row>
    <row r="1323" spans="2:5" x14ac:dyDescent="0.3">
      <c r="B1323" s="205">
        <v>43280</v>
      </c>
      <c r="C1323" s="81">
        <v>369.45327800000001</v>
      </c>
      <c r="D1323" s="62">
        <f t="shared" si="20"/>
        <v>0.81698379314017078</v>
      </c>
      <c r="E1323">
        <v>1.0323771069900586E-2</v>
      </c>
    </row>
    <row r="1324" spans="2:5" x14ac:dyDescent="0.3">
      <c r="B1324" s="205">
        <v>41942</v>
      </c>
      <c r="C1324" s="81">
        <v>203.333282</v>
      </c>
      <c r="D1324" s="62">
        <f t="shared" si="20"/>
        <v>9.6061749757461925</v>
      </c>
      <c r="E1324">
        <v>1.0323598448937621E-2</v>
      </c>
    </row>
    <row r="1325" spans="2:5" x14ac:dyDescent="0.3">
      <c r="B1325" s="205">
        <v>38548</v>
      </c>
      <c r="C1325" s="81">
        <v>19.171216999999999</v>
      </c>
      <c r="D1325" s="62">
        <f t="shared" si="20"/>
        <v>0.61578424067302029</v>
      </c>
      <c r="E1325">
        <v>1.0322820073086336E-2</v>
      </c>
    </row>
    <row r="1326" spans="2:5" x14ac:dyDescent="0.3">
      <c r="B1326" s="205">
        <v>38366</v>
      </c>
      <c r="C1326" s="81">
        <v>11.864960999999999</v>
      </c>
      <c r="D1326" s="62">
        <f t="shared" si="20"/>
        <v>-0.97820143071544585</v>
      </c>
      <c r="E1326">
        <v>1.0302307456310906E-2</v>
      </c>
    </row>
    <row r="1327" spans="2:5" x14ac:dyDescent="0.3">
      <c r="B1327" s="205">
        <v>45336</v>
      </c>
      <c r="C1327" s="81">
        <v>544.29998799999998</v>
      </c>
      <c r="D1327" s="62">
        <f t="shared" si="20"/>
        <v>13.957758634643229</v>
      </c>
      <c r="E1327">
        <v>1.0301601856148463E-2</v>
      </c>
    </row>
    <row r="1328" spans="2:5" x14ac:dyDescent="0.3">
      <c r="B1328" s="205">
        <v>38833</v>
      </c>
      <c r="C1328" s="81">
        <v>36.389141000000002</v>
      </c>
      <c r="D1328" s="62">
        <f t="shared" si="20"/>
        <v>-0.92951817623489796</v>
      </c>
      <c r="E1328">
        <v>1.0289285494557713E-2</v>
      </c>
    </row>
    <row r="1329" spans="2:5" x14ac:dyDescent="0.3">
      <c r="B1329" s="205">
        <v>44265</v>
      </c>
      <c r="C1329" s="81">
        <v>516.29113800000005</v>
      </c>
      <c r="D1329" s="62">
        <f t="shared" si="20"/>
        <v>12.562280661544889</v>
      </c>
      <c r="E1329">
        <v>1.0270974941492006E-2</v>
      </c>
    </row>
    <row r="1330" spans="2:5" x14ac:dyDescent="0.3">
      <c r="B1330" s="205">
        <v>38953</v>
      </c>
      <c r="C1330" s="81">
        <v>38.068165</v>
      </c>
      <c r="D1330" s="62">
        <f t="shared" si="20"/>
        <v>-0.60092402021705038</v>
      </c>
      <c r="E1330">
        <v>1.0242098262788114E-2</v>
      </c>
    </row>
    <row r="1331" spans="2:5" x14ac:dyDescent="0.3">
      <c r="B1331" s="205">
        <v>40430</v>
      </c>
      <c r="C1331" s="81">
        <v>95.390770000000003</v>
      </c>
      <c r="D1331" s="62">
        <f t="shared" si="20"/>
        <v>1.5103900465667146</v>
      </c>
      <c r="E1331">
        <v>1.0241910581529779E-2</v>
      </c>
    </row>
    <row r="1332" spans="2:5" x14ac:dyDescent="0.3">
      <c r="B1332" s="205">
        <v>39647</v>
      </c>
      <c r="C1332" s="81">
        <v>37.998386000000004</v>
      </c>
      <c r="D1332" s="62">
        <f t="shared" si="20"/>
        <v>-0.86422349430519496</v>
      </c>
      <c r="E1332">
        <v>1.022747221337734E-2</v>
      </c>
    </row>
    <row r="1333" spans="2:5" x14ac:dyDescent="0.3">
      <c r="B1333" s="205">
        <v>42206</v>
      </c>
      <c r="C1333" s="81">
        <v>279.859802</v>
      </c>
      <c r="D1333" s="62">
        <f t="shared" si="20"/>
        <v>-0.43611929813191885</v>
      </c>
      <c r="E1333">
        <v>1.0193755956428473E-2</v>
      </c>
    </row>
    <row r="1334" spans="2:5" x14ac:dyDescent="0.3">
      <c r="B1334" s="205">
        <v>44733</v>
      </c>
      <c r="C1334" s="81">
        <v>496.31030299999998</v>
      </c>
      <c r="D1334" s="62">
        <f t="shared" si="20"/>
        <v>10.79413357288338</v>
      </c>
      <c r="E1334">
        <v>1.0183770127280053E-2</v>
      </c>
    </row>
    <row r="1335" spans="2:5" x14ac:dyDescent="0.3">
      <c r="B1335" s="205">
        <v>39611</v>
      </c>
      <c r="C1335" s="81">
        <v>42.081116000000002</v>
      </c>
      <c r="D1335" s="62">
        <f t="shared" si="20"/>
        <v>-0.59001223412747617</v>
      </c>
      <c r="E1335">
        <v>1.0183328528208118E-2</v>
      </c>
    </row>
    <row r="1336" spans="2:5" x14ac:dyDescent="0.3">
      <c r="B1336" s="205">
        <v>41094</v>
      </c>
      <c r="C1336" s="81">
        <v>102.639931</v>
      </c>
      <c r="D1336" s="62">
        <f t="shared" si="20"/>
        <v>-0.62354645242210427</v>
      </c>
      <c r="E1336">
        <v>1.0181472767235132E-2</v>
      </c>
    </row>
    <row r="1337" spans="2:5" x14ac:dyDescent="0.3">
      <c r="B1337" s="205">
        <v>42501</v>
      </c>
      <c r="C1337" s="81">
        <v>272.64965799999999</v>
      </c>
      <c r="D1337" s="62">
        <f t="shared" si="20"/>
        <v>1.5416502373530483</v>
      </c>
      <c r="E1337">
        <v>1.0167155290177537E-2</v>
      </c>
    </row>
    <row r="1338" spans="2:5" x14ac:dyDescent="0.3">
      <c r="B1338" s="205">
        <v>41138</v>
      </c>
      <c r="C1338" s="81">
        <v>107.27269</v>
      </c>
      <c r="D1338" s="62">
        <f t="shared" si="20"/>
        <v>-0.78211534903586688</v>
      </c>
      <c r="E1338">
        <v>1.0165130878126961E-2</v>
      </c>
    </row>
    <row r="1339" spans="2:5" x14ac:dyDescent="0.3">
      <c r="B1339" s="205">
        <v>44698</v>
      </c>
      <c r="C1339" s="81">
        <v>492.33706699999999</v>
      </c>
      <c r="D1339" s="62">
        <f t="shared" si="20"/>
        <v>10.755279079112587</v>
      </c>
      <c r="E1339">
        <v>1.0165080062266069E-2</v>
      </c>
    </row>
    <row r="1340" spans="2:5" x14ac:dyDescent="0.3">
      <c r="B1340" s="205">
        <v>39311</v>
      </c>
      <c r="C1340" s="81">
        <v>41.882210000000001</v>
      </c>
      <c r="D1340" s="62">
        <f t="shared" si="20"/>
        <v>8.1289223906377047E-3</v>
      </c>
      <c r="E1340">
        <v>1.0162669816497123E-2</v>
      </c>
    </row>
    <row r="1341" spans="2:5" x14ac:dyDescent="0.3">
      <c r="B1341" s="205">
        <v>39139</v>
      </c>
      <c r="C1341" s="81">
        <v>41.544497999999997</v>
      </c>
      <c r="D1341" s="62">
        <f t="shared" si="20"/>
        <v>-0.7386354413328059</v>
      </c>
      <c r="E1341">
        <v>1.0157352783378759E-2</v>
      </c>
    </row>
    <row r="1342" spans="2:5" x14ac:dyDescent="0.3">
      <c r="B1342" s="205">
        <v>41702</v>
      </c>
      <c r="C1342" s="81">
        <v>158.95230100000001</v>
      </c>
      <c r="D1342" s="62">
        <f t="shared" si="20"/>
        <v>19.565586321618344</v>
      </c>
      <c r="E1342">
        <v>1.0156645986834223E-2</v>
      </c>
    </row>
    <row r="1343" spans="2:5" x14ac:dyDescent="0.3">
      <c r="B1343" s="205">
        <v>37907</v>
      </c>
      <c r="C1343" s="81">
        <v>7.7290429999999999</v>
      </c>
      <c r="D1343" s="62">
        <f t="shared" si="20"/>
        <v>-0.98732608098630181</v>
      </c>
      <c r="E1343">
        <v>1.0142669932458477E-2</v>
      </c>
    </row>
    <row r="1344" spans="2:5" x14ac:dyDescent="0.3">
      <c r="B1344" s="205">
        <v>44473</v>
      </c>
      <c r="C1344" s="81">
        <v>609.83843999999999</v>
      </c>
      <c r="D1344" s="62">
        <f t="shared" si="20"/>
        <v>0.17240541398457382</v>
      </c>
      <c r="E1344">
        <v>1.0114190070551475E-2</v>
      </c>
    </row>
    <row r="1345" spans="2:5" x14ac:dyDescent="0.3">
      <c r="B1345" s="205">
        <v>45036</v>
      </c>
      <c r="C1345" s="81">
        <v>520.160034</v>
      </c>
      <c r="D1345" s="62">
        <f t="shared" si="20"/>
        <v>11.24975466815804</v>
      </c>
      <c r="E1345">
        <v>1.0095260253164809E-2</v>
      </c>
    </row>
    <row r="1346" spans="2:5" x14ac:dyDescent="0.3">
      <c r="B1346" s="205">
        <v>39518</v>
      </c>
      <c r="C1346" s="81">
        <v>42.462893999999999</v>
      </c>
      <c r="D1346" s="62">
        <f t="shared" si="20"/>
        <v>0</v>
      </c>
      <c r="E1346">
        <v>1.0090823717171595E-2</v>
      </c>
    </row>
    <row r="1347" spans="2:5" x14ac:dyDescent="0.3">
      <c r="B1347" s="205">
        <v>39499</v>
      </c>
      <c r="C1347" s="81">
        <v>42.462893999999999</v>
      </c>
      <c r="D1347" s="62">
        <f t="shared" si="20"/>
        <v>-0.92475892011559491</v>
      </c>
      <c r="E1347">
        <v>1.0090823717171595E-2</v>
      </c>
    </row>
    <row r="1348" spans="2:5" x14ac:dyDescent="0.3">
      <c r="B1348" s="205">
        <v>44363</v>
      </c>
      <c r="C1348" s="81">
        <v>564.35784899999999</v>
      </c>
      <c r="D1348" s="62">
        <f t="shared" si="20"/>
        <v>2.9935310225997527</v>
      </c>
      <c r="E1348">
        <v>1.0090593995384152E-2</v>
      </c>
    </row>
    <row r="1349" spans="2:5" x14ac:dyDescent="0.3">
      <c r="B1349" s="205">
        <v>41453</v>
      </c>
      <c r="C1349" s="81">
        <v>141.31800799999999</v>
      </c>
      <c r="D1349" s="62">
        <f t="shared" si="20"/>
        <v>0.30533083957316037</v>
      </c>
      <c r="E1349">
        <v>1.0074549226972226E-2</v>
      </c>
    </row>
    <row r="1350" spans="2:5" x14ac:dyDescent="0.3">
      <c r="B1350" s="205">
        <v>41128</v>
      </c>
      <c r="C1350" s="81">
        <v>108.262215</v>
      </c>
      <c r="D1350" s="62">
        <f t="shared" si="20"/>
        <v>-0.70298292838909371</v>
      </c>
      <c r="E1350">
        <v>1.0071501821506276E-2</v>
      </c>
    </row>
    <row r="1351" spans="2:5" x14ac:dyDescent="0.3">
      <c r="B1351" s="205">
        <v>43262</v>
      </c>
      <c r="C1351" s="81">
        <v>364.49829099999999</v>
      </c>
      <c r="D1351" s="62">
        <f t="shared" si="20"/>
        <v>0.7584004998840076</v>
      </c>
      <c r="E1351">
        <v>1.0069248815736656E-2</v>
      </c>
    </row>
    <row r="1352" spans="2:5" x14ac:dyDescent="0.3">
      <c r="B1352" s="205">
        <v>41870</v>
      </c>
      <c r="C1352" s="81">
        <v>207.28968800000001</v>
      </c>
      <c r="D1352" s="62">
        <f t="shared" ref="D1352:D1415" si="21">(C1352-C1353)/C1353</f>
        <v>-0.19860727484913079</v>
      </c>
      <c r="E1352">
        <v>1.0067334691419315E-2</v>
      </c>
    </row>
    <row r="1353" spans="2:5" x14ac:dyDescent="0.3">
      <c r="B1353" s="205">
        <v>42872</v>
      </c>
      <c r="C1353" s="81">
        <v>258.66180400000002</v>
      </c>
      <c r="D1353" s="62">
        <f t="shared" si="21"/>
        <v>1.744981600866647</v>
      </c>
      <c r="E1353">
        <v>1.0063778721584715E-2</v>
      </c>
    </row>
    <row r="1354" spans="2:5" x14ac:dyDescent="0.3">
      <c r="B1354" s="205">
        <v>40988</v>
      </c>
      <c r="C1354" s="81">
        <v>94.230796999999995</v>
      </c>
      <c r="D1354" s="62">
        <f t="shared" si="21"/>
        <v>4.9776018483566206E-2</v>
      </c>
      <c r="E1354">
        <v>1.0057214224666596E-2</v>
      </c>
    </row>
    <row r="1355" spans="2:5" x14ac:dyDescent="0.3">
      <c r="B1355" s="205">
        <v>40910</v>
      </c>
      <c r="C1355" s="81">
        <v>89.762764000000004</v>
      </c>
      <c r="D1355" s="62">
        <f t="shared" si="21"/>
        <v>-3.7104273815598277E-2</v>
      </c>
      <c r="E1355">
        <v>1.0055060821480095E-2</v>
      </c>
    </row>
    <row r="1356" spans="2:5" x14ac:dyDescent="0.3">
      <c r="B1356" s="205">
        <v>40687</v>
      </c>
      <c r="C1356" s="81">
        <v>93.221687000000003</v>
      </c>
      <c r="D1356" s="62">
        <f t="shared" si="21"/>
        <v>-0.64682994506603986</v>
      </c>
      <c r="E1356">
        <v>1.0052527848536136E-2</v>
      </c>
    </row>
    <row r="1357" spans="2:5" x14ac:dyDescent="0.3">
      <c r="B1357" s="205">
        <v>42748</v>
      </c>
      <c r="C1357" s="81">
        <v>263.95693999999997</v>
      </c>
      <c r="D1357" s="62">
        <f t="shared" si="21"/>
        <v>-0.43986070950960388</v>
      </c>
      <c r="E1357">
        <v>1.004104014678046E-2</v>
      </c>
    </row>
    <row r="1358" spans="2:5" x14ac:dyDescent="0.3">
      <c r="B1358" s="205">
        <v>43901</v>
      </c>
      <c r="C1358" s="81">
        <v>471.234467</v>
      </c>
      <c r="D1358" s="62">
        <f t="shared" si="21"/>
        <v>3.7878673889843397</v>
      </c>
      <c r="E1358">
        <v>1.0038302643668045E-2</v>
      </c>
    </row>
    <row r="1359" spans="2:5" x14ac:dyDescent="0.3">
      <c r="B1359" s="205">
        <v>40785</v>
      </c>
      <c r="C1359" s="81">
        <v>98.422623000000002</v>
      </c>
      <c r="D1359" s="62">
        <f t="shared" si="21"/>
        <v>0.10556756604172023</v>
      </c>
      <c r="E1359">
        <v>1.0032323559511041E-2</v>
      </c>
    </row>
    <row r="1360" spans="2:5" x14ac:dyDescent="0.3">
      <c r="B1360" s="205">
        <v>40603</v>
      </c>
      <c r="C1360" s="81">
        <v>89.024520999999993</v>
      </c>
      <c r="D1360" s="62">
        <f t="shared" si="21"/>
        <v>-5.9264847635960814E-2</v>
      </c>
      <c r="E1360">
        <v>1.0024924293104809E-2</v>
      </c>
    </row>
    <row r="1361" spans="2:5" x14ac:dyDescent="0.3">
      <c r="B1361" s="205">
        <v>40995</v>
      </c>
      <c r="C1361" s="81">
        <v>94.632926999999995</v>
      </c>
      <c r="D1361" s="62">
        <f t="shared" si="21"/>
        <v>-0.82792934389713513</v>
      </c>
      <c r="E1361">
        <v>1.0014211163755967E-2</v>
      </c>
    </row>
    <row r="1362" spans="2:5" x14ac:dyDescent="0.3">
      <c r="B1362" s="205">
        <v>45077</v>
      </c>
      <c r="C1362" s="81">
        <v>549.96551499999998</v>
      </c>
      <c r="D1362" s="62">
        <f t="shared" si="21"/>
        <v>-1.4602755909645569E-2</v>
      </c>
      <c r="E1362">
        <v>1.0001787851990055E-2</v>
      </c>
    </row>
    <row r="1363" spans="2:5" x14ac:dyDescent="0.3">
      <c r="B1363" s="205">
        <v>45196</v>
      </c>
      <c r="C1363" s="81">
        <v>558.11554000000001</v>
      </c>
      <c r="D1363" s="62">
        <f t="shared" si="21"/>
        <v>6.6601281106686265</v>
      </c>
      <c r="E1363">
        <v>9.9918255372810107E-3</v>
      </c>
    </row>
    <row r="1364" spans="2:5" x14ac:dyDescent="0.3">
      <c r="B1364" s="205">
        <v>40189</v>
      </c>
      <c r="C1364" s="81">
        <v>72.859818000000004</v>
      </c>
      <c r="D1364" s="62">
        <f t="shared" si="21"/>
        <v>-0.7386627475689288</v>
      </c>
      <c r="E1364">
        <v>9.9910068157790279E-3</v>
      </c>
    </row>
    <row r="1365" spans="2:5" x14ac:dyDescent="0.3">
      <c r="B1365" s="205">
        <v>42598</v>
      </c>
      <c r="C1365" s="81">
        <v>278.79614299999997</v>
      </c>
      <c r="D1365" s="62">
        <f t="shared" si="21"/>
        <v>5.2753867553204099</v>
      </c>
      <c r="E1365">
        <v>9.9729360459262159E-3</v>
      </c>
    </row>
    <row r="1366" spans="2:5" x14ac:dyDescent="0.3">
      <c r="B1366" s="205">
        <v>39120</v>
      </c>
      <c r="C1366" s="81">
        <v>44.426926000000002</v>
      </c>
      <c r="D1366" s="62">
        <f t="shared" si="21"/>
        <v>-0.88645720917851945</v>
      </c>
      <c r="E1366">
        <v>9.9714242196220198E-3</v>
      </c>
    </row>
    <row r="1367" spans="2:5" x14ac:dyDescent="0.3">
      <c r="B1367" s="205">
        <v>43915</v>
      </c>
      <c r="C1367" s="81">
        <v>391.27914399999997</v>
      </c>
      <c r="D1367" s="62">
        <f t="shared" si="21"/>
        <v>41.911281980643814</v>
      </c>
      <c r="E1367">
        <v>9.9701733431954171E-3</v>
      </c>
    </row>
    <row r="1368" spans="2:5" x14ac:dyDescent="0.3">
      <c r="B1368" s="205">
        <v>38065</v>
      </c>
      <c r="C1368" s="81">
        <v>9.118328</v>
      </c>
      <c r="D1368" s="62">
        <f t="shared" si="21"/>
        <v>-0.98476309483344582</v>
      </c>
      <c r="E1368">
        <v>9.969630005319953E-3</v>
      </c>
    </row>
    <row r="1369" spans="2:5" x14ac:dyDescent="0.3">
      <c r="B1369" s="205">
        <v>44516</v>
      </c>
      <c r="C1369" s="81">
        <v>598.43701199999998</v>
      </c>
      <c r="D1369" s="62">
        <f t="shared" si="21"/>
        <v>5.2177635906837792E-2</v>
      </c>
      <c r="E1369">
        <v>9.9338196736981875E-3</v>
      </c>
    </row>
    <row r="1370" spans="2:5" x14ac:dyDescent="0.3">
      <c r="B1370" s="205">
        <v>44539</v>
      </c>
      <c r="C1370" s="81">
        <v>568.76043700000002</v>
      </c>
      <c r="D1370" s="62">
        <f t="shared" si="21"/>
        <v>1.057235457676647</v>
      </c>
      <c r="E1370">
        <v>9.9294978802408947E-3</v>
      </c>
    </row>
    <row r="1371" spans="2:5" x14ac:dyDescent="0.3">
      <c r="B1371" s="205">
        <v>42919</v>
      </c>
      <c r="C1371" s="81">
        <v>276.468323</v>
      </c>
      <c r="D1371" s="62">
        <f t="shared" si="21"/>
        <v>0.55762787368859956</v>
      </c>
      <c r="E1371">
        <v>9.9280323190912411E-3</v>
      </c>
    </row>
    <row r="1372" spans="2:5" x14ac:dyDescent="0.3">
      <c r="B1372" s="205">
        <v>41827</v>
      </c>
      <c r="C1372" s="81">
        <v>177.493179</v>
      </c>
      <c r="D1372" s="62">
        <f t="shared" si="21"/>
        <v>0.78325092304363697</v>
      </c>
      <c r="E1372">
        <v>9.9267552487454537E-3</v>
      </c>
    </row>
    <row r="1373" spans="2:5" x14ac:dyDescent="0.3">
      <c r="B1373" s="205">
        <v>40738</v>
      </c>
      <c r="C1373" s="81">
        <v>99.533484999999999</v>
      </c>
      <c r="D1373" s="62">
        <f t="shared" si="21"/>
        <v>3.7900968635998251</v>
      </c>
      <c r="E1373">
        <v>9.9187739396424338E-3</v>
      </c>
    </row>
    <row r="1374" spans="2:5" x14ac:dyDescent="0.3">
      <c r="B1374" s="205">
        <v>38575</v>
      </c>
      <c r="C1374" s="81">
        <v>20.779012999999999</v>
      </c>
      <c r="D1374" s="62">
        <f t="shared" si="21"/>
        <v>-0.96184376189150989</v>
      </c>
      <c r="E1374">
        <v>9.9164606802572431E-3</v>
      </c>
    </row>
    <row r="1375" spans="2:5" x14ac:dyDescent="0.3">
      <c r="B1375" s="205">
        <v>44299</v>
      </c>
      <c r="C1375" s="81">
        <v>544.57708700000001</v>
      </c>
      <c r="D1375" s="62">
        <f t="shared" si="21"/>
        <v>5.7135476808056289</v>
      </c>
      <c r="E1375">
        <v>9.9144745593360353E-3</v>
      </c>
    </row>
    <row r="1376" spans="2:5" x14ac:dyDescent="0.3">
      <c r="B1376" s="205">
        <v>40585</v>
      </c>
      <c r="C1376" s="81">
        <v>81.116141999999996</v>
      </c>
      <c r="D1376" s="62">
        <f t="shared" si="21"/>
        <v>-0.62571447431612426</v>
      </c>
      <c r="E1376">
        <v>9.9010995609522621E-3</v>
      </c>
    </row>
    <row r="1377" spans="2:5" x14ac:dyDescent="0.3">
      <c r="B1377" s="205">
        <v>42006</v>
      </c>
      <c r="C1377" s="81">
        <v>216.72262599999999</v>
      </c>
      <c r="D1377" s="62">
        <f t="shared" si="21"/>
        <v>17.802621542309897</v>
      </c>
      <c r="E1377">
        <v>9.8970105789064691E-3</v>
      </c>
    </row>
    <row r="1378" spans="2:5" x14ac:dyDescent="0.3">
      <c r="B1378" s="205">
        <v>38349</v>
      </c>
      <c r="C1378" s="81">
        <v>11.526192</v>
      </c>
      <c r="D1378" s="62">
        <f t="shared" si="21"/>
        <v>-0.86552251874016795</v>
      </c>
      <c r="E1378">
        <v>9.8940102086440204E-3</v>
      </c>
    </row>
    <row r="1379" spans="2:5" x14ac:dyDescent="0.3">
      <c r="B1379" s="205">
        <v>40620</v>
      </c>
      <c r="C1379" s="81">
        <v>85.710944999999995</v>
      </c>
      <c r="D1379" s="62">
        <f t="shared" si="21"/>
        <v>-0.59643150220678343</v>
      </c>
      <c r="E1379">
        <v>9.890430983044974E-3</v>
      </c>
    </row>
    <row r="1380" spans="2:5" x14ac:dyDescent="0.3">
      <c r="B1380" s="205">
        <v>42012</v>
      </c>
      <c r="C1380" s="81">
        <v>212.382645</v>
      </c>
      <c r="D1380" s="62">
        <f t="shared" si="21"/>
        <v>-0.49884002306987291</v>
      </c>
      <c r="E1380">
        <v>9.879381733275544E-3</v>
      </c>
    </row>
    <row r="1381" spans="2:5" x14ac:dyDescent="0.3">
      <c r="B1381" s="205">
        <v>43704</v>
      </c>
      <c r="C1381" s="81">
        <v>423.78213499999998</v>
      </c>
      <c r="D1381" s="62">
        <f t="shared" si="21"/>
        <v>3.6477644456672791</v>
      </c>
      <c r="E1381">
        <v>9.8658785815808198E-3</v>
      </c>
    </row>
    <row r="1382" spans="2:5" x14ac:dyDescent="0.3">
      <c r="B1382" s="205">
        <v>40813</v>
      </c>
      <c r="C1382" s="81">
        <v>91.179778999999996</v>
      </c>
      <c r="D1382" s="62">
        <f t="shared" si="21"/>
        <v>-0.83089803974262522</v>
      </c>
      <c r="E1382">
        <v>9.8428126788763417E-3</v>
      </c>
    </row>
    <row r="1383" spans="2:5" x14ac:dyDescent="0.3">
      <c r="B1383" s="205">
        <v>45331</v>
      </c>
      <c r="C1383" s="81">
        <v>539.20001200000002</v>
      </c>
      <c r="D1383" s="62">
        <f t="shared" si="21"/>
        <v>2.4939892176480098</v>
      </c>
      <c r="E1383">
        <v>9.8323810881382652E-3</v>
      </c>
    </row>
    <row r="1384" spans="2:5" x14ac:dyDescent="0.3">
      <c r="B1384" s="205">
        <v>41550</v>
      </c>
      <c r="C1384" s="81">
        <v>154.32217399999999</v>
      </c>
      <c r="D1384" s="62">
        <f t="shared" si="21"/>
        <v>9.3335851517740664</v>
      </c>
      <c r="E1384">
        <v>9.8182501949395026E-3</v>
      </c>
    </row>
    <row r="1385" spans="2:5" x14ac:dyDescent="0.3">
      <c r="B1385" s="205">
        <v>38434</v>
      </c>
      <c r="C1385" s="81">
        <v>14.93404</v>
      </c>
      <c r="D1385" s="62">
        <f t="shared" si="21"/>
        <v>-0.51791961339154657</v>
      </c>
      <c r="E1385">
        <v>9.8175997334206833E-3</v>
      </c>
    </row>
    <row r="1386" spans="2:5" x14ac:dyDescent="0.3">
      <c r="B1386" s="205">
        <v>38785</v>
      </c>
      <c r="C1386" s="81">
        <v>30.978318999999999</v>
      </c>
      <c r="D1386" s="62">
        <f t="shared" si="21"/>
        <v>-0.80052501985022195</v>
      </c>
      <c r="E1386">
        <v>9.7982474649118481E-3</v>
      </c>
    </row>
    <row r="1387" spans="2:5" x14ac:dyDescent="0.3">
      <c r="B1387" s="205">
        <v>41674</v>
      </c>
      <c r="C1387" s="81">
        <v>155.299271</v>
      </c>
      <c r="D1387" s="62">
        <f t="shared" si="21"/>
        <v>3.4067218174416261</v>
      </c>
      <c r="E1387">
        <v>9.7980586869556938E-3</v>
      </c>
    </row>
    <row r="1388" spans="2:5" x14ac:dyDescent="0.3">
      <c r="B1388" s="205">
        <v>39785</v>
      </c>
      <c r="C1388" s="81">
        <v>35.241450999999998</v>
      </c>
      <c r="D1388" s="62">
        <f t="shared" si="21"/>
        <v>-0.14610163957242103</v>
      </c>
      <c r="E1388">
        <v>9.7975556741881319E-3</v>
      </c>
    </row>
    <row r="1389" spans="2:5" x14ac:dyDescent="0.3">
      <c r="B1389" s="205">
        <v>39226</v>
      </c>
      <c r="C1389" s="81">
        <v>41.271248</v>
      </c>
      <c r="D1389" s="62">
        <f t="shared" si="21"/>
        <v>6.0685849521621815</v>
      </c>
      <c r="E1389">
        <v>9.7938477790736524E-3</v>
      </c>
    </row>
    <row r="1390" spans="2:5" x14ac:dyDescent="0.3">
      <c r="B1390" s="205">
        <v>37468</v>
      </c>
      <c r="C1390" s="81">
        <v>5.838686</v>
      </c>
      <c r="D1390" s="62">
        <f t="shared" si="21"/>
        <v>-0.97737420061026525</v>
      </c>
      <c r="E1390">
        <v>9.7846633841278934E-3</v>
      </c>
    </row>
    <row r="1391" spans="2:5" x14ac:dyDescent="0.3">
      <c r="B1391" s="205">
        <v>42278</v>
      </c>
      <c r="C1391" s="81">
        <v>258.05435199999999</v>
      </c>
      <c r="D1391" s="62">
        <f t="shared" si="21"/>
        <v>5.9167324689989256</v>
      </c>
      <c r="E1391">
        <v>9.7825954975755934E-3</v>
      </c>
    </row>
    <row r="1392" spans="2:5" x14ac:dyDescent="0.3">
      <c r="B1392" s="205">
        <v>38891</v>
      </c>
      <c r="C1392" s="81">
        <v>37.308708000000003</v>
      </c>
      <c r="D1392" s="62">
        <f t="shared" si="21"/>
        <v>9.5961718561560883E-2</v>
      </c>
      <c r="E1392">
        <v>9.7718226392782773E-3</v>
      </c>
    </row>
    <row r="1393" spans="2:5" x14ac:dyDescent="0.3">
      <c r="B1393" s="205">
        <v>38807</v>
      </c>
      <c r="C1393" s="81">
        <v>34.041981</v>
      </c>
      <c r="D1393" s="62">
        <f t="shared" si="21"/>
        <v>-0.86850676313526609</v>
      </c>
      <c r="E1393">
        <v>9.771162507041152E-3</v>
      </c>
    </row>
    <row r="1394" spans="2:5" x14ac:dyDescent="0.3">
      <c r="B1394" s="205">
        <v>42284</v>
      </c>
      <c r="C1394" s="81">
        <v>258.88769500000001</v>
      </c>
      <c r="D1394" s="62">
        <f t="shared" si="21"/>
        <v>31.186651042945549</v>
      </c>
      <c r="E1394">
        <v>9.7512163653590573E-3</v>
      </c>
    </row>
    <row r="1395" spans="2:5" x14ac:dyDescent="0.3">
      <c r="B1395" s="205">
        <v>37909</v>
      </c>
      <c r="C1395" s="81">
        <v>8.0433249999999994</v>
      </c>
      <c r="D1395" s="62">
        <f t="shared" si="21"/>
        <v>-0.20736395454120812</v>
      </c>
      <c r="E1395">
        <v>9.7423710599919729E-3</v>
      </c>
    </row>
    <row r="1396" spans="2:5" x14ac:dyDescent="0.3">
      <c r="B1396" s="205">
        <v>37964</v>
      </c>
      <c r="C1396" s="81">
        <v>10.147563999999999</v>
      </c>
      <c r="D1396" s="62">
        <f t="shared" si="21"/>
        <v>-0.87570306179736535</v>
      </c>
      <c r="E1396">
        <v>9.7346864837104963E-3</v>
      </c>
    </row>
    <row r="1397" spans="2:5" x14ac:dyDescent="0.3">
      <c r="B1397" s="205">
        <v>40332</v>
      </c>
      <c r="C1397" s="81">
        <v>81.639694000000006</v>
      </c>
      <c r="D1397" s="62">
        <f t="shared" si="21"/>
        <v>-0.14847160406042467</v>
      </c>
      <c r="E1397">
        <v>9.7244472186274137E-3</v>
      </c>
    </row>
    <row r="1398" spans="2:5" x14ac:dyDescent="0.3">
      <c r="B1398" s="205">
        <v>40452</v>
      </c>
      <c r="C1398" s="81">
        <v>95.874306000000004</v>
      </c>
      <c r="D1398" s="62">
        <f t="shared" si="21"/>
        <v>-0.68496655705625042</v>
      </c>
      <c r="E1398">
        <v>9.722037492801431E-3</v>
      </c>
    </row>
    <row r="1399" spans="2:5" x14ac:dyDescent="0.3">
      <c r="B1399" s="205">
        <v>43180</v>
      </c>
      <c r="C1399" s="81">
        <v>304.33056599999998</v>
      </c>
      <c r="D1399" s="62">
        <f t="shared" si="21"/>
        <v>0.93742212654056856</v>
      </c>
      <c r="E1399">
        <v>9.7072489782052476E-3</v>
      </c>
    </row>
    <row r="1400" spans="2:5" x14ac:dyDescent="0.3">
      <c r="B1400" s="205">
        <v>41640</v>
      </c>
      <c r="C1400" s="81">
        <v>157.08015399999999</v>
      </c>
      <c r="D1400" s="62">
        <f t="shared" si="21"/>
        <v>0.61419510769881114</v>
      </c>
      <c r="E1400">
        <v>9.6858915779937903E-3</v>
      </c>
    </row>
    <row r="1401" spans="2:5" x14ac:dyDescent="0.3">
      <c r="B1401" s="205">
        <v>40795</v>
      </c>
      <c r="C1401" s="81">
        <v>97.311751999999998</v>
      </c>
      <c r="D1401" s="62">
        <f t="shared" si="21"/>
        <v>-0.60485997000684955</v>
      </c>
      <c r="E1401">
        <v>9.6820550709546052E-3</v>
      </c>
    </row>
    <row r="1402" spans="2:5" x14ac:dyDescent="0.3">
      <c r="B1402" s="205">
        <v>42068</v>
      </c>
      <c r="C1402" s="81">
        <v>246.27156099999999</v>
      </c>
      <c r="D1402" s="62">
        <f t="shared" si="21"/>
        <v>10.539209401188783</v>
      </c>
      <c r="E1402">
        <v>9.6537861018533341E-3</v>
      </c>
    </row>
    <row r="1403" spans="2:5" x14ac:dyDescent="0.3">
      <c r="B1403" s="205">
        <v>38600</v>
      </c>
      <c r="C1403" s="81">
        <v>21.342151999999999</v>
      </c>
      <c r="D1403" s="62">
        <f t="shared" si="21"/>
        <v>-0.94883039958411697</v>
      </c>
      <c r="E1403">
        <v>9.6523725691959172E-3</v>
      </c>
    </row>
    <row r="1404" spans="2:5" x14ac:dyDescent="0.3">
      <c r="B1404" s="205">
        <v>43447</v>
      </c>
      <c r="C1404" s="81">
        <v>417.08654799999999</v>
      </c>
      <c r="D1404" s="62">
        <f t="shared" si="21"/>
        <v>8.9435596698145368</v>
      </c>
      <c r="E1404">
        <v>9.6389693221677238E-3</v>
      </c>
    </row>
    <row r="1405" spans="2:5" x14ac:dyDescent="0.3">
      <c r="B1405" s="205">
        <v>39245</v>
      </c>
      <c r="C1405" s="81">
        <v>41.945396000000002</v>
      </c>
      <c r="D1405" s="62">
        <f t="shared" si="21"/>
        <v>-0.55274466635056441</v>
      </c>
      <c r="E1405">
        <v>9.6348268711056711E-3</v>
      </c>
    </row>
    <row r="1406" spans="2:5" x14ac:dyDescent="0.3">
      <c r="B1406" s="205">
        <v>41057</v>
      </c>
      <c r="C1406" s="81">
        <v>93.784003999999996</v>
      </c>
      <c r="D1406" s="62">
        <f t="shared" si="21"/>
        <v>1.3764356639061694</v>
      </c>
      <c r="E1406">
        <v>9.6201126859325244E-3</v>
      </c>
    </row>
    <row r="1407" spans="2:5" x14ac:dyDescent="0.3">
      <c r="B1407" s="205">
        <v>39063</v>
      </c>
      <c r="C1407" s="81">
        <v>39.464146</v>
      </c>
      <c r="D1407" s="62">
        <f t="shared" si="21"/>
        <v>-0.9259232385252214</v>
      </c>
      <c r="E1407">
        <v>9.6186905045360111E-3</v>
      </c>
    </row>
    <row r="1408" spans="2:5" x14ac:dyDescent="0.3">
      <c r="B1408" s="205">
        <v>45233</v>
      </c>
      <c r="C1408" s="81">
        <v>532.74664299999995</v>
      </c>
      <c r="D1408" s="62">
        <f t="shared" si="21"/>
        <v>5.8326701935565621</v>
      </c>
      <c r="E1408">
        <v>9.6152936317198366E-3</v>
      </c>
    </row>
    <row r="1409" spans="2:5" x14ac:dyDescent="0.3">
      <c r="B1409" s="205">
        <v>40283</v>
      </c>
      <c r="C1409" s="81">
        <v>77.970489999999998</v>
      </c>
      <c r="D1409" s="62">
        <f t="shared" si="21"/>
        <v>-0.50834264520121508</v>
      </c>
      <c r="E1409">
        <v>9.615200345657238E-3</v>
      </c>
    </row>
    <row r="1410" spans="2:5" x14ac:dyDescent="0.3">
      <c r="B1410" s="205">
        <v>41684</v>
      </c>
      <c r="C1410" s="81">
        <v>158.587051</v>
      </c>
      <c r="D1410" s="62">
        <f t="shared" si="21"/>
        <v>-0.71612739167231743</v>
      </c>
      <c r="E1410">
        <v>9.5931724131108845E-3</v>
      </c>
    </row>
    <row r="1411" spans="2:5" x14ac:dyDescent="0.3">
      <c r="B1411" s="205">
        <v>44553</v>
      </c>
      <c r="C1411" s="81">
        <v>558.65570100000002</v>
      </c>
      <c r="D1411" s="62">
        <f t="shared" si="21"/>
        <v>0.97567440044030596</v>
      </c>
      <c r="E1411">
        <v>9.573561979150394E-3</v>
      </c>
    </row>
    <row r="1412" spans="2:5" x14ac:dyDescent="0.3">
      <c r="B1412" s="205">
        <v>42922</v>
      </c>
      <c r="C1412" s="81">
        <v>282.76709</v>
      </c>
      <c r="D1412" s="62">
        <f t="shared" si="21"/>
        <v>1.5871510474693442</v>
      </c>
      <c r="E1412">
        <v>9.5683154707487637E-3</v>
      </c>
    </row>
    <row r="1413" spans="2:5" x14ac:dyDescent="0.3">
      <c r="B1413" s="205">
        <v>41124</v>
      </c>
      <c r="C1413" s="81">
        <v>109.296707</v>
      </c>
      <c r="D1413" s="62">
        <f t="shared" si="21"/>
        <v>-0.33401235043975674</v>
      </c>
      <c r="E1413">
        <v>9.5554298422584477E-3</v>
      </c>
    </row>
    <row r="1414" spans="2:5" x14ac:dyDescent="0.3">
      <c r="B1414" s="205">
        <v>41767</v>
      </c>
      <c r="C1414" s="81">
        <v>164.112213</v>
      </c>
      <c r="D1414" s="62">
        <f t="shared" si="21"/>
        <v>-0.60050769818538907</v>
      </c>
      <c r="E1414">
        <v>9.550560315151238E-3</v>
      </c>
    </row>
    <row r="1415" spans="2:5" x14ac:dyDescent="0.3">
      <c r="B1415" s="205">
        <v>43486</v>
      </c>
      <c r="C1415" s="81">
        <v>410.801941</v>
      </c>
      <c r="D1415" s="62">
        <f t="shared" si="21"/>
        <v>26.51518743427247</v>
      </c>
      <c r="E1415">
        <v>9.5495465026810104E-3</v>
      </c>
    </row>
    <row r="1416" spans="2:5" x14ac:dyDescent="0.3">
      <c r="B1416" s="205">
        <v>38442</v>
      </c>
      <c r="C1416" s="81">
        <v>14.930007</v>
      </c>
      <c r="D1416" s="62">
        <f t="shared" ref="D1416:D1479" si="22">(C1416-C1417)/C1417</f>
        <v>-0.93407332379152963</v>
      </c>
      <c r="E1416">
        <v>9.5448942645907729E-3</v>
      </c>
    </row>
    <row r="1417" spans="2:5" x14ac:dyDescent="0.3">
      <c r="B1417" s="205">
        <v>42403</v>
      </c>
      <c r="C1417" s="81">
        <v>226.463821</v>
      </c>
      <c r="D1417" s="62">
        <f t="shared" si="22"/>
        <v>-1.2309050267148461E-3</v>
      </c>
      <c r="E1417">
        <v>9.5375077600811878E-3</v>
      </c>
    </row>
    <row r="1418" spans="2:5" x14ac:dyDescent="0.3">
      <c r="B1418" s="205">
        <v>42418</v>
      </c>
      <c r="C1418" s="81">
        <v>226.74292</v>
      </c>
      <c r="D1418" s="62">
        <f t="shared" si="22"/>
        <v>2.1584140492980141E-2</v>
      </c>
      <c r="E1418">
        <v>9.5257280801111927E-3</v>
      </c>
    </row>
    <row r="1419" spans="2:5" x14ac:dyDescent="0.3">
      <c r="B1419" s="205">
        <v>42425</v>
      </c>
      <c r="C1419" s="81">
        <v>221.952271</v>
      </c>
      <c r="D1419" s="62">
        <f t="shared" si="22"/>
        <v>33.655951042782917</v>
      </c>
      <c r="E1419">
        <v>9.5198085658919282E-3</v>
      </c>
    </row>
    <row r="1420" spans="2:5" x14ac:dyDescent="0.3">
      <c r="B1420" s="205">
        <v>37455</v>
      </c>
      <c r="C1420" s="81">
        <v>6.4044489999999996</v>
      </c>
      <c r="D1420" s="62">
        <f t="shared" si="22"/>
        <v>-0.9782894037358022</v>
      </c>
      <c r="E1420">
        <v>9.5124588968554247E-3</v>
      </c>
    </row>
    <row r="1421" spans="2:5" x14ac:dyDescent="0.3">
      <c r="B1421" s="205">
        <v>42983</v>
      </c>
      <c r="C1421" s="81">
        <v>294.99185199999999</v>
      </c>
      <c r="D1421" s="62">
        <f t="shared" si="22"/>
        <v>0.2682185082876693</v>
      </c>
      <c r="E1421">
        <v>9.4932941837142654E-3</v>
      </c>
    </row>
    <row r="1422" spans="2:5" x14ac:dyDescent="0.3">
      <c r="B1422" s="205">
        <v>42468</v>
      </c>
      <c r="C1422" s="81">
        <v>232.60333299999999</v>
      </c>
      <c r="D1422" s="62">
        <f t="shared" si="22"/>
        <v>4.4236180960178828</v>
      </c>
      <c r="E1422">
        <v>9.4872211273463857E-3</v>
      </c>
    </row>
    <row r="1423" spans="2:5" x14ac:dyDescent="0.3">
      <c r="B1423" s="205">
        <v>39483</v>
      </c>
      <c r="C1423" s="81">
        <v>42.887115000000001</v>
      </c>
      <c r="D1423" s="62">
        <f t="shared" si="22"/>
        <v>-0.84328521098300868</v>
      </c>
      <c r="E1423">
        <v>9.4860647656766703E-3</v>
      </c>
    </row>
    <row r="1424" spans="2:5" x14ac:dyDescent="0.3">
      <c r="B1424" s="205">
        <v>42627</v>
      </c>
      <c r="C1424" s="81">
        <v>273.66348299999999</v>
      </c>
      <c r="D1424" s="62">
        <f t="shared" si="22"/>
        <v>5.4084042602068445</v>
      </c>
      <c r="E1424">
        <v>9.4664028360487134E-3</v>
      </c>
    </row>
    <row r="1425" spans="2:5" x14ac:dyDescent="0.3">
      <c r="B1425" s="205">
        <v>39323</v>
      </c>
      <c r="C1425" s="81">
        <v>42.703842000000002</v>
      </c>
      <c r="D1425" s="62">
        <f t="shared" si="22"/>
        <v>-0.89735429722209659</v>
      </c>
      <c r="E1425">
        <v>9.462445312209869E-3</v>
      </c>
    </row>
    <row r="1426" spans="2:5" x14ac:dyDescent="0.3">
      <c r="B1426" s="205">
        <v>43696</v>
      </c>
      <c r="C1426" s="81">
        <v>416.03146400000003</v>
      </c>
      <c r="D1426" s="62">
        <f t="shared" si="22"/>
        <v>1.5839317524432042</v>
      </c>
      <c r="E1426">
        <v>9.4616404943776381E-3</v>
      </c>
    </row>
    <row r="1427" spans="2:5" x14ac:dyDescent="0.3">
      <c r="B1427" s="205">
        <v>41681</v>
      </c>
      <c r="C1427" s="81">
        <v>161.00714099999999</v>
      </c>
      <c r="D1427" s="62">
        <f t="shared" si="22"/>
        <v>1.6657213047415116</v>
      </c>
      <c r="E1427">
        <v>9.4474194480229107E-3</v>
      </c>
    </row>
    <row r="1428" spans="2:5" x14ac:dyDescent="0.3">
      <c r="B1428" s="205">
        <v>40028</v>
      </c>
      <c r="C1428" s="81">
        <v>60.399090000000001</v>
      </c>
      <c r="D1428" s="62">
        <f t="shared" si="22"/>
        <v>-0.32448831399741468</v>
      </c>
      <c r="E1428">
        <v>9.4444308512793024E-3</v>
      </c>
    </row>
    <row r="1429" spans="2:5" x14ac:dyDescent="0.3">
      <c r="B1429" s="205">
        <v>40396</v>
      </c>
      <c r="C1429" s="81">
        <v>89.412353999999993</v>
      </c>
      <c r="D1429" s="62">
        <f t="shared" si="22"/>
        <v>11.647738701570733</v>
      </c>
      <c r="E1429">
        <v>9.4289539457370446E-3</v>
      </c>
    </row>
    <row r="1430" spans="2:5" x14ac:dyDescent="0.3">
      <c r="B1430" s="205">
        <v>37818</v>
      </c>
      <c r="C1430" s="81">
        <v>7.0694340000000002</v>
      </c>
      <c r="D1430" s="62">
        <f t="shared" si="22"/>
        <v>-0.98681449609423988</v>
      </c>
      <c r="E1430">
        <v>9.4181830331633229E-3</v>
      </c>
    </row>
    <row r="1431" spans="2:5" x14ac:dyDescent="0.3">
      <c r="B1431" s="205">
        <v>45012</v>
      </c>
      <c r="C1431" s="81">
        <v>536.15197799999999</v>
      </c>
      <c r="D1431" s="62">
        <f t="shared" si="22"/>
        <v>0.35317477405623293</v>
      </c>
      <c r="E1431">
        <v>9.4144309176548615E-3</v>
      </c>
    </row>
    <row r="1432" spans="2:5" x14ac:dyDescent="0.3">
      <c r="B1432" s="205">
        <v>43437</v>
      </c>
      <c r="C1432" s="81">
        <v>396.21783399999998</v>
      </c>
      <c r="D1432" s="62">
        <f t="shared" si="22"/>
        <v>-0.27880232303006069</v>
      </c>
      <c r="E1432">
        <v>9.4109706528779039E-3</v>
      </c>
    </row>
    <row r="1433" spans="2:5" x14ac:dyDescent="0.3">
      <c r="B1433" s="205">
        <v>44358</v>
      </c>
      <c r="C1433" s="81">
        <v>549.38867200000004</v>
      </c>
      <c r="D1433" s="62">
        <f t="shared" si="22"/>
        <v>1.2549216907298328</v>
      </c>
      <c r="E1433">
        <v>9.3759825783771705E-3</v>
      </c>
    </row>
    <row r="1434" spans="2:5" x14ac:dyDescent="0.3">
      <c r="B1434" s="205">
        <v>42138</v>
      </c>
      <c r="C1434" s="81">
        <v>243.63980100000001</v>
      </c>
      <c r="D1434" s="62">
        <f t="shared" si="22"/>
        <v>-0.5848002765596424</v>
      </c>
      <c r="E1434">
        <v>9.3728323235682167E-3</v>
      </c>
    </row>
    <row r="1435" spans="2:5" x14ac:dyDescent="0.3">
      <c r="B1435" s="205">
        <v>44901</v>
      </c>
      <c r="C1435" s="81">
        <v>586.80145300000004</v>
      </c>
      <c r="D1435" s="62">
        <f t="shared" si="22"/>
        <v>5.8286849185201319</v>
      </c>
      <c r="E1435">
        <v>9.3679468643469536E-3</v>
      </c>
    </row>
    <row r="1436" spans="2:5" x14ac:dyDescent="0.3">
      <c r="B1436" s="205">
        <v>40520</v>
      </c>
      <c r="C1436" s="81">
        <v>85.931838999999997</v>
      </c>
      <c r="D1436" s="62">
        <f t="shared" si="22"/>
        <v>0.88140268321734305</v>
      </c>
      <c r="E1436">
        <v>9.3407773862514351E-3</v>
      </c>
    </row>
    <row r="1437" spans="2:5" x14ac:dyDescent="0.3">
      <c r="B1437" s="205">
        <v>39349</v>
      </c>
      <c r="C1437" s="81">
        <v>45.674346999999997</v>
      </c>
      <c r="D1437" s="62">
        <f t="shared" si="22"/>
        <v>-0.19234996030478141</v>
      </c>
      <c r="E1437">
        <v>9.310606360937574E-3</v>
      </c>
    </row>
    <row r="1438" spans="2:5" x14ac:dyDescent="0.3">
      <c r="B1438" s="205">
        <v>40066</v>
      </c>
      <c r="C1438" s="81">
        <v>56.552151000000002</v>
      </c>
      <c r="D1438" s="62">
        <f t="shared" si="22"/>
        <v>0.80775712161286595</v>
      </c>
      <c r="E1438">
        <v>9.3096753956884194E-3</v>
      </c>
    </row>
    <row r="1439" spans="2:5" x14ac:dyDescent="0.3">
      <c r="B1439" s="205">
        <v>38763</v>
      </c>
      <c r="C1439" s="81">
        <v>31.283047</v>
      </c>
      <c r="D1439" s="62">
        <f t="shared" si="22"/>
        <v>-0.64241439044959003</v>
      </c>
      <c r="E1439">
        <v>9.3002736234322585E-3</v>
      </c>
    </row>
    <row r="1440" spans="2:5" x14ac:dyDescent="0.3">
      <c r="B1440" s="205">
        <v>40942</v>
      </c>
      <c r="C1440" s="81">
        <v>87.484076999999999</v>
      </c>
      <c r="D1440" s="62">
        <f t="shared" si="22"/>
        <v>-0.72956156544369877</v>
      </c>
      <c r="E1440">
        <v>9.2781542487244822E-3</v>
      </c>
    </row>
    <row r="1441" spans="2:5" x14ac:dyDescent="0.3">
      <c r="B1441" s="205">
        <v>43147</v>
      </c>
      <c r="C1441" s="81">
        <v>323.48980699999998</v>
      </c>
      <c r="D1441" s="62">
        <f t="shared" si="22"/>
        <v>-0.20614387192594075</v>
      </c>
      <c r="E1441">
        <v>9.2754273569044757E-3</v>
      </c>
    </row>
    <row r="1442" spans="2:5" x14ac:dyDescent="0.3">
      <c r="B1442" s="205">
        <v>43516</v>
      </c>
      <c r="C1442" s="81">
        <v>407.49173000000002</v>
      </c>
      <c r="D1442" s="62">
        <f t="shared" si="22"/>
        <v>1.4816257764289207</v>
      </c>
      <c r="E1442">
        <v>9.2680526598263192E-3</v>
      </c>
    </row>
    <row r="1443" spans="2:5" x14ac:dyDescent="0.3">
      <c r="B1443" s="205">
        <v>41751</v>
      </c>
      <c r="C1443" s="81">
        <v>164.20353700000001</v>
      </c>
      <c r="D1443" s="62">
        <f t="shared" si="22"/>
        <v>-0.68653194398909256</v>
      </c>
      <c r="E1443">
        <v>9.2620044273809786E-3</v>
      </c>
    </row>
    <row r="1444" spans="2:5" x14ac:dyDescent="0.3">
      <c r="B1444" s="205">
        <v>44589</v>
      </c>
      <c r="C1444" s="81">
        <v>523.82861300000002</v>
      </c>
      <c r="D1444" s="62">
        <f t="shared" si="22"/>
        <v>4.6895546351729482</v>
      </c>
      <c r="E1444">
        <v>9.2619075475496738E-3</v>
      </c>
    </row>
    <row r="1445" spans="2:5" x14ac:dyDescent="0.3">
      <c r="B1445" s="205">
        <v>40764</v>
      </c>
      <c r="C1445" s="81">
        <v>92.068473999999995</v>
      </c>
      <c r="D1445" s="62">
        <f t="shared" si="22"/>
        <v>-0.66259099616680972</v>
      </c>
      <c r="E1445">
        <v>9.2547907209677843E-3</v>
      </c>
    </row>
    <row r="1446" spans="2:5" x14ac:dyDescent="0.3">
      <c r="B1446" s="205">
        <v>42230</v>
      </c>
      <c r="C1446" s="81">
        <v>272.86904900000002</v>
      </c>
      <c r="D1446" s="62">
        <f t="shared" si="22"/>
        <v>-0.44620925626979319</v>
      </c>
      <c r="E1446">
        <v>9.246504814825798E-3</v>
      </c>
    </row>
    <row r="1447" spans="2:5" x14ac:dyDescent="0.3">
      <c r="B1447" s="205">
        <v>44722</v>
      </c>
      <c r="C1447" s="81">
        <v>492.72952299999997</v>
      </c>
      <c r="D1447" s="62">
        <f t="shared" si="22"/>
        <v>-0.14553234731130976</v>
      </c>
      <c r="E1447">
        <v>9.2434731417065739E-3</v>
      </c>
    </row>
    <row r="1448" spans="2:5" x14ac:dyDescent="0.3">
      <c r="B1448" s="205">
        <v>44790</v>
      </c>
      <c r="C1448" s="81">
        <v>576.65087900000003</v>
      </c>
      <c r="D1448" s="62">
        <f t="shared" si="22"/>
        <v>1.3288633226184245</v>
      </c>
      <c r="E1448">
        <v>9.2306352655337695E-3</v>
      </c>
    </row>
    <row r="1449" spans="2:5" x14ac:dyDescent="0.3">
      <c r="B1449" s="205">
        <v>42059</v>
      </c>
      <c r="C1449" s="81">
        <v>247.610443</v>
      </c>
      <c r="D1449" s="62">
        <f t="shared" si="22"/>
        <v>14.152207046788664</v>
      </c>
      <c r="E1449">
        <v>9.2209558958107635E-3</v>
      </c>
    </row>
    <row r="1450" spans="2:5" x14ac:dyDescent="0.3">
      <c r="B1450" s="205">
        <v>38419</v>
      </c>
      <c r="C1450" s="81">
        <v>16.341543000000001</v>
      </c>
      <c r="D1450" s="62">
        <f t="shared" si="22"/>
        <v>-0.53573457866692153</v>
      </c>
      <c r="E1450">
        <v>9.2155405506387962E-3</v>
      </c>
    </row>
    <row r="1451" spans="2:5" x14ac:dyDescent="0.3">
      <c r="B1451" s="205">
        <v>39755</v>
      </c>
      <c r="C1451" s="81">
        <v>35.198708000000003</v>
      </c>
      <c r="D1451" s="62">
        <f t="shared" si="22"/>
        <v>-0.93590600754629938</v>
      </c>
      <c r="E1451">
        <v>9.1911153860590473E-3</v>
      </c>
    </row>
    <row r="1452" spans="2:5" x14ac:dyDescent="0.3">
      <c r="B1452" s="205">
        <v>44936</v>
      </c>
      <c r="C1452" s="81">
        <v>549.17327899999998</v>
      </c>
      <c r="D1452" s="62">
        <f t="shared" si="22"/>
        <v>14.025566978041001</v>
      </c>
      <c r="E1452">
        <v>9.189269754824439E-3</v>
      </c>
    </row>
    <row r="1453" spans="2:5" x14ac:dyDescent="0.3">
      <c r="B1453" s="205">
        <v>38922</v>
      </c>
      <c r="C1453" s="81">
        <v>36.549255000000002</v>
      </c>
      <c r="D1453" s="62">
        <f t="shared" si="22"/>
        <v>0.61233174390797496</v>
      </c>
      <c r="E1453">
        <v>9.1670127034214951E-3</v>
      </c>
    </row>
    <row r="1454" spans="2:5" x14ac:dyDescent="0.3">
      <c r="B1454" s="205">
        <v>38667</v>
      </c>
      <c r="C1454" s="81">
        <v>22.668569999999999</v>
      </c>
      <c r="D1454" s="62">
        <f t="shared" si="22"/>
        <v>-0.95682100341815224</v>
      </c>
      <c r="E1454">
        <v>9.165824863024993E-3</v>
      </c>
    </row>
    <row r="1455" spans="2:5" x14ac:dyDescent="0.3">
      <c r="B1455" s="205">
        <v>44204</v>
      </c>
      <c r="C1455" s="81">
        <v>524.99066200000004</v>
      </c>
      <c r="D1455" s="62">
        <f t="shared" si="22"/>
        <v>0.48664821594864094</v>
      </c>
      <c r="E1455">
        <v>9.1553722343198987E-3</v>
      </c>
    </row>
    <row r="1456" spans="2:5" x14ac:dyDescent="0.3">
      <c r="B1456" s="205">
        <v>43411</v>
      </c>
      <c r="C1456" s="81">
        <v>353.13711499999999</v>
      </c>
      <c r="D1456" s="62">
        <f t="shared" si="22"/>
        <v>-0.33322110558953949</v>
      </c>
      <c r="E1456">
        <v>9.1543022393417803E-3</v>
      </c>
    </row>
    <row r="1457" spans="2:5" x14ac:dyDescent="0.3">
      <c r="B1457" s="205">
        <v>44972</v>
      </c>
      <c r="C1457" s="81">
        <v>529.61651600000005</v>
      </c>
      <c r="D1457" s="62">
        <f t="shared" si="22"/>
        <v>-7.2366878275964608E-2</v>
      </c>
      <c r="E1457">
        <v>9.1508415592536658E-3</v>
      </c>
    </row>
    <row r="1458" spans="2:5" x14ac:dyDescent="0.3">
      <c r="B1458" s="205">
        <v>44778</v>
      </c>
      <c r="C1458" s="81">
        <v>570.93316700000003</v>
      </c>
      <c r="D1458" s="62">
        <f t="shared" si="22"/>
        <v>13.998298951772016</v>
      </c>
      <c r="E1458">
        <v>9.147977392983727E-3</v>
      </c>
    </row>
    <row r="1459" spans="2:5" x14ac:dyDescent="0.3">
      <c r="B1459" s="205">
        <v>39877</v>
      </c>
      <c r="C1459" s="81">
        <v>38.066527999999998</v>
      </c>
      <c r="D1459" s="62">
        <f t="shared" si="22"/>
        <v>-0.79698059950030486</v>
      </c>
      <c r="E1459">
        <v>9.1429211909703021E-3</v>
      </c>
    </row>
    <row r="1460" spans="2:5" x14ac:dyDescent="0.3">
      <c r="B1460" s="205">
        <v>41855</v>
      </c>
      <c r="C1460" s="81">
        <v>187.50192300000001</v>
      </c>
      <c r="D1460" s="62">
        <f t="shared" si="22"/>
        <v>-0.66032260326086956</v>
      </c>
      <c r="E1460">
        <v>9.1428860951579729E-3</v>
      </c>
    </row>
    <row r="1461" spans="2:5" x14ac:dyDescent="0.3">
      <c r="B1461" s="205">
        <v>45265</v>
      </c>
      <c r="C1461" s="81">
        <v>552</v>
      </c>
      <c r="D1461" s="62">
        <f t="shared" si="22"/>
        <v>0.10380718475335296</v>
      </c>
      <c r="E1461">
        <v>9.140767824497258E-3</v>
      </c>
    </row>
    <row r="1462" spans="2:5" x14ac:dyDescent="0.3">
      <c r="B1462" s="205">
        <v>44736</v>
      </c>
      <c r="C1462" s="81">
        <v>500.08734099999998</v>
      </c>
      <c r="D1462" s="62">
        <f t="shared" si="22"/>
        <v>4.0485164108244422</v>
      </c>
      <c r="E1462">
        <v>9.1062328296762571E-3</v>
      </c>
    </row>
    <row r="1463" spans="2:5" x14ac:dyDescent="0.3">
      <c r="B1463" s="205">
        <v>41075</v>
      </c>
      <c r="C1463" s="81">
        <v>99.056297000000001</v>
      </c>
      <c r="D1463" s="62">
        <f t="shared" si="22"/>
        <v>-0.57328744418051025</v>
      </c>
      <c r="E1463">
        <v>9.1034908034392497E-3</v>
      </c>
    </row>
    <row r="1464" spans="2:5" x14ac:dyDescent="0.3">
      <c r="B1464" s="205">
        <v>42388</v>
      </c>
      <c r="C1464" s="81">
        <v>232.138229</v>
      </c>
      <c r="D1464" s="62">
        <f t="shared" si="22"/>
        <v>-0.44188848921473012</v>
      </c>
      <c r="E1464">
        <v>9.0981538318449275E-3</v>
      </c>
    </row>
    <row r="1465" spans="2:5" x14ac:dyDescent="0.3">
      <c r="B1465" s="205">
        <v>43683</v>
      </c>
      <c r="C1465" s="81">
        <v>415.93521099999998</v>
      </c>
      <c r="D1465" s="62">
        <f t="shared" si="22"/>
        <v>0.59703312797970809</v>
      </c>
      <c r="E1465">
        <v>9.0782767315231595E-3</v>
      </c>
    </row>
    <row r="1466" spans="2:5" x14ac:dyDescent="0.3">
      <c r="B1466" s="205">
        <v>42702</v>
      </c>
      <c r="C1466" s="81">
        <v>260.44244400000002</v>
      </c>
      <c r="D1466" s="62">
        <f t="shared" si="22"/>
        <v>-0.52300323953840977</v>
      </c>
      <c r="E1466">
        <v>9.0774897443834188E-3</v>
      </c>
    </row>
    <row r="1467" spans="2:5" x14ac:dyDescent="0.3">
      <c r="B1467" s="205">
        <v>44888</v>
      </c>
      <c r="C1467" s="81">
        <v>546.004639</v>
      </c>
      <c r="D1467" s="62">
        <f t="shared" si="22"/>
        <v>10.554085558715597</v>
      </c>
      <c r="E1467">
        <v>9.0584421133446582E-3</v>
      </c>
    </row>
    <row r="1468" spans="2:5" x14ac:dyDescent="0.3">
      <c r="B1468" s="205">
        <v>39420</v>
      </c>
      <c r="C1468" s="81">
        <v>47.256413000000002</v>
      </c>
      <c r="D1468" s="62">
        <f t="shared" si="22"/>
        <v>-0.90500985784470356</v>
      </c>
      <c r="E1468">
        <v>9.0581695726053603E-3</v>
      </c>
    </row>
    <row r="1469" spans="2:5" x14ac:dyDescent="0.3">
      <c r="B1469" s="205">
        <v>44692</v>
      </c>
      <c r="C1469" s="81">
        <v>497.487549</v>
      </c>
      <c r="D1469" s="62">
        <f t="shared" si="22"/>
        <v>1.9605440884250658</v>
      </c>
      <c r="E1469">
        <v>9.0538123388460515E-3</v>
      </c>
    </row>
    <row r="1470" spans="2:5" x14ac:dyDescent="0.3">
      <c r="B1470" s="205">
        <v>41732</v>
      </c>
      <c r="C1470" s="81">
        <v>168.03923</v>
      </c>
      <c r="D1470" s="62">
        <f t="shared" si="22"/>
        <v>-0.66088335805848197</v>
      </c>
      <c r="E1470">
        <v>9.0483965283412651E-3</v>
      </c>
    </row>
    <row r="1471" spans="2:5" x14ac:dyDescent="0.3">
      <c r="B1471" s="205">
        <v>44054</v>
      </c>
      <c r="C1471" s="81">
        <v>495.52044699999999</v>
      </c>
      <c r="D1471" s="62">
        <f t="shared" si="22"/>
        <v>2.1372430535393732</v>
      </c>
      <c r="E1471">
        <v>9.0453692286862203E-3</v>
      </c>
    </row>
    <row r="1472" spans="2:5" x14ac:dyDescent="0.3">
      <c r="B1472" s="205">
        <v>41634</v>
      </c>
      <c r="C1472" s="81">
        <v>157.94773900000001</v>
      </c>
      <c r="D1472" s="62">
        <f t="shared" si="22"/>
        <v>-0.61184197939665086</v>
      </c>
      <c r="E1472">
        <v>9.04314279217046E-3</v>
      </c>
    </row>
    <row r="1473" spans="2:5" x14ac:dyDescent="0.3">
      <c r="B1473" s="205">
        <v>43483</v>
      </c>
      <c r="C1473" s="81">
        <v>406.91607699999997</v>
      </c>
      <c r="D1473" s="62">
        <f t="shared" si="22"/>
        <v>-0.16174006978406105</v>
      </c>
      <c r="E1473">
        <v>9.0412299927477499E-3</v>
      </c>
    </row>
    <row r="1474" spans="2:5" x14ac:dyDescent="0.3">
      <c r="B1474" s="205">
        <v>43943</v>
      </c>
      <c r="C1474" s="81">
        <v>485.42947400000003</v>
      </c>
      <c r="D1474" s="62">
        <f t="shared" si="22"/>
        <v>2.4086925623656312</v>
      </c>
      <c r="E1474">
        <v>9.0325126454612603E-3</v>
      </c>
    </row>
    <row r="1475" spans="2:5" x14ac:dyDescent="0.3">
      <c r="B1475" s="205">
        <v>41458</v>
      </c>
      <c r="C1475" s="81">
        <v>142.40928600000001</v>
      </c>
      <c r="D1475" s="62">
        <f t="shared" si="22"/>
        <v>-0.57876012910822738</v>
      </c>
      <c r="E1475">
        <v>9.0205943970954727E-3</v>
      </c>
    </row>
    <row r="1476" spans="2:5" x14ac:dyDescent="0.3">
      <c r="B1476" s="205">
        <v>43105</v>
      </c>
      <c r="C1476" s="81">
        <v>338.07171599999998</v>
      </c>
      <c r="D1476" s="62">
        <f t="shared" si="22"/>
        <v>-0.23750498507878109</v>
      </c>
      <c r="E1476">
        <v>9.0142355824163346E-3</v>
      </c>
    </row>
    <row r="1477" spans="2:5" x14ac:dyDescent="0.3">
      <c r="B1477" s="205">
        <v>44007</v>
      </c>
      <c r="C1477" s="81">
        <v>443.37564099999997</v>
      </c>
      <c r="D1477" s="62">
        <f t="shared" si="22"/>
        <v>0.21467020153836364</v>
      </c>
      <c r="E1477">
        <v>9.0100582096292441E-3</v>
      </c>
    </row>
    <row r="1478" spans="2:5" x14ac:dyDescent="0.3">
      <c r="B1478" s="205">
        <v>43252</v>
      </c>
      <c r="C1478" s="81">
        <v>365.01730300000003</v>
      </c>
      <c r="D1478" s="62">
        <f t="shared" si="22"/>
        <v>-0.38296714380569835</v>
      </c>
      <c r="E1478">
        <v>9.0007836081490312E-3</v>
      </c>
    </row>
    <row r="1479" spans="2:5" x14ac:dyDescent="0.3">
      <c r="B1479" s="205">
        <v>44434</v>
      </c>
      <c r="C1479" s="81">
        <v>591.56866500000001</v>
      </c>
      <c r="D1479" s="62">
        <f t="shared" si="22"/>
        <v>14.429416682122547</v>
      </c>
      <c r="E1479">
        <v>8.9986054358257555E-3</v>
      </c>
    </row>
    <row r="1480" spans="2:5" x14ac:dyDescent="0.3">
      <c r="B1480" s="205">
        <v>39650</v>
      </c>
      <c r="C1480" s="81">
        <v>38.340313000000002</v>
      </c>
      <c r="D1480" s="62">
        <f t="shared" ref="D1480:D1543" si="23">(C1480-C1481)/C1481</f>
        <v>-0.85700711144374564</v>
      </c>
      <c r="E1480">
        <v>8.9984611451654362E-3</v>
      </c>
    </row>
    <row r="1481" spans="2:5" x14ac:dyDescent="0.3">
      <c r="B1481" s="205">
        <v>42705</v>
      </c>
      <c r="C1481" s="81">
        <v>268.127411</v>
      </c>
      <c r="D1481" s="62">
        <f t="shared" si="23"/>
        <v>-0.52252242323166298</v>
      </c>
      <c r="E1481">
        <v>8.9933169361774822E-3</v>
      </c>
    </row>
    <row r="1482" spans="2:5" x14ac:dyDescent="0.3">
      <c r="B1482" s="205">
        <v>44537</v>
      </c>
      <c r="C1482" s="81">
        <v>561.54974400000003</v>
      </c>
      <c r="D1482" s="62">
        <f t="shared" si="23"/>
        <v>52.204447289343271</v>
      </c>
      <c r="E1482">
        <v>8.9898983597501581E-3</v>
      </c>
    </row>
    <row r="1483" spans="2:5" x14ac:dyDescent="0.3">
      <c r="B1483" s="205">
        <v>38107</v>
      </c>
      <c r="C1483" s="81">
        <v>10.554563999999999</v>
      </c>
      <c r="D1483" s="62">
        <f t="shared" si="23"/>
        <v>-0.96744405265301625</v>
      </c>
      <c r="E1483">
        <v>8.9785111680037184E-3</v>
      </c>
    </row>
    <row r="1484" spans="2:5" x14ac:dyDescent="0.3">
      <c r="B1484" s="205">
        <v>43206</v>
      </c>
      <c r="C1484" s="81">
        <v>324.197723</v>
      </c>
      <c r="D1484" s="62">
        <f t="shared" si="23"/>
        <v>53.504728595815855</v>
      </c>
      <c r="E1484">
        <v>8.9587922774286444E-3</v>
      </c>
    </row>
    <row r="1485" spans="2:5" x14ac:dyDescent="0.3">
      <c r="B1485" s="205">
        <v>37515</v>
      </c>
      <c r="C1485" s="81">
        <v>5.9480659999999999</v>
      </c>
      <c r="D1485" s="62">
        <f t="shared" si="23"/>
        <v>-0.96274010954762312</v>
      </c>
      <c r="E1485">
        <v>8.9570234537498204E-3</v>
      </c>
    </row>
    <row r="1486" spans="2:5" x14ac:dyDescent="0.3">
      <c r="B1486" s="205">
        <v>41677</v>
      </c>
      <c r="C1486" s="81">
        <v>159.637238</v>
      </c>
      <c r="D1486" s="62">
        <f t="shared" si="23"/>
        <v>-0.31870214473535668</v>
      </c>
      <c r="E1486">
        <v>8.946484019165226E-3</v>
      </c>
    </row>
    <row r="1487" spans="2:5" x14ac:dyDescent="0.3">
      <c r="B1487" s="205">
        <v>42164</v>
      </c>
      <c r="C1487" s="81">
        <v>234.31343100000001</v>
      </c>
      <c r="D1487" s="62">
        <f t="shared" si="23"/>
        <v>-0.16207706892063184</v>
      </c>
      <c r="E1487">
        <v>8.9463696900707324E-3</v>
      </c>
    </row>
    <row r="1488" spans="2:5" x14ac:dyDescent="0.3">
      <c r="B1488" s="205">
        <v>42619</v>
      </c>
      <c r="C1488" s="81">
        <v>279.63601699999998</v>
      </c>
      <c r="D1488" s="62">
        <f t="shared" si="23"/>
        <v>-0.28444641657501191</v>
      </c>
      <c r="E1488">
        <v>8.9224085078727228E-3</v>
      </c>
    </row>
    <row r="1489" spans="2:5" x14ac:dyDescent="0.3">
      <c r="B1489" s="205">
        <v>43567</v>
      </c>
      <c r="C1489" s="81">
        <v>390.79675300000002</v>
      </c>
      <c r="D1489" s="62">
        <f t="shared" si="23"/>
        <v>3.3069918951613917</v>
      </c>
      <c r="E1489">
        <v>8.9175107843348211E-3</v>
      </c>
    </row>
    <row r="1490" spans="2:5" x14ac:dyDescent="0.3">
      <c r="B1490" s="205">
        <v>40771</v>
      </c>
      <c r="C1490" s="81">
        <v>90.735427999999999</v>
      </c>
      <c r="D1490" s="62">
        <f t="shared" si="23"/>
        <v>-0.66551239526842887</v>
      </c>
      <c r="E1490">
        <v>8.8933414576653196E-3</v>
      </c>
    </row>
    <row r="1491" spans="2:5" x14ac:dyDescent="0.3">
      <c r="B1491" s="205">
        <v>42836</v>
      </c>
      <c r="C1491" s="81">
        <v>271.26693699999998</v>
      </c>
      <c r="D1491" s="62">
        <f t="shared" si="23"/>
        <v>2.6455476155595665</v>
      </c>
      <c r="E1491">
        <v>8.8883070451431893E-3</v>
      </c>
    </row>
    <row r="1492" spans="2:5" x14ac:dyDescent="0.3">
      <c r="B1492" s="205">
        <v>40241</v>
      </c>
      <c r="C1492" s="81">
        <v>74.410477</v>
      </c>
      <c r="D1492" s="62">
        <f t="shared" si="23"/>
        <v>-0.46375297465293808</v>
      </c>
      <c r="E1492">
        <v>8.8833911280656944E-3</v>
      </c>
    </row>
    <row r="1493" spans="2:5" x14ac:dyDescent="0.3">
      <c r="B1493" s="205">
        <v>41437</v>
      </c>
      <c r="C1493" s="81">
        <v>138.76156599999999</v>
      </c>
      <c r="D1493" s="62">
        <f t="shared" si="23"/>
        <v>0.74640308393482713</v>
      </c>
      <c r="E1493">
        <v>8.8758772480632755E-3</v>
      </c>
    </row>
    <row r="1494" spans="2:5" x14ac:dyDescent="0.3">
      <c r="B1494" s="205">
        <v>40301</v>
      </c>
      <c r="C1494" s="81">
        <v>79.455635000000001</v>
      </c>
      <c r="D1494" s="62">
        <f t="shared" si="23"/>
        <v>-0.82139680068176679</v>
      </c>
      <c r="E1494">
        <v>8.8740463927762595E-3</v>
      </c>
    </row>
    <row r="1495" spans="2:5" x14ac:dyDescent="0.3">
      <c r="B1495" s="205">
        <v>43839</v>
      </c>
      <c r="C1495" s="81">
        <v>444.87240600000001</v>
      </c>
      <c r="D1495" s="62">
        <f t="shared" si="23"/>
        <v>-9.5286537400230929E-3</v>
      </c>
      <c r="E1495">
        <v>8.8689320366773083E-3</v>
      </c>
    </row>
    <row r="1496" spans="2:5" x14ac:dyDescent="0.3">
      <c r="B1496" s="205">
        <v>43756</v>
      </c>
      <c r="C1496" s="81">
        <v>449.15222199999999</v>
      </c>
      <c r="D1496" s="62">
        <f t="shared" si="23"/>
        <v>-0.15185008208318981</v>
      </c>
      <c r="E1496">
        <v>8.8668682843566753E-3</v>
      </c>
    </row>
    <row r="1497" spans="2:5" x14ac:dyDescent="0.3">
      <c r="B1497" s="205">
        <v>44988</v>
      </c>
      <c r="C1497" s="81">
        <v>529.56701699999996</v>
      </c>
      <c r="D1497" s="62">
        <f t="shared" si="23"/>
        <v>-4.2993996655977501E-2</v>
      </c>
      <c r="E1497">
        <v>8.8662155030350357E-3</v>
      </c>
    </row>
    <row r="1498" spans="2:5" x14ac:dyDescent="0.3">
      <c r="B1498" s="205">
        <v>44552</v>
      </c>
      <c r="C1498" s="81">
        <v>553.35809300000005</v>
      </c>
      <c r="D1498" s="62">
        <f t="shared" si="23"/>
        <v>48.578976223225865</v>
      </c>
      <c r="E1498">
        <v>8.853684209488108E-3</v>
      </c>
    </row>
    <row r="1499" spans="2:5" x14ac:dyDescent="0.3">
      <c r="B1499" s="205">
        <v>38029</v>
      </c>
      <c r="C1499" s="81">
        <v>11.161144</v>
      </c>
      <c r="D1499" s="62">
        <f t="shared" si="23"/>
        <v>0.97031832561292497</v>
      </c>
      <c r="E1499">
        <v>8.842830352896942E-3</v>
      </c>
    </row>
    <row r="1500" spans="2:5" x14ac:dyDescent="0.3">
      <c r="B1500" s="205">
        <v>37631</v>
      </c>
      <c r="C1500" s="81">
        <v>5.6646400000000003</v>
      </c>
      <c r="D1500" s="62">
        <f t="shared" si="23"/>
        <v>-0.98945917427052443</v>
      </c>
      <c r="E1500">
        <v>8.831442492686194E-3</v>
      </c>
    </row>
    <row r="1501" spans="2:5" x14ac:dyDescent="0.3">
      <c r="B1501" s="205">
        <v>45329</v>
      </c>
      <c r="C1501" s="81">
        <v>537.40002400000003</v>
      </c>
      <c r="D1501" s="62">
        <f t="shared" si="23"/>
        <v>-7.1358998772564269E-2</v>
      </c>
      <c r="E1501">
        <v>8.8229996135235963E-3</v>
      </c>
    </row>
    <row r="1502" spans="2:5" x14ac:dyDescent="0.3">
      <c r="B1502" s="205">
        <v>44403</v>
      </c>
      <c r="C1502" s="81">
        <v>578.69512899999995</v>
      </c>
      <c r="D1502" s="62">
        <f t="shared" si="23"/>
        <v>1.1556473278094035</v>
      </c>
      <c r="E1502">
        <v>8.811165461858457E-3</v>
      </c>
    </row>
    <row r="1503" spans="2:5" x14ac:dyDescent="0.3">
      <c r="B1503" s="205">
        <v>42709</v>
      </c>
      <c r="C1503" s="81">
        <v>268.45538299999998</v>
      </c>
      <c r="D1503" s="62">
        <f t="shared" si="23"/>
        <v>-0.2128439459184289</v>
      </c>
      <c r="E1503">
        <v>8.8043840207430758E-3</v>
      </c>
    </row>
    <row r="1504" spans="2:5" x14ac:dyDescent="0.3">
      <c r="B1504" s="205">
        <v>43108</v>
      </c>
      <c r="C1504" s="81">
        <v>341.04467799999998</v>
      </c>
      <c r="D1504" s="62">
        <f t="shared" si="23"/>
        <v>2.3620554053492002</v>
      </c>
      <c r="E1504">
        <v>8.7938796985903307E-3</v>
      </c>
    </row>
    <row r="1505" spans="2:5" x14ac:dyDescent="0.3">
      <c r="B1505" s="205">
        <v>40703</v>
      </c>
      <c r="C1505" s="81">
        <v>101.439339</v>
      </c>
      <c r="D1505" s="62">
        <f t="shared" si="23"/>
        <v>0.62453447071132173</v>
      </c>
      <c r="E1505">
        <v>8.7873067396213259E-3</v>
      </c>
    </row>
    <row r="1506" spans="2:5" x14ac:dyDescent="0.3">
      <c r="B1506" s="205">
        <v>40087</v>
      </c>
      <c r="C1506" s="81">
        <v>62.442096999999997</v>
      </c>
      <c r="D1506" s="62">
        <f t="shared" si="23"/>
        <v>-0.87229453952121183</v>
      </c>
      <c r="E1506">
        <v>8.7781755941748318E-3</v>
      </c>
    </row>
    <row r="1507" spans="2:5" x14ac:dyDescent="0.3">
      <c r="B1507" s="205">
        <v>43888</v>
      </c>
      <c r="C1507" s="81">
        <v>488.95400999999998</v>
      </c>
      <c r="D1507" s="62">
        <f t="shared" si="23"/>
        <v>-0.23158482479617643</v>
      </c>
      <c r="E1507">
        <v>8.7657611265569094E-3</v>
      </c>
    </row>
    <row r="1508" spans="2:5" x14ac:dyDescent="0.3">
      <c r="B1508" s="205">
        <v>44460</v>
      </c>
      <c r="C1508" s="81">
        <v>636.31488000000002</v>
      </c>
      <c r="D1508" s="62">
        <f t="shared" si="23"/>
        <v>5.9013300448933874</v>
      </c>
      <c r="E1508">
        <v>8.7507965068875006E-3</v>
      </c>
    </row>
    <row r="1509" spans="2:5" x14ac:dyDescent="0.3">
      <c r="B1509" s="205">
        <v>40805</v>
      </c>
      <c r="C1509" s="81">
        <v>92.201774999999998</v>
      </c>
      <c r="D1509" s="62">
        <f t="shared" si="23"/>
        <v>-6.4574496708458629E-3</v>
      </c>
      <c r="E1509">
        <v>8.7505014389078466E-3</v>
      </c>
    </row>
    <row r="1510" spans="2:5" x14ac:dyDescent="0.3">
      <c r="B1510" s="205">
        <v>40975</v>
      </c>
      <c r="C1510" s="81">
        <v>92.801033000000004</v>
      </c>
      <c r="D1510" s="62">
        <f t="shared" si="23"/>
        <v>-0.83449544386990526</v>
      </c>
      <c r="E1510">
        <v>8.7418464972661945E-3</v>
      </c>
    </row>
    <row r="1511" spans="2:5" x14ac:dyDescent="0.3">
      <c r="B1511" s="205">
        <v>44560</v>
      </c>
      <c r="C1511" s="81">
        <v>560.71588099999997</v>
      </c>
      <c r="D1511" s="62">
        <f t="shared" si="23"/>
        <v>1.234920847738904</v>
      </c>
      <c r="E1511">
        <v>8.7363792962999974E-3</v>
      </c>
    </row>
    <row r="1512" spans="2:5" x14ac:dyDescent="0.3">
      <c r="B1512" s="205">
        <v>42152</v>
      </c>
      <c r="C1512" s="81">
        <v>250.888474</v>
      </c>
      <c r="D1512" s="62">
        <f t="shared" si="23"/>
        <v>-0.55561505324842386</v>
      </c>
      <c r="E1512">
        <v>8.7245332244476979E-3</v>
      </c>
    </row>
    <row r="1513" spans="2:5" x14ac:dyDescent="0.3">
      <c r="B1513" s="205">
        <v>44770</v>
      </c>
      <c r="C1513" s="81">
        <v>564.57464600000003</v>
      </c>
      <c r="D1513" s="62">
        <f t="shared" si="23"/>
        <v>13.617095193848449</v>
      </c>
      <c r="E1513">
        <v>8.7186092472509025E-3</v>
      </c>
    </row>
    <row r="1514" spans="2:5" x14ac:dyDescent="0.3">
      <c r="B1514" s="205">
        <v>38994</v>
      </c>
      <c r="C1514" s="81">
        <v>38.624271</v>
      </c>
      <c r="D1514" s="62">
        <f t="shared" si="23"/>
        <v>-0.88671584813868554</v>
      </c>
      <c r="E1514">
        <v>8.6705784237570502E-3</v>
      </c>
    </row>
    <row r="1515" spans="2:5" x14ac:dyDescent="0.3">
      <c r="B1515" s="205">
        <v>43115</v>
      </c>
      <c r="C1515" s="81">
        <v>340.95034800000002</v>
      </c>
      <c r="D1515" s="62">
        <f t="shared" si="23"/>
        <v>-0.38238884093724951</v>
      </c>
      <c r="E1515">
        <v>8.655984239055706E-3</v>
      </c>
    </row>
    <row r="1516" spans="2:5" x14ac:dyDescent="0.3">
      <c r="B1516" s="205">
        <v>45168</v>
      </c>
      <c r="C1516" s="81">
        <v>552.04693599999996</v>
      </c>
      <c r="D1516" s="62">
        <f t="shared" si="23"/>
        <v>0.56457149952179031</v>
      </c>
      <c r="E1516">
        <v>8.6340245999903115E-3</v>
      </c>
    </row>
    <row r="1517" spans="2:5" x14ac:dyDescent="0.3">
      <c r="B1517" s="205">
        <v>43236</v>
      </c>
      <c r="C1517" s="81">
        <v>352.84225500000002</v>
      </c>
      <c r="D1517" s="62">
        <f t="shared" si="23"/>
        <v>-0.2945349573529073</v>
      </c>
      <c r="E1517">
        <v>8.6336302996774927E-3</v>
      </c>
    </row>
    <row r="1518" spans="2:5" x14ac:dyDescent="0.3">
      <c r="B1518" s="205">
        <v>44189</v>
      </c>
      <c r="C1518" s="81">
        <v>500.15554800000001</v>
      </c>
      <c r="D1518" s="62">
        <f t="shared" si="23"/>
        <v>0.41485582076147298</v>
      </c>
      <c r="E1518">
        <v>8.6249880341176637E-3</v>
      </c>
    </row>
    <row r="1519" spans="2:5" x14ac:dyDescent="0.3">
      <c r="B1519" s="205">
        <v>43238</v>
      </c>
      <c r="C1519" s="81">
        <v>353.502838</v>
      </c>
      <c r="D1519" s="62">
        <f t="shared" si="23"/>
        <v>-0.10083913520384136</v>
      </c>
      <c r="E1519">
        <v>8.6168282820209968E-3</v>
      </c>
    </row>
    <row r="1520" spans="2:5" x14ac:dyDescent="0.3">
      <c r="B1520" s="205">
        <v>43656</v>
      </c>
      <c r="C1520" s="81">
        <v>393.147491</v>
      </c>
      <c r="D1520" s="62">
        <f t="shared" si="23"/>
        <v>0.34756051549346456</v>
      </c>
      <c r="E1520">
        <v>8.615462781485117E-3</v>
      </c>
    </row>
    <row r="1521" spans="2:5" x14ac:dyDescent="0.3">
      <c r="B1521" s="205">
        <v>42993</v>
      </c>
      <c r="C1521" s="81">
        <v>291.74755900000002</v>
      </c>
      <c r="D1521" s="62">
        <f t="shared" si="23"/>
        <v>4.4456346960407007</v>
      </c>
      <c r="E1521">
        <v>8.6149156791221655E-3</v>
      </c>
    </row>
    <row r="1522" spans="2:5" x14ac:dyDescent="0.3">
      <c r="B1522" s="205">
        <v>40049</v>
      </c>
      <c r="C1522" s="81">
        <v>53.574573999999998</v>
      </c>
      <c r="D1522" s="62">
        <f t="shared" si="23"/>
        <v>-0.79518291933613405</v>
      </c>
      <c r="E1522">
        <v>8.5925615674174293E-3</v>
      </c>
    </row>
    <row r="1523" spans="2:5" x14ac:dyDescent="0.3">
      <c r="B1523" s="205">
        <v>42186</v>
      </c>
      <c r="C1523" s="81">
        <v>261.57278400000001</v>
      </c>
      <c r="D1523" s="62">
        <f t="shared" si="23"/>
        <v>27.345850151887145</v>
      </c>
      <c r="E1523">
        <v>8.5679629824139385E-3</v>
      </c>
    </row>
    <row r="1524" spans="2:5" x14ac:dyDescent="0.3">
      <c r="B1524" s="205">
        <v>38069</v>
      </c>
      <c r="C1524" s="81">
        <v>9.2279040000000006</v>
      </c>
      <c r="D1524" s="62">
        <f t="shared" si="23"/>
        <v>-0.81936489539850177</v>
      </c>
      <c r="E1524">
        <v>8.5543303093512015E-3</v>
      </c>
    </row>
    <row r="1525" spans="2:5" x14ac:dyDescent="0.3">
      <c r="B1525" s="205">
        <v>39988</v>
      </c>
      <c r="C1525" s="81">
        <v>51.085884</v>
      </c>
      <c r="D1525" s="62">
        <f t="shared" si="23"/>
        <v>0.12812547567989277</v>
      </c>
      <c r="E1525">
        <v>8.5106083076343826E-3</v>
      </c>
    </row>
    <row r="1526" spans="2:5" x14ac:dyDescent="0.3">
      <c r="B1526" s="205">
        <v>39553</v>
      </c>
      <c r="C1526" s="81">
        <v>45.283867000000001</v>
      </c>
      <c r="D1526" s="62">
        <f t="shared" si="23"/>
        <v>-0.92143176131765103</v>
      </c>
      <c r="E1526">
        <v>8.5028145582498899E-3</v>
      </c>
    </row>
    <row r="1527" spans="2:5" x14ac:dyDescent="0.3">
      <c r="B1527" s="205">
        <v>44568</v>
      </c>
      <c r="C1527" s="81">
        <v>576.36352499999998</v>
      </c>
      <c r="D1527" s="62">
        <f t="shared" si="23"/>
        <v>4.4136820652173878E-2</v>
      </c>
      <c r="E1527">
        <v>8.4971806940481853E-3</v>
      </c>
    </row>
    <row r="1528" spans="2:5" x14ac:dyDescent="0.3">
      <c r="B1528" s="205">
        <v>45302</v>
      </c>
      <c r="C1528" s="81">
        <v>552</v>
      </c>
      <c r="D1528" s="62">
        <f t="shared" si="23"/>
        <v>1.2330552189813639</v>
      </c>
      <c r="E1528">
        <v>8.4955224333471621E-3</v>
      </c>
    </row>
    <row r="1529" spans="2:5" x14ac:dyDescent="0.3">
      <c r="B1529" s="205">
        <v>42173</v>
      </c>
      <c r="C1529" s="81">
        <v>247.194962</v>
      </c>
      <c r="D1529" s="62">
        <f t="shared" si="23"/>
        <v>-0.47699050036708102</v>
      </c>
      <c r="E1529">
        <v>8.47628126616079E-3</v>
      </c>
    </row>
    <row r="1530" spans="2:5" x14ac:dyDescent="0.3">
      <c r="B1530" s="205">
        <v>44081</v>
      </c>
      <c r="C1530" s="81">
        <v>472.63952599999999</v>
      </c>
      <c r="D1530" s="62">
        <f t="shared" si="23"/>
        <v>0.62421670357830883</v>
      </c>
      <c r="E1530">
        <v>8.4745983858010247E-3</v>
      </c>
    </row>
    <row r="1531" spans="2:5" x14ac:dyDescent="0.3">
      <c r="B1531" s="205">
        <v>42989</v>
      </c>
      <c r="C1531" s="81">
        <v>290.995361</v>
      </c>
      <c r="D1531" s="62">
        <f t="shared" si="23"/>
        <v>-0.1074805468450198</v>
      </c>
      <c r="E1531">
        <v>8.4733070101431218E-3</v>
      </c>
    </row>
    <row r="1532" spans="2:5" x14ac:dyDescent="0.3">
      <c r="B1532" s="205">
        <v>43076</v>
      </c>
      <c r="C1532" s="81">
        <v>326.038116</v>
      </c>
      <c r="D1532" s="62">
        <f t="shared" si="23"/>
        <v>0.87306414952598266</v>
      </c>
      <c r="E1532">
        <v>8.4658855739197982E-3</v>
      </c>
    </row>
    <row r="1533" spans="2:5" x14ac:dyDescent="0.3">
      <c r="B1533" s="205">
        <v>41809</v>
      </c>
      <c r="C1533" s="81">
        <v>174.066711</v>
      </c>
      <c r="D1533" s="62">
        <f t="shared" si="23"/>
        <v>3.5527328473784849</v>
      </c>
      <c r="E1533">
        <v>8.4656167298585838E-3</v>
      </c>
    </row>
    <row r="1534" spans="2:5" x14ac:dyDescent="0.3">
      <c r="B1534" s="205">
        <v>39708</v>
      </c>
      <c r="C1534" s="81">
        <v>38.233455999999997</v>
      </c>
      <c r="D1534" s="62">
        <f t="shared" si="23"/>
        <v>-0.86221524943126404</v>
      </c>
      <c r="E1534">
        <v>8.4553035008592421E-3</v>
      </c>
    </row>
    <row r="1535" spans="2:5" x14ac:dyDescent="0.3">
      <c r="B1535" s="205">
        <v>42520</v>
      </c>
      <c r="C1535" s="81">
        <v>277.48684700000001</v>
      </c>
      <c r="D1535" s="62">
        <f t="shared" si="23"/>
        <v>15.472301921271963</v>
      </c>
      <c r="E1535">
        <v>8.4518558472468763E-3</v>
      </c>
    </row>
    <row r="1536" spans="2:5" x14ac:dyDescent="0.3">
      <c r="B1536" s="205">
        <v>38496</v>
      </c>
      <c r="C1536" s="81">
        <v>16.845662999999998</v>
      </c>
      <c r="D1536" s="62">
        <f t="shared" si="23"/>
        <v>-0.96956704019443041</v>
      </c>
      <c r="E1536">
        <v>8.450476404504411E-3</v>
      </c>
    </row>
    <row r="1537" spans="2:5" x14ac:dyDescent="0.3">
      <c r="B1537" s="205">
        <v>44825</v>
      </c>
      <c r="C1537" s="81">
        <v>553.53350799999998</v>
      </c>
      <c r="D1537" s="62">
        <f t="shared" si="23"/>
        <v>11.110192360127924</v>
      </c>
      <c r="E1537">
        <v>8.4409486780557645E-3</v>
      </c>
    </row>
    <row r="1538" spans="2:5" x14ac:dyDescent="0.3">
      <c r="B1538" s="205">
        <v>39570</v>
      </c>
      <c r="C1538" s="81">
        <v>45.708069000000002</v>
      </c>
      <c r="D1538" s="62">
        <f t="shared" si="23"/>
        <v>-0.77717939530455671</v>
      </c>
      <c r="E1538">
        <v>8.423148963981851E-3</v>
      </c>
    </row>
    <row r="1539" spans="2:5" x14ac:dyDescent="0.3">
      <c r="B1539" s="205">
        <v>41912</v>
      </c>
      <c r="C1539" s="81">
        <v>205.13394199999999</v>
      </c>
      <c r="D1539" s="62">
        <f t="shared" si="23"/>
        <v>-0.63290274444315131</v>
      </c>
      <c r="E1539">
        <v>8.3976531493737579E-3</v>
      </c>
    </row>
    <row r="1540" spans="2:5" x14ac:dyDescent="0.3">
      <c r="B1540" s="205">
        <v>45307</v>
      </c>
      <c r="C1540" s="81">
        <v>558.79998799999998</v>
      </c>
      <c r="D1540" s="62">
        <f t="shared" si="23"/>
        <v>1.2359243378232707</v>
      </c>
      <c r="E1540">
        <v>8.3911644836452345E-3</v>
      </c>
    </row>
    <row r="1541" spans="2:5" x14ac:dyDescent="0.3">
      <c r="B1541" s="205">
        <v>42150</v>
      </c>
      <c r="C1541" s="81">
        <v>249.919006</v>
      </c>
      <c r="D1541" s="62">
        <f t="shared" si="23"/>
        <v>-0.40878771900918814</v>
      </c>
      <c r="E1541">
        <v>8.3833618940200375E-3</v>
      </c>
    </row>
    <row r="1542" spans="2:5" x14ac:dyDescent="0.3">
      <c r="B1542" s="205">
        <v>43686</v>
      </c>
      <c r="C1542" s="81">
        <v>422.722961</v>
      </c>
      <c r="D1542" s="62">
        <f t="shared" si="23"/>
        <v>49.091077506370056</v>
      </c>
      <c r="E1542">
        <v>8.3829860035838488E-3</v>
      </c>
    </row>
    <row r="1543" spans="2:5" x14ac:dyDescent="0.3">
      <c r="B1543" s="205">
        <v>37928</v>
      </c>
      <c r="C1543" s="81">
        <v>8.4390870000000007</v>
      </c>
      <c r="D1543" s="62">
        <f t="shared" si="23"/>
        <v>-0.96873317732884778</v>
      </c>
      <c r="E1543">
        <v>8.3447162755841357E-3</v>
      </c>
    </row>
    <row r="1544" spans="2:5" x14ac:dyDescent="0.3">
      <c r="B1544" s="205">
        <v>42500</v>
      </c>
      <c r="C1544" s="81">
        <v>269.90548699999999</v>
      </c>
      <c r="D1544" s="62">
        <f t="shared" ref="D1544:D1607" si="24">(C1544-C1545)/C1545</f>
        <v>1.7722867939867846</v>
      </c>
      <c r="E1544">
        <v>8.3404497907957759E-3</v>
      </c>
    </row>
    <row r="1545" spans="2:5" x14ac:dyDescent="0.3">
      <c r="B1545" s="205">
        <v>41079</v>
      </c>
      <c r="C1545" s="81">
        <v>97.358429000000001</v>
      </c>
      <c r="D1545" s="62">
        <f t="shared" si="24"/>
        <v>-5.928898801341291E-2</v>
      </c>
      <c r="E1545">
        <v>8.3294681460929186E-3</v>
      </c>
    </row>
    <row r="1546" spans="2:5" x14ac:dyDescent="0.3">
      <c r="B1546" s="205">
        <v>41095</v>
      </c>
      <c r="C1546" s="81">
        <v>103.494514</v>
      </c>
      <c r="D1546" s="62">
        <f t="shared" si="24"/>
        <v>0.20872897606691371</v>
      </c>
      <c r="E1546">
        <v>8.3260285901789136E-3</v>
      </c>
    </row>
    <row r="1547" spans="2:5" x14ac:dyDescent="0.3">
      <c r="B1547" s="205">
        <v>40634</v>
      </c>
      <c r="C1547" s="81">
        <v>85.622596999999999</v>
      </c>
      <c r="D1547" s="62">
        <f t="shared" si="24"/>
        <v>-0.67236195065017579</v>
      </c>
      <c r="E1547">
        <v>8.3249289177217238E-3</v>
      </c>
    </row>
    <row r="1548" spans="2:5" x14ac:dyDescent="0.3">
      <c r="B1548" s="205">
        <v>42740</v>
      </c>
      <c r="C1548" s="81">
        <v>261.33288599999997</v>
      </c>
      <c r="D1548" s="62">
        <f t="shared" si="24"/>
        <v>5.4872170121533488</v>
      </c>
      <c r="E1548">
        <v>8.3172424789171046E-3</v>
      </c>
    </row>
    <row r="1549" spans="2:5" x14ac:dyDescent="0.3">
      <c r="B1549" s="205">
        <v>38916</v>
      </c>
      <c r="C1549" s="81">
        <v>40.284283000000002</v>
      </c>
      <c r="D1549" s="62">
        <f t="shared" si="24"/>
        <v>-0.53620828831090761</v>
      </c>
      <c r="E1549">
        <v>8.3101402438319101E-3</v>
      </c>
    </row>
    <row r="1550" spans="2:5" x14ac:dyDescent="0.3">
      <c r="B1550" s="205">
        <v>40897</v>
      </c>
      <c r="C1550" s="81">
        <v>86.858565999999996</v>
      </c>
      <c r="D1550" s="62">
        <f t="shared" si="24"/>
        <v>0.16797506865900011</v>
      </c>
      <c r="E1550">
        <v>8.2987163632333508E-3</v>
      </c>
    </row>
    <row r="1551" spans="2:5" x14ac:dyDescent="0.3">
      <c r="B1551" s="205">
        <v>40228</v>
      </c>
      <c r="C1551" s="81">
        <v>74.366798000000003</v>
      </c>
      <c r="D1551" s="62">
        <f t="shared" si="24"/>
        <v>1.0179738469423181</v>
      </c>
      <c r="E1551">
        <v>8.2911758995424297E-3</v>
      </c>
    </row>
    <row r="1552" spans="2:5" x14ac:dyDescent="0.3">
      <c r="B1552" s="205">
        <v>38923</v>
      </c>
      <c r="C1552" s="81">
        <v>36.852210999999997</v>
      </c>
      <c r="D1552" s="62">
        <f t="shared" si="24"/>
        <v>-0.90993440790608504</v>
      </c>
      <c r="E1552">
        <v>8.28897880408218E-3</v>
      </c>
    </row>
    <row r="1553" spans="2:5" x14ac:dyDescent="0.3">
      <c r="B1553" s="205">
        <v>43677</v>
      </c>
      <c r="C1553" s="81">
        <v>409.17080700000002</v>
      </c>
      <c r="D1553" s="62">
        <f t="shared" si="24"/>
        <v>10.152188492409811</v>
      </c>
      <c r="E1553">
        <v>8.2752108188494169E-3</v>
      </c>
    </row>
    <row r="1554" spans="2:5" x14ac:dyDescent="0.3">
      <c r="B1554" s="205">
        <v>38827</v>
      </c>
      <c r="C1554" s="81">
        <v>36.689731999999999</v>
      </c>
      <c r="D1554" s="62">
        <f t="shared" si="24"/>
        <v>-0.69811392727135357</v>
      </c>
      <c r="E1554">
        <v>8.2604588000578846E-3</v>
      </c>
    </row>
    <row r="1555" spans="2:5" x14ac:dyDescent="0.3">
      <c r="B1555" s="205">
        <v>41346</v>
      </c>
      <c r="C1555" s="81">
        <v>121.535027</v>
      </c>
      <c r="D1555" s="62">
        <f t="shared" si="24"/>
        <v>-0.7392334054294285</v>
      </c>
      <c r="E1555">
        <v>8.2518010234448359E-3</v>
      </c>
    </row>
    <row r="1556" spans="2:5" x14ac:dyDescent="0.3">
      <c r="B1556" s="205">
        <v>43844</v>
      </c>
      <c r="C1556" s="81">
        <v>466.06823700000001</v>
      </c>
      <c r="D1556" s="62">
        <f t="shared" si="24"/>
        <v>-0.16441189606077974</v>
      </c>
      <c r="E1556">
        <v>8.2513921274943447E-3</v>
      </c>
    </row>
    <row r="1557" spans="2:5" x14ac:dyDescent="0.3">
      <c r="B1557" s="205">
        <v>44580</v>
      </c>
      <c r="C1557" s="81">
        <v>557.77270499999997</v>
      </c>
      <c r="D1557" s="62">
        <f t="shared" si="24"/>
        <v>2.4360132570810715</v>
      </c>
      <c r="E1557">
        <v>8.2460942073018621E-3</v>
      </c>
    </row>
    <row r="1558" spans="2:5" x14ac:dyDescent="0.3">
      <c r="B1558" s="205">
        <v>41682</v>
      </c>
      <c r="C1558" s="81">
        <v>162.33135999999999</v>
      </c>
      <c r="D1558" s="62">
        <f t="shared" si="24"/>
        <v>-0.70752765968267739</v>
      </c>
      <c r="E1558">
        <v>8.224597938795767E-3</v>
      </c>
    </row>
    <row r="1559" spans="2:5" x14ac:dyDescent="0.3">
      <c r="B1559" s="205">
        <v>45173</v>
      </c>
      <c r="C1559" s="81">
        <v>555.03149399999995</v>
      </c>
      <c r="D1559" s="62">
        <f t="shared" si="24"/>
        <v>3.759858230478776</v>
      </c>
      <c r="E1559">
        <v>8.2226536762617652E-3</v>
      </c>
    </row>
    <row r="1560" spans="2:5" x14ac:dyDescent="0.3">
      <c r="B1560" s="205">
        <v>41282</v>
      </c>
      <c r="C1560" s="81">
        <v>116.606728</v>
      </c>
      <c r="D1560" s="62">
        <f t="shared" si="24"/>
        <v>-0.5937826595704615</v>
      </c>
      <c r="E1560">
        <v>8.2095513368407314E-3</v>
      </c>
    </row>
    <row r="1561" spans="2:5" x14ac:dyDescent="0.3">
      <c r="B1561" s="205">
        <v>42573</v>
      </c>
      <c r="C1561" s="81">
        <v>287.05502300000001</v>
      </c>
      <c r="D1561" s="62">
        <f t="shared" si="24"/>
        <v>28.267983181170692</v>
      </c>
      <c r="E1561">
        <v>8.1939852806956516E-3</v>
      </c>
    </row>
    <row r="1562" spans="2:5" x14ac:dyDescent="0.3">
      <c r="B1562" s="205">
        <v>38243</v>
      </c>
      <c r="C1562" s="81">
        <v>9.807817</v>
      </c>
      <c r="D1562" s="62">
        <f t="shared" si="24"/>
        <v>-0.95338430375734651</v>
      </c>
      <c r="E1562">
        <v>8.1899486685229634E-3</v>
      </c>
    </row>
    <row r="1563" spans="2:5" x14ac:dyDescent="0.3">
      <c r="B1563" s="205">
        <v>41950</v>
      </c>
      <c r="C1563" s="81">
        <v>210.39730800000001</v>
      </c>
      <c r="D1563" s="62">
        <f t="shared" si="24"/>
        <v>0.5742128367476258</v>
      </c>
      <c r="E1563">
        <v>8.185927580896174E-3</v>
      </c>
    </row>
    <row r="1564" spans="2:5" x14ac:dyDescent="0.3">
      <c r="B1564" s="205">
        <v>41394</v>
      </c>
      <c r="C1564" s="81">
        <v>133.65239</v>
      </c>
      <c r="D1564" s="62">
        <f t="shared" si="24"/>
        <v>-0.74931830521977938</v>
      </c>
      <c r="E1564">
        <v>8.1853835481993636E-3</v>
      </c>
    </row>
    <row r="1565" spans="2:5" x14ac:dyDescent="0.3">
      <c r="B1565" s="205">
        <v>44354</v>
      </c>
      <c r="C1565" s="81">
        <v>533.15576199999998</v>
      </c>
      <c r="D1565" s="62">
        <f t="shared" si="24"/>
        <v>29.580549351850209</v>
      </c>
      <c r="E1565">
        <v>8.1793749696181459E-3</v>
      </c>
    </row>
    <row r="1566" spans="2:5" x14ac:dyDescent="0.3">
      <c r="B1566" s="205">
        <v>38504</v>
      </c>
      <c r="C1566" s="81">
        <v>17.434473000000001</v>
      </c>
      <c r="D1566" s="62">
        <f t="shared" si="24"/>
        <v>-0.89349824811081657</v>
      </c>
      <c r="E1566">
        <v>8.1628676060279265E-3</v>
      </c>
    </row>
    <row r="1567" spans="2:5" x14ac:dyDescent="0.3">
      <c r="B1567" s="205">
        <v>41759</v>
      </c>
      <c r="C1567" s="81">
        <v>163.701279</v>
      </c>
      <c r="D1567" s="62">
        <f t="shared" si="24"/>
        <v>2.6682659314715464</v>
      </c>
      <c r="E1567">
        <v>8.1553029863303018E-3</v>
      </c>
    </row>
    <row r="1568" spans="2:5" x14ac:dyDescent="0.3">
      <c r="B1568" s="205">
        <v>39393</v>
      </c>
      <c r="C1568" s="81">
        <v>44.626339000000002</v>
      </c>
      <c r="D1568" s="62">
        <f t="shared" si="24"/>
        <v>3.5225238746626077</v>
      </c>
      <c r="E1568">
        <v>8.1454579332556377E-3</v>
      </c>
    </row>
    <row r="1569" spans="2:5" x14ac:dyDescent="0.3">
      <c r="B1569" s="205">
        <v>38252</v>
      </c>
      <c r="C1569" s="81">
        <v>9.8675739999999994</v>
      </c>
      <c r="D1569" s="62">
        <f t="shared" si="24"/>
        <v>-0.97946128479031414</v>
      </c>
      <c r="E1569">
        <v>8.1406684624904767E-3</v>
      </c>
    </row>
    <row r="1570" spans="2:5" x14ac:dyDescent="0.3">
      <c r="B1570" s="205">
        <v>44069</v>
      </c>
      <c r="C1570" s="81">
        <v>480.43774400000001</v>
      </c>
      <c r="D1570" s="62">
        <f t="shared" si="24"/>
        <v>2.0233958598916386</v>
      </c>
      <c r="E1570">
        <v>8.1308852964637485E-3</v>
      </c>
    </row>
    <row r="1571" spans="2:5" x14ac:dyDescent="0.3">
      <c r="B1571" s="205">
        <v>41647</v>
      </c>
      <c r="C1571" s="81">
        <v>158.90666200000001</v>
      </c>
      <c r="D1571" s="62">
        <f t="shared" si="24"/>
        <v>-0.69075956669902816</v>
      </c>
      <c r="E1571">
        <v>8.1111736711585083E-3</v>
      </c>
    </row>
    <row r="1572" spans="2:5" x14ac:dyDescent="0.3">
      <c r="B1572" s="205">
        <v>44263</v>
      </c>
      <c r="C1572" s="81">
        <v>513.86120600000004</v>
      </c>
      <c r="D1572" s="62">
        <f t="shared" si="24"/>
        <v>-7.2703809898237937E-2</v>
      </c>
      <c r="E1572">
        <v>8.104672887310236E-3</v>
      </c>
    </row>
    <row r="1573" spans="2:5" x14ac:dyDescent="0.3">
      <c r="B1573" s="205">
        <v>45306</v>
      </c>
      <c r="C1573" s="81">
        <v>554.15002400000003</v>
      </c>
      <c r="D1573" s="62">
        <f t="shared" si="24"/>
        <v>5.2870918006694163</v>
      </c>
      <c r="E1573">
        <v>8.0953463759429849E-3</v>
      </c>
    </row>
    <row r="1574" spans="2:5" x14ac:dyDescent="0.3">
      <c r="B1574" s="205">
        <v>40602</v>
      </c>
      <c r="C1574" s="81">
        <v>88.140915000000007</v>
      </c>
      <c r="D1574" s="62">
        <f t="shared" si="24"/>
        <v>-0.83282150038247604</v>
      </c>
      <c r="E1574">
        <v>8.0852423639823888E-3</v>
      </c>
    </row>
    <row r="1575" spans="2:5" x14ac:dyDescent="0.3">
      <c r="B1575" s="205">
        <v>44319</v>
      </c>
      <c r="C1575" s="81">
        <v>527.22637899999995</v>
      </c>
      <c r="D1575" s="62">
        <f t="shared" si="24"/>
        <v>10.072231692580839</v>
      </c>
      <c r="E1575">
        <v>8.0847950088041316E-3</v>
      </c>
    </row>
    <row r="1576" spans="2:5" x14ac:dyDescent="0.3">
      <c r="B1576" s="205">
        <v>39440</v>
      </c>
      <c r="C1576" s="81">
        <v>47.616993000000001</v>
      </c>
      <c r="D1576" s="62">
        <f t="shared" si="24"/>
        <v>-0.52528906084173721</v>
      </c>
      <c r="E1576">
        <v>8.0826574974043868E-3</v>
      </c>
    </row>
    <row r="1577" spans="2:5" x14ac:dyDescent="0.3">
      <c r="B1577" s="205">
        <v>41024</v>
      </c>
      <c r="C1577" s="81">
        <v>100.307343</v>
      </c>
      <c r="D1577" s="62">
        <f t="shared" si="24"/>
        <v>-0.77800648763624392</v>
      </c>
      <c r="E1577">
        <v>8.0826126639796554E-3</v>
      </c>
    </row>
    <row r="1578" spans="2:5" x14ac:dyDescent="0.3">
      <c r="B1578" s="205">
        <v>43765</v>
      </c>
      <c r="C1578" s="81">
        <v>451.84808299999997</v>
      </c>
      <c r="D1578" s="62">
        <f t="shared" si="24"/>
        <v>93.611128083093135</v>
      </c>
      <c r="E1578">
        <v>8.0548891238768541E-3</v>
      </c>
    </row>
    <row r="1579" spans="2:5" x14ac:dyDescent="0.3">
      <c r="B1579" s="205">
        <v>37755</v>
      </c>
      <c r="C1579" s="81">
        <v>4.7758450000000003</v>
      </c>
      <c r="D1579" s="62">
        <f t="shared" si="24"/>
        <v>-0.9863015906018725</v>
      </c>
      <c r="E1579">
        <v>8.0513751398358056E-3</v>
      </c>
    </row>
    <row r="1580" spans="2:5" x14ac:dyDescent="0.3">
      <c r="B1580" s="205">
        <v>43220</v>
      </c>
      <c r="C1580" s="81">
        <v>348.64230300000003</v>
      </c>
      <c r="D1580" s="62">
        <f t="shared" si="24"/>
        <v>-0.24157909550668658</v>
      </c>
      <c r="E1580">
        <v>8.0501513665607073E-3</v>
      </c>
    </row>
    <row r="1581" spans="2:5" x14ac:dyDescent="0.3">
      <c r="B1581" s="205">
        <v>43780</v>
      </c>
      <c r="C1581" s="81">
        <v>459.69500699999998</v>
      </c>
      <c r="D1581" s="62">
        <f t="shared" si="24"/>
        <v>-0.10182627040390015</v>
      </c>
      <c r="E1581">
        <v>8.0228062363348635E-3</v>
      </c>
    </row>
    <row r="1582" spans="2:5" x14ac:dyDescent="0.3">
      <c r="B1582" s="205">
        <v>44714</v>
      </c>
      <c r="C1582" s="81">
        <v>511.81079099999999</v>
      </c>
      <c r="D1582" s="62">
        <f t="shared" si="24"/>
        <v>1.1499847158129004</v>
      </c>
      <c r="E1582">
        <v>8.0186428703652793E-3</v>
      </c>
    </row>
    <row r="1583" spans="2:5" x14ac:dyDescent="0.3">
      <c r="B1583" s="205">
        <v>42160</v>
      </c>
      <c r="C1583" s="81">
        <v>238.053223</v>
      </c>
      <c r="D1583" s="62">
        <f t="shared" si="24"/>
        <v>-0.39338356756102033</v>
      </c>
      <c r="E1583">
        <v>8.0156377545809784E-3</v>
      </c>
    </row>
    <row r="1584" spans="2:5" x14ac:dyDescent="0.3">
      <c r="B1584" s="205">
        <v>43571</v>
      </c>
      <c r="C1584" s="81">
        <v>392.42791699999998</v>
      </c>
      <c r="D1584" s="62">
        <f t="shared" si="24"/>
        <v>0.51700750796100725</v>
      </c>
      <c r="E1584">
        <v>8.0100997481671789E-3</v>
      </c>
    </row>
    <row r="1585" spans="2:5" x14ac:dyDescent="0.3">
      <c r="B1585" s="205">
        <v>42662</v>
      </c>
      <c r="C1585" s="81">
        <v>258.68554699999999</v>
      </c>
      <c r="D1585" s="62">
        <f t="shared" si="24"/>
        <v>0.66840357375888337</v>
      </c>
      <c r="E1585">
        <v>8.0002792788265997E-3</v>
      </c>
    </row>
    <row r="1586" spans="2:5" x14ac:dyDescent="0.3">
      <c r="B1586" s="205">
        <v>41568</v>
      </c>
      <c r="C1586" s="81">
        <v>155.049744</v>
      </c>
      <c r="D1586" s="62">
        <f t="shared" si="24"/>
        <v>2.0446211019237346</v>
      </c>
      <c r="E1586">
        <v>7.9812483583302507E-3</v>
      </c>
    </row>
    <row r="1587" spans="2:5" x14ac:dyDescent="0.3">
      <c r="B1587" s="205">
        <v>39428</v>
      </c>
      <c r="C1587" s="81">
        <v>50.925792999999999</v>
      </c>
      <c r="D1587" s="62">
        <f t="shared" si="24"/>
        <v>-0.5960079607841019</v>
      </c>
      <c r="E1587">
        <v>7.9768372212130761E-3</v>
      </c>
    </row>
    <row r="1588" spans="2:5" x14ac:dyDescent="0.3">
      <c r="B1588" s="205">
        <v>41380</v>
      </c>
      <c r="C1588" s="81">
        <v>126.056427</v>
      </c>
      <c r="D1588" s="62">
        <f t="shared" si="24"/>
        <v>-0.76215617841186967</v>
      </c>
      <c r="E1588">
        <v>7.9534063809752285E-3</v>
      </c>
    </row>
    <row r="1589" spans="2:5" x14ac:dyDescent="0.3">
      <c r="B1589" s="205">
        <v>44322</v>
      </c>
      <c r="C1589" s="81">
        <v>529.99664299999995</v>
      </c>
      <c r="D1589" s="62">
        <f t="shared" si="24"/>
        <v>-3.4199067283686324E-2</v>
      </c>
      <c r="E1589">
        <v>7.9488222420918443E-3</v>
      </c>
    </row>
    <row r="1590" spans="2:5" x14ac:dyDescent="0.3">
      <c r="B1590" s="205">
        <v>45198</v>
      </c>
      <c r="C1590" s="81">
        <v>548.76385500000004</v>
      </c>
      <c r="D1590" s="62">
        <f t="shared" si="24"/>
        <v>10.322796132440956</v>
      </c>
      <c r="E1590">
        <v>7.9487281926706836E-3</v>
      </c>
    </row>
    <row r="1591" spans="2:5" x14ac:dyDescent="0.3">
      <c r="B1591" s="205">
        <v>39462</v>
      </c>
      <c r="C1591" s="81">
        <v>48.465401</v>
      </c>
      <c r="D1591" s="62">
        <f t="shared" si="24"/>
        <v>-0.88468876768515925</v>
      </c>
      <c r="E1591">
        <v>7.9402951563343413E-3</v>
      </c>
    </row>
    <row r="1592" spans="2:5" x14ac:dyDescent="0.3">
      <c r="B1592" s="205">
        <v>43524</v>
      </c>
      <c r="C1592" s="81">
        <v>420.30078099999997</v>
      </c>
      <c r="D1592" s="62">
        <f t="shared" si="24"/>
        <v>-0.25358131481412405</v>
      </c>
      <c r="E1592">
        <v>7.9381879445631111E-3</v>
      </c>
    </row>
    <row r="1593" spans="2:5" x14ac:dyDescent="0.3">
      <c r="B1593" s="205">
        <v>45176</v>
      </c>
      <c r="C1593" s="81">
        <v>563.08984399999997</v>
      </c>
      <c r="D1593" s="62">
        <f t="shared" si="24"/>
        <v>50.387838339030417</v>
      </c>
      <c r="E1593">
        <v>7.9245022828799729E-3</v>
      </c>
    </row>
    <row r="1594" spans="2:5" x14ac:dyDescent="0.3">
      <c r="B1594" s="205">
        <v>38113</v>
      </c>
      <c r="C1594" s="81">
        <v>10.957648000000001</v>
      </c>
      <c r="D1594" s="62">
        <f t="shared" si="24"/>
        <v>-0.97965321004077388</v>
      </c>
      <c r="E1594">
        <v>7.9196625982185988E-3</v>
      </c>
    </row>
    <row r="1595" spans="2:5" x14ac:dyDescent="0.3">
      <c r="B1595" s="205">
        <v>44656</v>
      </c>
      <c r="C1595" s="81">
        <v>538.54431199999999</v>
      </c>
      <c r="D1595" s="62">
        <f t="shared" si="24"/>
        <v>11.338109136567688</v>
      </c>
      <c r="E1595">
        <v>7.8950070399555691E-3</v>
      </c>
    </row>
    <row r="1596" spans="2:5" x14ac:dyDescent="0.3">
      <c r="B1596" s="205">
        <v>38840</v>
      </c>
      <c r="C1596" s="81">
        <v>43.648853000000003</v>
      </c>
      <c r="D1596" s="62">
        <f t="shared" si="24"/>
        <v>-0.9229830507318999</v>
      </c>
      <c r="E1596">
        <v>7.8921297558172624E-3</v>
      </c>
    </row>
    <row r="1597" spans="2:5" x14ac:dyDescent="0.3">
      <c r="B1597" s="205">
        <v>44813</v>
      </c>
      <c r="C1597" s="81">
        <v>566.743469</v>
      </c>
      <c r="D1597" s="62">
        <f t="shared" si="24"/>
        <v>0.22013988141890592</v>
      </c>
      <c r="E1597">
        <v>7.8892038309471245E-3</v>
      </c>
    </row>
    <row r="1598" spans="2:5" x14ac:dyDescent="0.3">
      <c r="B1598" s="205">
        <v>43340</v>
      </c>
      <c r="C1598" s="81">
        <v>464.49056999999999</v>
      </c>
      <c r="D1598" s="62">
        <f t="shared" si="24"/>
        <v>1.8487212388844028</v>
      </c>
      <c r="E1598">
        <v>7.8846540279328414E-3</v>
      </c>
    </row>
    <row r="1599" spans="2:5" x14ac:dyDescent="0.3">
      <c r="B1599" s="205">
        <v>41577</v>
      </c>
      <c r="C1599" s="81">
        <v>163.05230700000001</v>
      </c>
      <c r="D1599" s="62">
        <f t="shared" si="24"/>
        <v>3.2616757474225259E-2</v>
      </c>
      <c r="E1599">
        <v>7.8694731998597191E-3</v>
      </c>
    </row>
    <row r="1600" spans="2:5" x14ac:dyDescent="0.3">
      <c r="B1600" s="205">
        <v>41708</v>
      </c>
      <c r="C1600" s="81">
        <v>157.90205399999999</v>
      </c>
      <c r="D1600" s="62">
        <f t="shared" si="24"/>
        <v>0.64848053674579742</v>
      </c>
      <c r="E1600">
        <v>7.8691214396599974E-3</v>
      </c>
    </row>
    <row r="1601" spans="2:5" x14ac:dyDescent="0.3">
      <c r="B1601" s="205">
        <v>40458</v>
      </c>
      <c r="C1601" s="81">
        <v>95.786422999999999</v>
      </c>
      <c r="D1601" s="62">
        <f t="shared" si="24"/>
        <v>5.6554876177325249E-2</v>
      </c>
      <c r="E1601">
        <v>7.8633957502099189E-3</v>
      </c>
    </row>
    <row r="1602" spans="2:5" x14ac:dyDescent="0.3">
      <c r="B1602" s="205">
        <v>40644</v>
      </c>
      <c r="C1602" s="81">
        <v>90.659203000000005</v>
      </c>
      <c r="D1602" s="62">
        <f t="shared" si="24"/>
        <v>1.5609330883825154</v>
      </c>
      <c r="E1602">
        <v>7.8585420191938093E-3</v>
      </c>
    </row>
    <row r="1603" spans="2:5" x14ac:dyDescent="0.3">
      <c r="B1603" s="205">
        <v>38874</v>
      </c>
      <c r="C1603" s="81">
        <v>35.400848000000003</v>
      </c>
      <c r="D1603" s="62">
        <f t="shared" si="24"/>
        <v>-0.58840831168343155</v>
      </c>
      <c r="E1603">
        <v>7.8539837905090212E-3</v>
      </c>
    </row>
    <row r="1604" spans="2:5" x14ac:dyDescent="0.3">
      <c r="B1604" s="205">
        <v>40889</v>
      </c>
      <c r="C1604" s="81">
        <v>86.009628000000006</v>
      </c>
      <c r="D1604" s="62">
        <f t="shared" si="24"/>
        <v>-0.82659464424204143</v>
      </c>
      <c r="E1604">
        <v>7.8532981096007797E-3</v>
      </c>
    </row>
    <row r="1605" spans="2:5" x14ac:dyDescent="0.3">
      <c r="B1605" s="205">
        <v>43868</v>
      </c>
      <c r="C1605" s="81">
        <v>496.00329599999998</v>
      </c>
      <c r="D1605" s="62">
        <f t="shared" si="24"/>
        <v>3.2701998156990562</v>
      </c>
      <c r="E1605">
        <v>7.848650488245781E-3</v>
      </c>
    </row>
    <row r="1606" spans="2:5" x14ac:dyDescent="0.3">
      <c r="B1606" s="205">
        <v>41220</v>
      </c>
      <c r="C1606" s="81">
        <v>116.15458700000001</v>
      </c>
      <c r="D1606" s="62">
        <f t="shared" si="24"/>
        <v>-0.2667211529518993</v>
      </c>
      <c r="E1606">
        <v>7.8461739188508822E-3</v>
      </c>
    </row>
    <row r="1607" spans="2:5" x14ac:dyDescent="0.3">
      <c r="B1607" s="205">
        <v>41698</v>
      </c>
      <c r="C1607" s="81">
        <v>158.40438800000001</v>
      </c>
      <c r="D1607" s="62">
        <f t="shared" si="24"/>
        <v>-0.73597402046995708</v>
      </c>
      <c r="E1607">
        <v>7.8444583798270243E-3</v>
      </c>
    </row>
    <row r="1608" spans="2:5" x14ac:dyDescent="0.3">
      <c r="B1608" s="205">
        <v>44523</v>
      </c>
      <c r="C1608" s="81">
        <v>599.957581</v>
      </c>
      <c r="D1608" s="62">
        <f t="shared" ref="D1608:D1671" si="25">(C1608-C1609)/C1609</f>
        <v>49.17325472747013</v>
      </c>
      <c r="E1608">
        <v>7.827973681070138E-3</v>
      </c>
    </row>
    <row r="1609" spans="2:5" x14ac:dyDescent="0.3">
      <c r="B1609" s="205">
        <v>38369</v>
      </c>
      <c r="C1609" s="81">
        <v>11.957717000000001</v>
      </c>
      <c r="D1609" s="62">
        <f t="shared" si="25"/>
        <v>-0.72487133841343265</v>
      </c>
      <c r="E1609">
        <v>7.8176405299605622E-3</v>
      </c>
    </row>
    <row r="1610" spans="2:5" x14ac:dyDescent="0.3">
      <c r="B1610" s="205">
        <v>39266</v>
      </c>
      <c r="C1610" s="81">
        <v>43.462273000000003</v>
      </c>
      <c r="D1610" s="62">
        <f t="shared" si="25"/>
        <v>-0.92162605005772724</v>
      </c>
      <c r="E1610">
        <v>7.8162661061591792E-3</v>
      </c>
    </row>
    <row r="1611" spans="2:5" x14ac:dyDescent="0.3">
      <c r="B1611" s="205">
        <v>45426</v>
      </c>
      <c r="C1611" s="81">
        <v>554.54998799999998</v>
      </c>
      <c r="D1611" s="62">
        <f t="shared" si="25"/>
        <v>3.7520445403218807</v>
      </c>
      <c r="E1611">
        <v>7.8146079054974733E-3</v>
      </c>
    </row>
    <row r="1612" spans="2:5" x14ac:dyDescent="0.3">
      <c r="B1612" s="205">
        <v>41246</v>
      </c>
      <c r="C1612" s="81">
        <v>116.697136</v>
      </c>
      <c r="D1612" s="62">
        <f t="shared" si="25"/>
        <v>1.8419027042086278</v>
      </c>
      <c r="E1612">
        <v>7.8090798313195141E-3</v>
      </c>
    </row>
    <row r="1613" spans="2:5" x14ac:dyDescent="0.3">
      <c r="B1613" s="205">
        <v>39608</v>
      </c>
      <c r="C1613" s="81">
        <v>41.063029999999998</v>
      </c>
      <c r="D1613" s="62">
        <f t="shared" si="25"/>
        <v>-0.8320647434334727</v>
      </c>
      <c r="E1613">
        <v>7.8086151166665025E-3</v>
      </c>
    </row>
    <row r="1614" spans="2:5" x14ac:dyDescent="0.3">
      <c r="B1614" s="205">
        <v>42090</v>
      </c>
      <c r="C1614" s="81">
        <v>244.51702900000001</v>
      </c>
      <c r="D1614" s="62">
        <f t="shared" si="25"/>
        <v>1.6762335077787709</v>
      </c>
      <c r="E1614">
        <v>7.8020912139239373E-3</v>
      </c>
    </row>
    <row r="1615" spans="2:5" x14ac:dyDescent="0.3">
      <c r="B1615" s="205">
        <v>40646</v>
      </c>
      <c r="C1615" s="81">
        <v>91.366104000000007</v>
      </c>
      <c r="D1615" s="62">
        <f t="shared" si="25"/>
        <v>1.1146072498641255</v>
      </c>
      <c r="E1615">
        <v>7.7973440821005446E-3</v>
      </c>
    </row>
    <row r="1616" spans="2:5" x14ac:dyDescent="0.3">
      <c r="B1616" s="205">
        <v>39099</v>
      </c>
      <c r="C1616" s="81">
        <v>43.207127</v>
      </c>
      <c r="D1616" s="62">
        <f t="shared" si="25"/>
        <v>-0.74904018331309896</v>
      </c>
      <c r="E1616">
        <v>7.7954581719232125E-3</v>
      </c>
    </row>
    <row r="1617" spans="2:5" x14ac:dyDescent="0.3">
      <c r="B1617" s="205">
        <v>41820</v>
      </c>
      <c r="C1617" s="81">
        <v>172.16751099999999</v>
      </c>
      <c r="D1617" s="62">
        <f t="shared" si="25"/>
        <v>28.411384729604215</v>
      </c>
      <c r="E1617">
        <v>7.7936466287931083E-3</v>
      </c>
    </row>
    <row r="1618" spans="2:5" x14ac:dyDescent="0.3">
      <c r="B1618" s="205">
        <v>37525</v>
      </c>
      <c r="C1618" s="81">
        <v>5.8537710000000001</v>
      </c>
      <c r="D1618" s="62">
        <f t="shared" si="25"/>
        <v>-0.98858541243112974</v>
      </c>
      <c r="E1618">
        <v>7.7918406641838247E-3</v>
      </c>
    </row>
    <row r="1619" spans="2:5" x14ac:dyDescent="0.3">
      <c r="B1619" s="205">
        <v>45055</v>
      </c>
      <c r="C1619" s="81">
        <v>512.83245799999997</v>
      </c>
      <c r="D1619" s="62">
        <f t="shared" si="25"/>
        <v>0.87335702548932881</v>
      </c>
      <c r="E1619">
        <v>7.7835841080802224E-3</v>
      </c>
    </row>
    <row r="1620" spans="2:5" x14ac:dyDescent="0.3">
      <c r="B1620" s="205">
        <v>42916</v>
      </c>
      <c r="C1620" s="81">
        <v>273.750519</v>
      </c>
      <c r="D1620" s="62">
        <f t="shared" si="25"/>
        <v>49.079829200207897</v>
      </c>
      <c r="E1620">
        <v>7.7628107439938459E-3</v>
      </c>
    </row>
    <row r="1621" spans="2:5" x14ac:dyDescent="0.3">
      <c r="B1621" s="205">
        <v>37678</v>
      </c>
      <c r="C1621" s="81">
        <v>5.4662829999999998</v>
      </c>
      <c r="D1621" s="62">
        <f t="shared" si="25"/>
        <v>-0.99010712973177384</v>
      </c>
      <c r="E1621">
        <v>7.735341767932633E-3</v>
      </c>
    </row>
    <row r="1622" spans="2:5" x14ac:dyDescent="0.3">
      <c r="B1622" s="205">
        <v>44831</v>
      </c>
      <c r="C1622" s="81">
        <v>552.547729</v>
      </c>
      <c r="D1622" s="62">
        <f t="shared" si="25"/>
        <v>4.9469546150408688</v>
      </c>
      <c r="E1622">
        <v>7.7309577701690528E-3</v>
      </c>
    </row>
    <row r="1623" spans="2:5" x14ac:dyDescent="0.3">
      <c r="B1623" s="205">
        <v>40806</v>
      </c>
      <c r="C1623" s="81">
        <v>92.912719999999993</v>
      </c>
      <c r="D1623" s="62">
        <f t="shared" si="25"/>
        <v>-0.84698181243263138</v>
      </c>
      <c r="E1623">
        <v>7.7107517724034624E-3</v>
      </c>
    </row>
    <row r="1624" spans="2:5" x14ac:dyDescent="0.3">
      <c r="B1624" s="205">
        <v>44439</v>
      </c>
      <c r="C1624" s="81">
        <v>607.20050000000003</v>
      </c>
      <c r="D1624" s="62">
        <f t="shared" si="25"/>
        <v>12.638736405355848</v>
      </c>
      <c r="E1624">
        <v>7.7015167994715873E-3</v>
      </c>
    </row>
    <row r="1625" spans="2:5" x14ac:dyDescent="0.3">
      <c r="B1625" s="205">
        <v>39542</v>
      </c>
      <c r="C1625" s="81">
        <v>44.520290000000003</v>
      </c>
      <c r="D1625" s="62">
        <f t="shared" si="25"/>
        <v>0.16029933964229404</v>
      </c>
      <c r="E1625">
        <v>7.6810280271344357E-3</v>
      </c>
    </row>
    <row r="1626" spans="2:5" x14ac:dyDescent="0.3">
      <c r="B1626" s="205">
        <v>39149</v>
      </c>
      <c r="C1626" s="81">
        <v>38.369658999999999</v>
      </c>
      <c r="D1626" s="62">
        <f t="shared" si="25"/>
        <v>-0.90769763863082087</v>
      </c>
      <c r="E1626">
        <v>7.679626989771194E-3</v>
      </c>
    </row>
    <row r="1627" spans="2:5" x14ac:dyDescent="0.3">
      <c r="B1627" s="205">
        <v>43462</v>
      </c>
      <c r="C1627" s="81">
        <v>415.695313</v>
      </c>
      <c r="D1627" s="62">
        <f t="shared" si="25"/>
        <v>3.7712655995286206</v>
      </c>
      <c r="E1627">
        <v>7.675390242632891E-3</v>
      </c>
    </row>
    <row r="1628" spans="2:5" x14ac:dyDescent="0.3">
      <c r="B1628" s="205">
        <v>40568</v>
      </c>
      <c r="C1628" s="81">
        <v>87.124747999999997</v>
      </c>
      <c r="D1628" s="62">
        <f t="shared" si="25"/>
        <v>-0.84513699986711688</v>
      </c>
      <c r="E1628">
        <v>7.6650424504920772E-3</v>
      </c>
    </row>
    <row r="1629" spans="2:5" x14ac:dyDescent="0.3">
      <c r="B1629" s="205">
        <v>45156</v>
      </c>
      <c r="C1629" s="81">
        <v>562.59240699999998</v>
      </c>
      <c r="D1629" s="62">
        <f t="shared" si="25"/>
        <v>2.6178553474324633</v>
      </c>
      <c r="E1629">
        <v>7.6621561731421315E-3</v>
      </c>
    </row>
    <row r="1630" spans="2:5" x14ac:dyDescent="0.3">
      <c r="B1630" s="205">
        <v>41551</v>
      </c>
      <c r="C1630" s="81">
        <v>155.50439499999999</v>
      </c>
      <c r="D1630" s="62">
        <f t="shared" si="25"/>
        <v>-0.34916036149231922</v>
      </c>
      <c r="E1630">
        <v>7.6607331879603932E-3</v>
      </c>
    </row>
    <row r="1631" spans="2:5" x14ac:dyDescent="0.3">
      <c r="B1631" s="205">
        <v>42382</v>
      </c>
      <c r="C1631" s="81">
        <v>238.92889400000001</v>
      </c>
      <c r="D1631" s="62">
        <f t="shared" si="25"/>
        <v>-0.60949201319620738</v>
      </c>
      <c r="E1631">
        <v>7.6499554699150782E-3</v>
      </c>
    </row>
    <row r="1632" spans="2:5" x14ac:dyDescent="0.3">
      <c r="B1632" s="205">
        <v>44440</v>
      </c>
      <c r="C1632" s="81">
        <v>611.84124799999995</v>
      </c>
      <c r="D1632" s="62">
        <f t="shared" si="25"/>
        <v>14.343148859411086</v>
      </c>
      <c r="E1632">
        <v>7.6428593191209763E-3</v>
      </c>
    </row>
    <row r="1633" spans="2:5" x14ac:dyDescent="0.3">
      <c r="B1633" s="205">
        <v>39857</v>
      </c>
      <c r="C1633" s="81">
        <v>39.877163000000003</v>
      </c>
      <c r="D1633" s="62">
        <f t="shared" si="25"/>
        <v>-5.1896140529069108E-2</v>
      </c>
      <c r="E1633">
        <v>7.6253709818522369E-3</v>
      </c>
    </row>
    <row r="1634" spans="2:5" x14ac:dyDescent="0.3">
      <c r="B1634" s="205">
        <v>39511</v>
      </c>
      <c r="C1634" s="81">
        <v>42.059910000000002</v>
      </c>
      <c r="D1634" s="62">
        <f t="shared" si="25"/>
        <v>-0.87047202242512878</v>
      </c>
      <c r="E1634">
        <v>7.6221291062816623E-3</v>
      </c>
    </row>
    <row r="1635" spans="2:5" x14ac:dyDescent="0.3">
      <c r="B1635" s="205">
        <v>43074</v>
      </c>
      <c r="C1635" s="81">
        <v>324.71679699999999</v>
      </c>
      <c r="D1635" s="62">
        <f t="shared" si="25"/>
        <v>1.5843060529808817</v>
      </c>
      <c r="E1635">
        <v>7.6146499256423347E-3</v>
      </c>
    </row>
    <row r="1636" spans="2:5" x14ac:dyDescent="0.3">
      <c r="B1636" s="205">
        <v>41376</v>
      </c>
      <c r="C1636" s="81">
        <v>125.649513</v>
      </c>
      <c r="D1636" s="62">
        <f t="shared" si="25"/>
        <v>-0.74547400588972801</v>
      </c>
      <c r="E1636">
        <v>7.6141603401576902E-3</v>
      </c>
    </row>
    <row r="1637" spans="2:5" x14ac:dyDescent="0.3">
      <c r="B1637" s="205">
        <v>44090</v>
      </c>
      <c r="C1637" s="81">
        <v>493.66082799999998</v>
      </c>
      <c r="D1637" s="62">
        <f t="shared" si="25"/>
        <v>-0.1310678090461434</v>
      </c>
      <c r="E1637">
        <v>7.6125278427605853E-3</v>
      </c>
    </row>
    <row r="1638" spans="2:5" x14ac:dyDescent="0.3">
      <c r="B1638" s="205">
        <v>44764</v>
      </c>
      <c r="C1638" s="81">
        <v>568.12353499999995</v>
      </c>
      <c r="D1638" s="62">
        <f t="shared" si="25"/>
        <v>13.315211193028556</v>
      </c>
      <c r="E1638">
        <v>7.6054262559535233E-3</v>
      </c>
    </row>
    <row r="1639" spans="2:5" x14ac:dyDescent="0.3">
      <c r="B1639" s="205">
        <v>39657</v>
      </c>
      <c r="C1639" s="81">
        <v>39.686703000000001</v>
      </c>
      <c r="D1639" s="62">
        <f t="shared" si="25"/>
        <v>0.92658892225652845</v>
      </c>
      <c r="E1639">
        <v>7.5958831629917116E-3</v>
      </c>
    </row>
    <row r="1640" spans="2:5" x14ac:dyDescent="0.3">
      <c r="B1640" s="205">
        <v>38558</v>
      </c>
      <c r="C1640" s="81">
        <v>20.599466</v>
      </c>
      <c r="D1640" s="62">
        <f t="shared" si="25"/>
        <v>-0.90417435026490078</v>
      </c>
      <c r="E1640">
        <v>7.5848157727697917E-3</v>
      </c>
    </row>
    <row r="1641" spans="2:5" x14ac:dyDescent="0.3">
      <c r="B1641" s="205">
        <v>41996</v>
      </c>
      <c r="C1641" s="81">
        <v>214.96818500000001</v>
      </c>
      <c r="D1641" s="62">
        <f t="shared" si="25"/>
        <v>1.9575276621010773</v>
      </c>
      <c r="E1641">
        <v>7.5742456711356404E-3</v>
      </c>
    </row>
    <row r="1642" spans="2:5" x14ac:dyDescent="0.3">
      <c r="B1642" s="205">
        <v>40233</v>
      </c>
      <c r="C1642" s="81">
        <v>72.685096999999999</v>
      </c>
      <c r="D1642" s="62">
        <f t="shared" si="25"/>
        <v>-0.22481039208512252</v>
      </c>
      <c r="E1642">
        <v>7.5690046265632248E-3</v>
      </c>
    </row>
    <row r="1643" spans="2:5" x14ac:dyDescent="0.3">
      <c r="B1643" s="205">
        <v>40423</v>
      </c>
      <c r="C1643" s="81">
        <v>93.764281999999994</v>
      </c>
      <c r="D1643" s="62">
        <f t="shared" si="25"/>
        <v>5.9022635868737114E-2</v>
      </c>
      <c r="E1643">
        <v>7.5577456757345137E-3</v>
      </c>
    </row>
    <row r="1644" spans="2:5" x14ac:dyDescent="0.3">
      <c r="B1644" s="205">
        <v>40679</v>
      </c>
      <c r="C1644" s="81">
        <v>88.538505999999998</v>
      </c>
      <c r="D1644" s="62">
        <f t="shared" si="25"/>
        <v>8.7822712952226372</v>
      </c>
      <c r="E1644">
        <v>7.5413821832474972E-3</v>
      </c>
    </row>
    <row r="1645" spans="2:5" x14ac:dyDescent="0.3">
      <c r="B1645" s="205">
        <v>38219</v>
      </c>
      <c r="C1645" s="81">
        <v>9.0509149999999998</v>
      </c>
      <c r="D1645" s="62">
        <f t="shared" si="25"/>
        <v>-0.98373458178063111</v>
      </c>
      <c r="E1645">
        <v>7.5386326956760133E-3</v>
      </c>
    </row>
    <row r="1646" spans="2:5" x14ac:dyDescent="0.3">
      <c r="B1646" s="205">
        <v>44958</v>
      </c>
      <c r="C1646" s="81">
        <v>556.45141599999999</v>
      </c>
      <c r="D1646" s="62">
        <f t="shared" si="25"/>
        <v>10.347319195779432</v>
      </c>
      <c r="E1646">
        <v>7.5303143725586122E-3</v>
      </c>
    </row>
    <row r="1647" spans="2:5" x14ac:dyDescent="0.3">
      <c r="B1647" s="205">
        <v>39968</v>
      </c>
      <c r="C1647" s="81">
        <v>49.038139000000001</v>
      </c>
      <c r="D1647" s="62">
        <f t="shared" si="25"/>
        <v>-0.52139249812829447</v>
      </c>
      <c r="E1647">
        <v>7.5289554347114304E-3</v>
      </c>
    </row>
    <row r="1648" spans="2:5" x14ac:dyDescent="0.3">
      <c r="B1648" s="205">
        <v>41088</v>
      </c>
      <c r="C1648" s="81">
        <v>102.46003</v>
      </c>
      <c r="D1648" s="62">
        <f t="shared" si="25"/>
        <v>0.14807062283888742</v>
      </c>
      <c r="E1648">
        <v>7.5186375897620533E-3</v>
      </c>
    </row>
    <row r="1649" spans="2:5" x14ac:dyDescent="0.3">
      <c r="B1649" s="205">
        <v>40532</v>
      </c>
      <c r="C1649" s="81">
        <v>89.245407</v>
      </c>
      <c r="D1649" s="62">
        <f t="shared" si="25"/>
        <v>-0.4170568460813962</v>
      </c>
      <c r="E1649">
        <v>7.4813716138458644E-3</v>
      </c>
    </row>
    <row r="1650" spans="2:5" x14ac:dyDescent="0.3">
      <c r="B1650" s="205">
        <v>41541</v>
      </c>
      <c r="C1650" s="81">
        <v>153.094528</v>
      </c>
      <c r="D1650" s="62">
        <f t="shared" si="25"/>
        <v>13.505054685347496</v>
      </c>
      <c r="E1650">
        <v>7.4803847712349323E-3</v>
      </c>
    </row>
    <row r="1651" spans="2:5" x14ac:dyDescent="0.3">
      <c r="B1651" s="205">
        <v>38044</v>
      </c>
      <c r="C1651" s="81">
        <v>10.554563999999999</v>
      </c>
      <c r="D1651" s="62">
        <f t="shared" si="25"/>
        <v>-0.89003225110665674</v>
      </c>
      <c r="E1651">
        <v>7.4710572774056867E-3</v>
      </c>
    </row>
    <row r="1652" spans="2:5" x14ac:dyDescent="0.3">
      <c r="B1652" s="205">
        <v>40781</v>
      </c>
      <c r="C1652" s="81">
        <v>95.978722000000005</v>
      </c>
      <c r="D1652" s="62">
        <f t="shared" si="25"/>
        <v>6.6140041125250279E-2</v>
      </c>
      <c r="E1652">
        <v>7.4627659193125338E-3</v>
      </c>
    </row>
    <row r="1653" spans="2:5" x14ac:dyDescent="0.3">
      <c r="B1653" s="205">
        <v>40847</v>
      </c>
      <c r="C1653" s="81">
        <v>90.024497999999994</v>
      </c>
      <c r="D1653" s="62">
        <f t="shared" si="25"/>
        <v>-0.816047010542303</v>
      </c>
      <c r="E1653">
        <v>7.4592350791908516E-3</v>
      </c>
    </row>
    <row r="1654" spans="2:5" x14ac:dyDescent="0.3">
      <c r="B1654" s="205">
        <v>44049</v>
      </c>
      <c r="C1654" s="81">
        <v>489.38861100000003</v>
      </c>
      <c r="D1654" s="62">
        <f t="shared" si="25"/>
        <v>14.969721271625339</v>
      </c>
      <c r="E1654">
        <v>7.4545653046732396E-3</v>
      </c>
    </row>
    <row r="1655" spans="2:5" x14ac:dyDescent="0.3">
      <c r="B1655" s="205">
        <v>38727</v>
      </c>
      <c r="C1655" s="81">
        <v>30.644780999999998</v>
      </c>
      <c r="D1655" s="62">
        <f t="shared" si="25"/>
        <v>-0.85144675245664692</v>
      </c>
      <c r="E1655">
        <v>7.4453521507738497E-3</v>
      </c>
    </row>
    <row r="1656" spans="2:5" x14ac:dyDescent="0.3">
      <c r="B1656" s="205">
        <v>41901</v>
      </c>
      <c r="C1656" s="81">
        <v>206.28819300000001</v>
      </c>
      <c r="D1656" s="62">
        <f t="shared" si="25"/>
        <v>1.4914870086577063</v>
      </c>
      <c r="E1656">
        <v>7.4409166426199942E-3</v>
      </c>
    </row>
    <row r="1657" spans="2:5" x14ac:dyDescent="0.3">
      <c r="B1657" s="205">
        <v>40346</v>
      </c>
      <c r="C1657" s="81">
        <v>82.797218000000001</v>
      </c>
      <c r="D1657" s="62">
        <f t="shared" si="25"/>
        <v>-0.838963762342126</v>
      </c>
      <c r="E1657">
        <v>7.440784218255384E-3</v>
      </c>
    </row>
    <row r="1658" spans="2:5" x14ac:dyDescent="0.3">
      <c r="B1658" s="205">
        <v>44194</v>
      </c>
      <c r="C1658" s="81">
        <v>514.15270999999996</v>
      </c>
      <c r="D1658" s="62">
        <f t="shared" si="25"/>
        <v>8.679416187531972</v>
      </c>
      <c r="E1658">
        <v>7.4279150672929917E-3</v>
      </c>
    </row>
    <row r="1659" spans="2:5" x14ac:dyDescent="0.3">
      <c r="B1659" s="205">
        <v>40046</v>
      </c>
      <c r="C1659" s="81">
        <v>53.118153</v>
      </c>
      <c r="D1659" s="62">
        <f t="shared" si="25"/>
        <v>-0.90925645891405227</v>
      </c>
      <c r="E1659">
        <v>7.4197374613083787E-3</v>
      </c>
    </row>
    <row r="1660" spans="2:5" x14ac:dyDescent="0.3">
      <c r="B1660" s="205">
        <v>44897</v>
      </c>
      <c r="C1660" s="81">
        <v>585.36566200000004</v>
      </c>
      <c r="D1660" s="62">
        <f t="shared" si="25"/>
        <v>93.921678049071588</v>
      </c>
      <c r="E1660">
        <v>7.4130849412910428E-3</v>
      </c>
    </row>
    <row r="1661" spans="2:5" x14ac:dyDescent="0.3">
      <c r="B1661" s="205">
        <v>37475</v>
      </c>
      <c r="C1661" s="81">
        <v>6.1668279999999998</v>
      </c>
      <c r="D1661" s="62">
        <f t="shared" si="25"/>
        <v>-0.98622915305654102</v>
      </c>
      <c r="E1661">
        <v>7.3933659818258548E-3</v>
      </c>
    </row>
    <row r="1662" spans="2:5" x14ac:dyDescent="0.3">
      <c r="B1662" s="205">
        <v>44011</v>
      </c>
      <c r="C1662" s="81">
        <v>447.81762700000002</v>
      </c>
      <c r="D1662" s="62">
        <f t="shared" si="25"/>
        <v>0.72823059412658364</v>
      </c>
      <c r="E1662">
        <v>7.385781734103064E-3</v>
      </c>
    </row>
    <row r="1663" spans="2:5" x14ac:dyDescent="0.3">
      <c r="B1663" s="205">
        <v>42286</v>
      </c>
      <c r="C1663" s="81">
        <v>259.11914100000001</v>
      </c>
      <c r="D1663" s="62">
        <f t="shared" si="25"/>
        <v>-0.53384073297059431</v>
      </c>
      <c r="E1663">
        <v>7.3791466903514553E-3</v>
      </c>
    </row>
    <row r="1664" spans="2:5" x14ac:dyDescent="0.3">
      <c r="B1664" s="205">
        <v>44559</v>
      </c>
      <c r="C1664" s="81">
        <v>555.85968000000003</v>
      </c>
      <c r="D1664" s="62">
        <f t="shared" si="25"/>
        <v>105.598416230369</v>
      </c>
      <c r="E1664">
        <v>7.3783520393055505E-3</v>
      </c>
    </row>
    <row r="1665" spans="2:5" x14ac:dyDescent="0.3">
      <c r="B1665" s="205">
        <v>37763</v>
      </c>
      <c r="C1665" s="81">
        <v>5.2145210000000004</v>
      </c>
      <c r="D1665" s="62">
        <f t="shared" si="25"/>
        <v>-0.98676715535157478</v>
      </c>
      <c r="E1665">
        <v>7.3694443253135063E-3</v>
      </c>
    </row>
    <row r="1666" spans="2:5" x14ac:dyDescent="0.3">
      <c r="B1666" s="205">
        <v>43661</v>
      </c>
      <c r="C1666" s="81">
        <v>394.05896000000001</v>
      </c>
      <c r="D1666" s="62">
        <f t="shared" si="25"/>
        <v>0.34008983066920823</v>
      </c>
      <c r="E1666">
        <v>7.3582852185935426E-3</v>
      </c>
    </row>
    <row r="1667" spans="2:5" x14ac:dyDescent="0.3">
      <c r="B1667" s="205">
        <v>42562</v>
      </c>
      <c r="C1667" s="81">
        <v>294.05413800000002</v>
      </c>
      <c r="D1667" s="62">
        <f t="shared" si="25"/>
        <v>0.95854131760346728</v>
      </c>
      <c r="E1667">
        <v>7.3529840737868949E-3</v>
      </c>
    </row>
    <row r="1668" spans="2:5" x14ac:dyDescent="0.3">
      <c r="B1668" s="205">
        <v>41614</v>
      </c>
      <c r="C1668" s="81">
        <v>150.13935900000001</v>
      </c>
      <c r="D1668" s="62">
        <f t="shared" si="25"/>
        <v>-3.8717110966740756E-2</v>
      </c>
      <c r="E1668">
        <v>7.3529024491160574E-3</v>
      </c>
    </row>
    <row r="1669" spans="2:5" x14ac:dyDescent="0.3">
      <c r="B1669" s="205">
        <v>41481</v>
      </c>
      <c r="C1669" s="81">
        <v>156.18644699999999</v>
      </c>
      <c r="D1669" s="62">
        <f t="shared" si="25"/>
        <v>-0.32243189708678138</v>
      </c>
      <c r="E1669">
        <v>7.331214942218691E-3</v>
      </c>
    </row>
    <row r="1670" spans="2:5" x14ac:dyDescent="0.3">
      <c r="B1670" s="205">
        <v>42466</v>
      </c>
      <c r="C1670" s="81">
        <v>230.51033000000001</v>
      </c>
      <c r="D1670" s="62">
        <f t="shared" si="25"/>
        <v>1.4959366240250582</v>
      </c>
      <c r="E1670">
        <v>7.3168655025419868E-3</v>
      </c>
    </row>
    <row r="1671" spans="2:5" x14ac:dyDescent="0.3">
      <c r="B1671" s="205">
        <v>40967</v>
      </c>
      <c r="C1671" s="81">
        <v>92.354240000000004</v>
      </c>
      <c r="D1671" s="62">
        <f t="shared" si="25"/>
        <v>0.27828987919379555</v>
      </c>
      <c r="E1671">
        <v>7.3098433572585898E-3</v>
      </c>
    </row>
    <row r="1672" spans="2:5" x14ac:dyDescent="0.3">
      <c r="B1672" s="205">
        <v>40150</v>
      </c>
      <c r="C1672" s="81">
        <v>72.248276000000004</v>
      </c>
      <c r="D1672" s="62">
        <f t="shared" ref="D1672:D1735" si="26">(C1672-C1673)/C1673</f>
        <v>-0.70892345274045554</v>
      </c>
      <c r="E1672">
        <v>7.3082550302689935E-3</v>
      </c>
    </row>
    <row r="1673" spans="2:5" x14ac:dyDescent="0.3">
      <c r="B1673" s="205">
        <v>42053</v>
      </c>
      <c r="C1673" s="81">
        <v>248.21057099999999</v>
      </c>
      <c r="D1673" s="62">
        <f t="shared" si="26"/>
        <v>1.0953023557565005</v>
      </c>
      <c r="E1673">
        <v>7.3070766265954552E-3</v>
      </c>
    </row>
    <row r="1674" spans="2:5" x14ac:dyDescent="0.3">
      <c r="B1674" s="205">
        <v>41253</v>
      </c>
      <c r="C1674" s="81">
        <v>118.460503</v>
      </c>
      <c r="D1674" s="62">
        <f t="shared" si="26"/>
        <v>-0.63608729864294367</v>
      </c>
      <c r="E1674">
        <v>7.3048680356295479E-3</v>
      </c>
    </row>
    <row r="1675" spans="2:5" x14ac:dyDescent="0.3">
      <c r="B1675" s="205">
        <v>43067</v>
      </c>
      <c r="C1675" s="81">
        <v>325.51901199999998</v>
      </c>
      <c r="D1675" s="62">
        <f t="shared" si="26"/>
        <v>67.708236486058624</v>
      </c>
      <c r="E1675">
        <v>7.3013384736636214E-3</v>
      </c>
    </row>
    <row r="1676" spans="2:5" x14ac:dyDescent="0.3">
      <c r="B1676" s="205">
        <v>37754</v>
      </c>
      <c r="C1676" s="81">
        <v>4.7377000000000002</v>
      </c>
      <c r="D1676" s="62">
        <f t="shared" si="26"/>
        <v>-0.94452451572151586</v>
      </c>
      <c r="E1676">
        <v>7.2990217652450567E-3</v>
      </c>
    </row>
    <row r="1677" spans="2:5" x14ac:dyDescent="0.3">
      <c r="B1677" s="205">
        <v>40625</v>
      </c>
      <c r="C1677" s="81">
        <v>85.401687999999993</v>
      </c>
      <c r="D1677" s="62">
        <f t="shared" si="26"/>
        <v>1.2532142164664435</v>
      </c>
      <c r="E1677">
        <v>7.2958981374581624E-3</v>
      </c>
    </row>
    <row r="1678" spans="2:5" x14ac:dyDescent="0.3">
      <c r="B1678" s="205">
        <v>38937</v>
      </c>
      <c r="C1678" s="81">
        <v>37.902161</v>
      </c>
      <c r="D1678" s="62">
        <f t="shared" si="26"/>
        <v>-0.76956019751589966</v>
      </c>
      <c r="E1678">
        <v>7.2788891777082927E-3</v>
      </c>
    </row>
    <row r="1679" spans="2:5" x14ac:dyDescent="0.3">
      <c r="B1679" s="205">
        <v>41757</v>
      </c>
      <c r="C1679" s="81">
        <v>164.47749300000001</v>
      </c>
      <c r="D1679" s="62">
        <f t="shared" si="26"/>
        <v>3.0243115626046895</v>
      </c>
      <c r="E1679">
        <v>7.2702652218919568E-3</v>
      </c>
    </row>
    <row r="1680" spans="2:5" x14ac:dyDescent="0.3">
      <c r="B1680" s="205">
        <v>39224</v>
      </c>
      <c r="C1680" s="81">
        <v>40.870964000000001</v>
      </c>
      <c r="D1680" s="62">
        <f t="shared" si="26"/>
        <v>-0.52848366785322465</v>
      </c>
      <c r="E1680">
        <v>7.2691224558983792E-3</v>
      </c>
    </row>
    <row r="1681" spans="2:5" x14ac:dyDescent="0.3">
      <c r="B1681" s="205">
        <v>40941</v>
      </c>
      <c r="C1681" s="81">
        <v>86.679848000000007</v>
      </c>
      <c r="D1681" s="62">
        <f t="shared" si="26"/>
        <v>-0.78971063441130407</v>
      </c>
      <c r="E1681">
        <v>7.2688847530263268E-3</v>
      </c>
    </row>
    <row r="1682" spans="2:5" x14ac:dyDescent="0.3">
      <c r="B1682" s="205">
        <v>43682</v>
      </c>
      <c r="C1682" s="81">
        <v>412.19320699999997</v>
      </c>
      <c r="D1682" s="62">
        <f t="shared" si="26"/>
        <v>-0.21674172157271954</v>
      </c>
      <c r="E1682">
        <v>7.268473296062521E-3</v>
      </c>
    </row>
    <row r="1683" spans="2:5" x14ac:dyDescent="0.3">
      <c r="B1683" s="205">
        <v>44215</v>
      </c>
      <c r="C1683" s="81">
        <v>526.25451699999996</v>
      </c>
      <c r="D1683" s="62">
        <f t="shared" si="26"/>
        <v>-2.3354127679151203E-2</v>
      </c>
      <c r="E1683">
        <v>7.2559222799923025E-3</v>
      </c>
    </row>
    <row r="1684" spans="2:5" x14ac:dyDescent="0.3">
      <c r="B1684" s="205">
        <v>44756</v>
      </c>
      <c r="C1684" s="81">
        <v>538.83862299999998</v>
      </c>
      <c r="D1684" s="62">
        <f t="shared" si="26"/>
        <v>2.2624766665327583</v>
      </c>
      <c r="E1684">
        <v>7.2438277277415307E-3</v>
      </c>
    </row>
    <row r="1685" spans="2:5" x14ac:dyDescent="0.3">
      <c r="B1685" s="205">
        <v>41787</v>
      </c>
      <c r="C1685" s="81">
        <v>165.16244499999999</v>
      </c>
      <c r="D1685" s="62">
        <f t="shared" si="26"/>
        <v>2.7492471992634542</v>
      </c>
      <c r="E1685">
        <v>7.2399882553017851E-3</v>
      </c>
    </row>
    <row r="1686" spans="2:5" x14ac:dyDescent="0.3">
      <c r="B1686" s="205">
        <v>39337</v>
      </c>
      <c r="C1686" s="81">
        <v>44.052162000000003</v>
      </c>
      <c r="D1686" s="62">
        <f t="shared" si="26"/>
        <v>-0.52143170264961514</v>
      </c>
      <c r="E1686">
        <v>7.225879381646246E-3</v>
      </c>
    </row>
    <row r="1687" spans="2:5" x14ac:dyDescent="0.3">
      <c r="B1687" s="205">
        <v>40445</v>
      </c>
      <c r="C1687" s="81">
        <v>92.049896000000004</v>
      </c>
      <c r="D1687" s="62">
        <f t="shared" si="26"/>
        <v>-0.75892163737790852</v>
      </c>
      <c r="E1687">
        <v>7.2152032878255289E-3</v>
      </c>
    </row>
    <row r="1688" spans="2:5" x14ac:dyDescent="0.3">
      <c r="B1688" s="205">
        <v>43581</v>
      </c>
      <c r="C1688" s="81">
        <v>381.82562300000001</v>
      </c>
      <c r="D1688" s="62">
        <f t="shared" si="26"/>
        <v>0.32131689869834829</v>
      </c>
      <c r="E1688">
        <v>7.2134620403502573E-3</v>
      </c>
    </row>
    <row r="1689" spans="2:5" x14ac:dyDescent="0.3">
      <c r="B1689" s="205">
        <v>42951</v>
      </c>
      <c r="C1689" s="81">
        <v>288.97354100000001</v>
      </c>
      <c r="D1689" s="62">
        <f t="shared" si="26"/>
        <v>5.1111254359855786E-2</v>
      </c>
      <c r="E1689">
        <v>7.2108153924995118E-3</v>
      </c>
    </row>
    <row r="1690" spans="2:5" x14ac:dyDescent="0.3">
      <c r="B1690" s="205">
        <v>42849</v>
      </c>
      <c r="C1690" s="81">
        <v>274.92193600000002</v>
      </c>
      <c r="D1690" s="62">
        <f t="shared" si="26"/>
        <v>-0.4752897610392649</v>
      </c>
      <c r="E1690">
        <v>7.2102992851278474E-3</v>
      </c>
    </row>
    <row r="1691" spans="2:5" x14ac:dyDescent="0.3">
      <c r="B1691" s="205">
        <v>45372</v>
      </c>
      <c r="C1691" s="81">
        <v>523.95001200000002</v>
      </c>
      <c r="D1691" s="62">
        <f t="shared" si="26"/>
        <v>7.0245782004594359E-2</v>
      </c>
      <c r="E1691">
        <v>7.2087656929927177E-3</v>
      </c>
    </row>
    <row r="1692" spans="2:5" x14ac:dyDescent="0.3">
      <c r="B1692" s="205">
        <v>44251</v>
      </c>
      <c r="C1692" s="81">
        <v>489.56045499999999</v>
      </c>
      <c r="D1692" s="62">
        <f t="shared" si="26"/>
        <v>40.317211933064087</v>
      </c>
      <c r="E1692">
        <v>7.1992957050876017E-3</v>
      </c>
    </row>
    <row r="1693" spans="2:5" x14ac:dyDescent="0.3">
      <c r="B1693" s="205">
        <v>38294</v>
      </c>
      <c r="C1693" s="81">
        <v>11.848826000000001</v>
      </c>
      <c r="D1693" s="62">
        <f t="shared" si="26"/>
        <v>-0.97905671016590035</v>
      </c>
      <c r="E1693">
        <v>7.1991699516513862E-3</v>
      </c>
    </row>
    <row r="1694" spans="2:5" x14ac:dyDescent="0.3">
      <c r="B1694" s="205">
        <v>44777</v>
      </c>
      <c r="C1694" s="81">
        <v>565.75762899999995</v>
      </c>
      <c r="D1694" s="62">
        <f t="shared" si="26"/>
        <v>0.16120522967928447</v>
      </c>
      <c r="E1694">
        <v>7.1955787873843558E-3</v>
      </c>
    </row>
    <row r="1695" spans="2:5" x14ac:dyDescent="0.3">
      <c r="B1695" s="205">
        <v>43879</v>
      </c>
      <c r="C1695" s="81">
        <v>487.21588100000002</v>
      </c>
      <c r="D1695" s="62">
        <f t="shared" si="26"/>
        <v>42.069024170994723</v>
      </c>
      <c r="E1695">
        <v>7.186277582231595E-3</v>
      </c>
    </row>
    <row r="1696" spans="2:5" x14ac:dyDescent="0.3">
      <c r="B1696" s="205">
        <v>38338</v>
      </c>
      <c r="C1696" s="81">
        <v>11.312443</v>
      </c>
      <c r="D1696" s="62">
        <f t="shared" si="26"/>
        <v>-0.58344270970805601</v>
      </c>
      <c r="E1696">
        <v>7.1812272047586086E-3</v>
      </c>
    </row>
    <row r="1697" spans="2:5" x14ac:dyDescent="0.3">
      <c r="B1697" s="205">
        <v>38714</v>
      </c>
      <c r="C1697" s="81">
        <v>27.156991999999999</v>
      </c>
      <c r="D1697" s="62">
        <f t="shared" si="26"/>
        <v>-0.90503581542912725</v>
      </c>
      <c r="E1697">
        <v>7.1776028439080692E-3</v>
      </c>
    </row>
    <row r="1698" spans="2:5" x14ac:dyDescent="0.3">
      <c r="B1698" s="205">
        <v>42222</v>
      </c>
      <c r="C1698" s="81">
        <v>285.97088600000001</v>
      </c>
      <c r="D1698" s="62">
        <f t="shared" si="26"/>
        <v>0.15225058396142191</v>
      </c>
      <c r="E1698">
        <v>7.174375602248673E-3</v>
      </c>
    </row>
    <row r="1699" spans="2:5" x14ac:dyDescent="0.3">
      <c r="B1699" s="205">
        <v>42485</v>
      </c>
      <c r="C1699" s="81">
        <v>248.184631</v>
      </c>
      <c r="D1699" s="62">
        <f t="shared" si="26"/>
        <v>1.0535425028161629</v>
      </c>
      <c r="E1699">
        <v>7.1724289107212352E-3</v>
      </c>
    </row>
    <row r="1700" spans="2:5" x14ac:dyDescent="0.3">
      <c r="B1700" s="205">
        <v>41306</v>
      </c>
      <c r="C1700" s="81">
        <v>120.856827</v>
      </c>
      <c r="D1700" s="62">
        <f t="shared" si="26"/>
        <v>-0.76505088440154922</v>
      </c>
      <c r="E1700">
        <v>7.1589833360645875E-3</v>
      </c>
    </row>
    <row r="1701" spans="2:5" x14ac:dyDescent="0.3">
      <c r="B1701" s="205">
        <v>44328</v>
      </c>
      <c r="C1701" s="81">
        <v>514.39575200000002</v>
      </c>
      <c r="D1701" s="62">
        <f t="shared" si="26"/>
        <v>5.9455631055122113</v>
      </c>
      <c r="E1701">
        <v>7.1367722473402494E-3</v>
      </c>
    </row>
    <row r="1702" spans="2:5" x14ac:dyDescent="0.3">
      <c r="B1702" s="205">
        <v>40213</v>
      </c>
      <c r="C1702" s="81">
        <v>74.061058000000003</v>
      </c>
      <c r="D1702" s="62">
        <f t="shared" si="26"/>
        <v>-0.7125254951425305</v>
      </c>
      <c r="E1702">
        <v>7.1283981156770064E-3</v>
      </c>
    </row>
    <row r="1703" spans="2:5" x14ac:dyDescent="0.3">
      <c r="B1703" s="205">
        <v>42369</v>
      </c>
      <c r="C1703" s="81">
        <v>257.62652600000001</v>
      </c>
      <c r="D1703" s="62">
        <f t="shared" si="26"/>
        <v>22.155509005630812</v>
      </c>
      <c r="E1703">
        <v>7.0911107947249294E-3</v>
      </c>
    </row>
    <row r="1704" spans="2:5" x14ac:dyDescent="0.3">
      <c r="B1704" s="205">
        <v>38036</v>
      </c>
      <c r="C1704" s="81">
        <v>11.125928</v>
      </c>
      <c r="D1704" s="62">
        <f t="shared" si="26"/>
        <v>-0.97471633750284592</v>
      </c>
      <c r="E1704">
        <v>7.0850329775865887E-3</v>
      </c>
    </row>
    <row r="1705" spans="2:5" x14ac:dyDescent="0.3">
      <c r="B1705" s="205">
        <v>43957</v>
      </c>
      <c r="C1705" s="81">
        <v>440.04415899999998</v>
      </c>
      <c r="D1705" s="62">
        <f t="shared" si="26"/>
        <v>4.6579903063408148</v>
      </c>
      <c r="E1705">
        <v>7.0717422578348878E-3</v>
      </c>
    </row>
    <row r="1706" spans="2:5" x14ac:dyDescent="0.3">
      <c r="B1706" s="205">
        <v>40280</v>
      </c>
      <c r="C1706" s="81">
        <v>77.773933</v>
      </c>
      <c r="D1706" s="62">
        <f t="shared" si="26"/>
        <v>-0.85445132124418777</v>
      </c>
      <c r="E1706">
        <v>7.0700459553957448E-3</v>
      </c>
    </row>
    <row r="1707" spans="2:5" x14ac:dyDescent="0.3">
      <c r="B1707" s="205">
        <v>45287</v>
      </c>
      <c r="C1707" s="81">
        <v>534.34997599999997</v>
      </c>
      <c r="D1707" s="62">
        <f t="shared" si="26"/>
        <v>23.823711502514492</v>
      </c>
      <c r="E1707">
        <v>7.0674711074619426E-3</v>
      </c>
    </row>
    <row r="1708" spans="2:5" x14ac:dyDescent="0.3">
      <c r="B1708" s="205">
        <v>38604</v>
      </c>
      <c r="C1708" s="81">
        <v>21.525789</v>
      </c>
      <c r="D1708" s="62">
        <f t="shared" si="26"/>
        <v>-0.95978367304997658</v>
      </c>
      <c r="E1708">
        <v>7.0636905021444216E-3</v>
      </c>
    </row>
    <row r="1709" spans="2:5" x14ac:dyDescent="0.3">
      <c r="B1709" s="205">
        <v>45358</v>
      </c>
      <c r="C1709" s="81">
        <v>535.25</v>
      </c>
      <c r="D1709" s="62">
        <f t="shared" si="26"/>
        <v>10.048798844360663</v>
      </c>
      <c r="E1709">
        <v>7.0555032925682035E-3</v>
      </c>
    </row>
    <row r="1710" spans="2:5" x14ac:dyDescent="0.3">
      <c r="B1710" s="205">
        <v>39447</v>
      </c>
      <c r="C1710" s="81">
        <v>48.444180000000003</v>
      </c>
      <c r="D1710" s="62">
        <f t="shared" si="26"/>
        <v>-0.58090962723934036</v>
      </c>
      <c r="E1710">
        <v>7.0544270525196599E-3</v>
      </c>
    </row>
    <row r="1711" spans="2:5" x14ac:dyDescent="0.3">
      <c r="B1711" s="205">
        <v>41159</v>
      </c>
      <c r="C1711" s="81">
        <v>115.593636</v>
      </c>
      <c r="D1711" s="62">
        <f t="shared" si="26"/>
        <v>-0.55704118598374941</v>
      </c>
      <c r="E1711">
        <v>7.0535263781180491E-3</v>
      </c>
    </row>
    <row r="1712" spans="2:5" x14ac:dyDescent="0.3">
      <c r="B1712" s="205">
        <v>42692</v>
      </c>
      <c r="C1712" s="81">
        <v>260.95797700000003</v>
      </c>
      <c r="D1712" s="62">
        <f t="shared" si="26"/>
        <v>-0.29475377492211136</v>
      </c>
      <c r="E1712">
        <v>7.0526066193570174E-3</v>
      </c>
    </row>
    <row r="1713" spans="2:5" x14ac:dyDescent="0.3">
      <c r="B1713" s="205">
        <v>43607</v>
      </c>
      <c r="C1713" s="81">
        <v>370.02392600000002</v>
      </c>
      <c r="D1713" s="62">
        <f t="shared" si="26"/>
        <v>1.3698066675335758</v>
      </c>
      <c r="E1713">
        <v>7.0502978837709432E-3</v>
      </c>
    </row>
    <row r="1714" spans="2:5" x14ac:dyDescent="0.3">
      <c r="B1714" s="205">
        <v>41555</v>
      </c>
      <c r="C1714" s="81">
        <v>156.14097599999999</v>
      </c>
      <c r="D1714" s="62">
        <f t="shared" si="26"/>
        <v>-0.53833568885919325</v>
      </c>
      <c r="E1714">
        <v>7.0379477698459848E-3</v>
      </c>
    </row>
    <row r="1715" spans="2:5" x14ac:dyDescent="0.3">
      <c r="B1715" s="205">
        <v>43209</v>
      </c>
      <c r="C1715" s="81">
        <v>338.21322600000002</v>
      </c>
      <c r="D1715" s="62">
        <f t="shared" si="26"/>
        <v>3.6883498480074794</v>
      </c>
      <c r="E1715">
        <v>7.0253708572044268E-3</v>
      </c>
    </row>
    <row r="1716" spans="2:5" x14ac:dyDescent="0.3">
      <c r="B1716" s="205">
        <v>40186</v>
      </c>
      <c r="C1716" s="81">
        <v>72.139076000000003</v>
      </c>
      <c r="D1716" s="62">
        <f t="shared" si="26"/>
        <v>0.89005250320800833</v>
      </c>
      <c r="E1716">
        <v>7.0121412126059523E-3</v>
      </c>
    </row>
    <row r="1717" spans="2:5" x14ac:dyDescent="0.3">
      <c r="B1717" s="205">
        <v>38938</v>
      </c>
      <c r="C1717" s="81">
        <v>38.167763000000001</v>
      </c>
      <c r="D1717" s="62">
        <f t="shared" si="26"/>
        <v>-0.57350284607157509</v>
      </c>
      <c r="E1717">
        <v>7.0075687768832292E-3</v>
      </c>
    </row>
    <row r="1718" spans="2:5" x14ac:dyDescent="0.3">
      <c r="B1718" s="205">
        <v>40823</v>
      </c>
      <c r="C1718" s="81">
        <v>89.491248999999996</v>
      </c>
      <c r="D1718" s="62">
        <f t="shared" si="26"/>
        <v>8.1691750142494701</v>
      </c>
      <c r="E1718">
        <v>6.9997602993685255E-3</v>
      </c>
    </row>
    <row r="1719" spans="2:5" x14ac:dyDescent="0.3">
      <c r="B1719" s="205">
        <v>38259</v>
      </c>
      <c r="C1719" s="81">
        <v>9.7600110000000004</v>
      </c>
      <c r="D1719" s="62">
        <f t="shared" si="26"/>
        <v>-0.96345055191233397</v>
      </c>
      <c r="E1719">
        <v>6.9872039515123654E-3</v>
      </c>
    </row>
    <row r="1720" spans="2:5" x14ac:dyDescent="0.3">
      <c r="B1720" s="205">
        <v>42192</v>
      </c>
      <c r="C1720" s="81">
        <v>267.035797</v>
      </c>
      <c r="D1720" s="62">
        <f t="shared" si="26"/>
        <v>27.06808435987962</v>
      </c>
      <c r="E1720">
        <v>6.9832164811174441E-3</v>
      </c>
    </row>
    <row r="1721" spans="2:5" x14ac:dyDescent="0.3">
      <c r="B1721" s="205">
        <v>37936</v>
      </c>
      <c r="C1721" s="81">
        <v>9.5138590000000001</v>
      </c>
      <c r="D1721" s="62">
        <f t="shared" si="26"/>
        <v>0.72840133950363961</v>
      </c>
      <c r="E1721">
        <v>6.9814463511941082E-3</v>
      </c>
    </row>
    <row r="1722" spans="2:5" x14ac:dyDescent="0.3">
      <c r="B1722" s="205">
        <v>37679</v>
      </c>
      <c r="C1722" s="81">
        <v>5.5044269999999997</v>
      </c>
      <c r="D1722" s="62">
        <f t="shared" si="26"/>
        <v>-0.99043115142045202</v>
      </c>
      <c r="E1722">
        <v>6.9780507156325345E-3</v>
      </c>
    </row>
    <row r="1723" spans="2:5" x14ac:dyDescent="0.3">
      <c r="B1723" s="205">
        <v>44383</v>
      </c>
      <c r="C1723" s="81">
        <v>575.24444600000004</v>
      </c>
      <c r="D1723" s="62">
        <f t="shared" si="26"/>
        <v>13.989975863365149</v>
      </c>
      <c r="E1723">
        <v>6.9762200562905252E-3</v>
      </c>
    </row>
    <row r="1724" spans="2:5" x14ac:dyDescent="0.3">
      <c r="B1724" s="205">
        <v>38957</v>
      </c>
      <c r="C1724" s="81">
        <v>38.375275000000002</v>
      </c>
      <c r="D1724" s="62">
        <f t="shared" si="26"/>
        <v>-0.86769030368055533</v>
      </c>
      <c r="E1724">
        <v>6.9696230601870249E-3</v>
      </c>
    </row>
    <row r="1725" spans="2:5" x14ac:dyDescent="0.3">
      <c r="B1725" s="205">
        <v>42552</v>
      </c>
      <c r="C1725" s="81">
        <v>290.04129</v>
      </c>
      <c r="D1725" s="62">
        <f t="shared" si="26"/>
        <v>-0.34225264920378046</v>
      </c>
      <c r="E1725">
        <v>6.9658507541458881E-3</v>
      </c>
    </row>
    <row r="1726" spans="2:5" x14ac:dyDescent="0.3">
      <c r="B1726" s="205">
        <v>43838</v>
      </c>
      <c r="C1726" s="81">
        <v>440.96154799999999</v>
      </c>
      <c r="D1726" s="62">
        <f t="shared" si="26"/>
        <v>2.7548541831901399</v>
      </c>
      <c r="E1726">
        <v>6.9460422289847976E-3</v>
      </c>
    </row>
    <row r="1727" spans="2:5" x14ac:dyDescent="0.3">
      <c r="B1727" s="205">
        <v>41193</v>
      </c>
      <c r="C1727" s="81">
        <v>117.437729</v>
      </c>
      <c r="D1727" s="62">
        <f t="shared" si="26"/>
        <v>-0.76062215204104888</v>
      </c>
      <c r="E1727">
        <v>6.9417302145156666E-3</v>
      </c>
    </row>
    <row r="1728" spans="2:5" x14ac:dyDescent="0.3">
      <c r="B1728" s="205">
        <v>43880</v>
      </c>
      <c r="C1728" s="81">
        <v>490.595642</v>
      </c>
      <c r="D1728" s="62">
        <f t="shared" si="26"/>
        <v>0.91153781080118768</v>
      </c>
      <c r="E1728">
        <v>6.9368859509732882E-3</v>
      </c>
    </row>
    <row r="1729" spans="2:5" x14ac:dyDescent="0.3">
      <c r="B1729" s="205">
        <v>42328</v>
      </c>
      <c r="C1729" s="81">
        <v>256.649719</v>
      </c>
      <c r="D1729" s="62">
        <f t="shared" si="26"/>
        <v>-0.40011112062530169</v>
      </c>
      <c r="E1729">
        <v>6.9344017084468912E-3</v>
      </c>
    </row>
    <row r="1730" spans="2:5" x14ac:dyDescent="0.3">
      <c r="B1730" s="205">
        <v>44001</v>
      </c>
      <c r="C1730" s="81">
        <v>427.82876599999997</v>
      </c>
      <c r="D1730" s="62">
        <f t="shared" si="26"/>
        <v>35.429651095017178</v>
      </c>
      <c r="E1730">
        <v>6.9319046349253797E-3</v>
      </c>
    </row>
    <row r="1731" spans="2:5" x14ac:dyDescent="0.3">
      <c r="B1731" s="205">
        <v>38365</v>
      </c>
      <c r="C1731" s="81">
        <v>11.743971</v>
      </c>
      <c r="D1731" s="62">
        <f t="shared" si="26"/>
        <v>-0.96445310299524845</v>
      </c>
      <c r="E1731">
        <v>6.9158761034283011E-3</v>
      </c>
    </row>
    <row r="1732" spans="2:5" x14ac:dyDescent="0.3">
      <c r="B1732" s="205">
        <v>43088</v>
      </c>
      <c r="C1732" s="81">
        <v>330.379639</v>
      </c>
      <c r="D1732" s="62">
        <f t="shared" si="26"/>
        <v>-0.3394461780185738</v>
      </c>
      <c r="E1732">
        <v>6.9034955364453273E-3</v>
      </c>
    </row>
    <row r="1733" spans="2:5" x14ac:dyDescent="0.3">
      <c r="B1733" s="205">
        <v>43895</v>
      </c>
      <c r="C1733" s="81">
        <v>500.15551799999997</v>
      </c>
      <c r="D1733" s="62">
        <f t="shared" si="26"/>
        <v>0.48191882391573765</v>
      </c>
      <c r="E1733">
        <v>6.9011861390587377E-3</v>
      </c>
    </row>
    <row r="1734" spans="2:5" x14ac:dyDescent="0.3">
      <c r="B1734" s="205">
        <v>43213</v>
      </c>
      <c r="C1734" s="81">
        <v>337.50534099999999</v>
      </c>
      <c r="D1734" s="62">
        <f t="shared" si="26"/>
        <v>0.33356191869251889</v>
      </c>
      <c r="E1734">
        <v>6.8983738547278165E-3</v>
      </c>
    </row>
    <row r="1735" spans="2:5" x14ac:dyDescent="0.3">
      <c r="B1735" s="205">
        <v>42772</v>
      </c>
      <c r="C1735" s="81">
        <v>253.08561700000001</v>
      </c>
      <c r="D1735" s="62">
        <f t="shared" si="26"/>
        <v>33.366470459314769</v>
      </c>
      <c r="E1735">
        <v>6.8976968971641668E-3</v>
      </c>
    </row>
    <row r="1736" spans="2:5" x14ac:dyDescent="0.3">
      <c r="B1736" s="205">
        <v>37833</v>
      </c>
      <c r="C1736" s="81">
        <v>7.3643179999999999</v>
      </c>
      <c r="D1736" s="62">
        <f t="shared" ref="D1736:D1799" si="27">(C1736-C1737)/C1737</f>
        <v>-0.84420936249031031</v>
      </c>
      <c r="E1736">
        <v>6.8963405054964545E-3</v>
      </c>
    </row>
    <row r="1737" spans="2:5" x14ac:dyDescent="0.3">
      <c r="B1737" s="205">
        <v>39966</v>
      </c>
      <c r="C1737" s="81">
        <v>47.270606999999998</v>
      </c>
      <c r="D1737" s="62">
        <f t="shared" si="27"/>
        <v>-0.90321589231232902</v>
      </c>
      <c r="E1737">
        <v>6.8867656946006795E-3</v>
      </c>
    </row>
    <row r="1738" spans="2:5" x14ac:dyDescent="0.3">
      <c r="B1738" s="205">
        <v>44707</v>
      </c>
      <c r="C1738" s="81">
        <v>488.41290300000003</v>
      </c>
      <c r="D1738" s="62">
        <f t="shared" si="27"/>
        <v>-0.14738260584756688</v>
      </c>
      <c r="E1738">
        <v>6.8763695599777389E-3</v>
      </c>
    </row>
    <row r="1739" spans="2:5" x14ac:dyDescent="0.3">
      <c r="B1739" s="205">
        <v>45127</v>
      </c>
      <c r="C1739" s="81">
        <v>572.83947799999999</v>
      </c>
      <c r="D1739" s="62">
        <f t="shared" si="27"/>
        <v>5.2971218595983709</v>
      </c>
      <c r="E1739">
        <v>6.8749935064290595E-3</v>
      </c>
    </row>
    <row r="1740" spans="2:5" x14ac:dyDescent="0.3">
      <c r="B1740" s="205">
        <v>40653</v>
      </c>
      <c r="C1740" s="81">
        <v>90.968459999999993</v>
      </c>
      <c r="D1740" s="62">
        <f t="shared" si="27"/>
        <v>0.28593150577749532</v>
      </c>
      <c r="E1740">
        <v>6.8457706310721929E-3</v>
      </c>
    </row>
    <row r="1741" spans="2:5" x14ac:dyDescent="0.3">
      <c r="B1741" s="205">
        <v>40196</v>
      </c>
      <c r="C1741" s="81">
        <v>70.741294999999994</v>
      </c>
      <c r="D1741" s="62">
        <f t="shared" si="27"/>
        <v>-0.23290876322693099</v>
      </c>
      <c r="E1741">
        <v>6.8384771722981271E-3</v>
      </c>
    </row>
    <row r="1742" spans="2:5" x14ac:dyDescent="0.3">
      <c r="B1742" s="205">
        <v>40982</v>
      </c>
      <c r="C1742" s="81">
        <v>92.220184000000003</v>
      </c>
      <c r="D1742" s="62">
        <f t="shared" si="27"/>
        <v>0.19210729337206861</v>
      </c>
      <c r="E1742">
        <v>6.8291968006084494E-3</v>
      </c>
    </row>
    <row r="1743" spans="2:5" x14ac:dyDescent="0.3">
      <c r="B1743" s="205">
        <v>40218</v>
      </c>
      <c r="C1743" s="81">
        <v>77.358963000000003</v>
      </c>
      <c r="D1743" s="62">
        <f t="shared" si="27"/>
        <v>-0.73467181694689188</v>
      </c>
      <c r="E1743">
        <v>6.8219347636496643E-3</v>
      </c>
    </row>
    <row r="1744" spans="2:5" x14ac:dyDescent="0.3">
      <c r="B1744" s="205">
        <v>42965</v>
      </c>
      <c r="C1744" s="81">
        <v>291.55954000000003</v>
      </c>
      <c r="D1744" s="62">
        <f t="shared" si="27"/>
        <v>2.1175875779272486</v>
      </c>
      <c r="E1744">
        <v>6.8192879944815269E-3</v>
      </c>
    </row>
    <row r="1745" spans="2:5" x14ac:dyDescent="0.3">
      <c r="B1745" s="205">
        <v>40373</v>
      </c>
      <c r="C1745" s="81">
        <v>93.520882</v>
      </c>
      <c r="D1745" s="62">
        <f t="shared" si="27"/>
        <v>-0.82668479214313373</v>
      </c>
      <c r="E1745">
        <v>6.8186776280540198E-3</v>
      </c>
    </row>
    <row r="1746" spans="2:5" x14ac:dyDescent="0.3">
      <c r="B1746" s="205">
        <v>45322</v>
      </c>
      <c r="C1746" s="81">
        <v>539.59997599999997</v>
      </c>
      <c r="D1746" s="62">
        <f t="shared" si="27"/>
        <v>0.52078747754449795</v>
      </c>
      <c r="E1746">
        <v>6.8102694622198352E-3</v>
      </c>
    </row>
    <row r="1747" spans="2:5" x14ac:dyDescent="0.3">
      <c r="B1747" s="205">
        <v>43595</v>
      </c>
      <c r="C1747" s="81">
        <v>354.81616200000002</v>
      </c>
      <c r="D1747" s="62">
        <f t="shared" si="27"/>
        <v>-0.36747923165062479</v>
      </c>
      <c r="E1747">
        <v>6.8062764338632127E-3</v>
      </c>
    </row>
    <row r="1748" spans="2:5" x14ac:dyDescent="0.3">
      <c r="B1748" s="205">
        <v>44365</v>
      </c>
      <c r="C1748" s="81">
        <v>560.95574999999997</v>
      </c>
      <c r="D1748" s="62">
        <f t="shared" si="27"/>
        <v>13.636734175861683</v>
      </c>
      <c r="E1748">
        <v>6.80401029286127E-3</v>
      </c>
    </row>
    <row r="1749" spans="2:5" x14ac:dyDescent="0.3">
      <c r="B1749" s="205">
        <v>39878</v>
      </c>
      <c r="C1749" s="81">
        <v>38.325198999999998</v>
      </c>
      <c r="D1749" s="62">
        <f t="shared" si="27"/>
        <v>-0.5551014628071862</v>
      </c>
      <c r="E1749">
        <v>6.7952349108381955E-3</v>
      </c>
    </row>
    <row r="1750" spans="2:5" x14ac:dyDescent="0.3">
      <c r="B1750" s="205">
        <v>40884</v>
      </c>
      <c r="C1750" s="81">
        <v>86.143683999999993</v>
      </c>
      <c r="D1750" s="62">
        <f t="shared" si="27"/>
        <v>-0.66985229986846428</v>
      </c>
      <c r="E1750">
        <v>6.7887430545182023E-3</v>
      </c>
    </row>
    <row r="1751" spans="2:5" x14ac:dyDescent="0.3">
      <c r="B1751" s="205">
        <v>42258</v>
      </c>
      <c r="C1751" s="81">
        <v>260.92468300000002</v>
      </c>
      <c r="D1751" s="62">
        <f t="shared" si="27"/>
        <v>0.2288264966557419</v>
      </c>
      <c r="E1751">
        <v>6.7881235520928654E-3</v>
      </c>
    </row>
    <row r="1752" spans="2:5" x14ac:dyDescent="0.3">
      <c r="B1752" s="205">
        <v>41999</v>
      </c>
      <c r="C1752" s="81">
        <v>212.33647199999999</v>
      </c>
      <c r="D1752" s="62">
        <f t="shared" si="27"/>
        <v>36.484548356117948</v>
      </c>
      <c r="E1752">
        <v>6.7864861746131638E-3</v>
      </c>
    </row>
    <row r="1753" spans="2:5" x14ac:dyDescent="0.3">
      <c r="B1753" s="205">
        <v>37670</v>
      </c>
      <c r="C1753" s="81">
        <v>5.6646400000000003</v>
      </c>
      <c r="D1753" s="62">
        <f t="shared" si="27"/>
        <v>-0.93907664786738254</v>
      </c>
      <c r="E1753">
        <v>6.7795314845210198E-3</v>
      </c>
    </row>
    <row r="1754" spans="2:5" x14ac:dyDescent="0.3">
      <c r="B1754" s="205">
        <v>40968</v>
      </c>
      <c r="C1754" s="81">
        <v>92.979782</v>
      </c>
      <c r="D1754" s="62">
        <f t="shared" si="27"/>
        <v>-0.62379016421152755</v>
      </c>
      <c r="E1754">
        <v>6.7732894559036578E-3</v>
      </c>
    </row>
    <row r="1755" spans="2:5" x14ac:dyDescent="0.3">
      <c r="B1755" s="205">
        <v>42039</v>
      </c>
      <c r="C1755" s="81">
        <v>247.14872700000001</v>
      </c>
      <c r="D1755" s="62">
        <f t="shared" si="27"/>
        <v>-0.19980547936724469</v>
      </c>
      <c r="E1755">
        <v>6.7706089724241568E-3</v>
      </c>
    </row>
    <row r="1756" spans="2:5" x14ac:dyDescent="0.3">
      <c r="B1756" s="205">
        <v>43168</v>
      </c>
      <c r="C1756" s="81">
        <v>308.86080900000002</v>
      </c>
      <c r="D1756" s="62">
        <f t="shared" si="27"/>
        <v>7.0049251957691006</v>
      </c>
      <c r="E1756">
        <v>6.7681232635081147E-3</v>
      </c>
    </row>
    <row r="1757" spans="2:5" x14ac:dyDescent="0.3">
      <c r="B1757" s="205">
        <v>39881</v>
      </c>
      <c r="C1757" s="81">
        <v>38.583846999999999</v>
      </c>
      <c r="D1757" s="62">
        <f t="shared" si="27"/>
        <v>-0.7641059171322151</v>
      </c>
      <c r="E1757">
        <v>6.7487712196876238E-3</v>
      </c>
    </row>
    <row r="1758" spans="2:5" x14ac:dyDescent="0.3">
      <c r="B1758" s="205">
        <v>41726</v>
      </c>
      <c r="C1758" s="81">
        <v>163.56428500000001</v>
      </c>
      <c r="D1758" s="62">
        <f t="shared" si="27"/>
        <v>27.681469899098445</v>
      </c>
      <c r="E1758">
        <v>6.7455106164583615E-3</v>
      </c>
    </row>
    <row r="1759" spans="2:5" x14ac:dyDescent="0.3">
      <c r="B1759" s="205">
        <v>37592</v>
      </c>
      <c r="C1759" s="81">
        <v>5.7027859999999997</v>
      </c>
      <c r="D1759" s="62">
        <f t="shared" si="27"/>
        <v>-0.97857755695843329</v>
      </c>
      <c r="E1759">
        <v>6.7340554739576293E-3</v>
      </c>
    </row>
    <row r="1760" spans="2:5" x14ac:dyDescent="0.3">
      <c r="B1760" s="205">
        <v>42816</v>
      </c>
      <c r="C1760" s="81">
        <v>266.20614599999999</v>
      </c>
      <c r="D1760" s="62">
        <f t="shared" si="27"/>
        <v>0.15976983761854466</v>
      </c>
      <c r="E1760">
        <v>6.7339910593421232E-3</v>
      </c>
    </row>
    <row r="1761" spans="2:5" x14ac:dyDescent="0.3">
      <c r="B1761" s="205">
        <v>42459</v>
      </c>
      <c r="C1761" s="81">
        <v>229.53360000000001</v>
      </c>
      <c r="D1761" s="62">
        <f t="shared" si="27"/>
        <v>4.9667861651549732</v>
      </c>
      <c r="E1761">
        <v>6.7319058008453404E-3</v>
      </c>
    </row>
    <row r="1762" spans="2:5" x14ac:dyDescent="0.3">
      <c r="B1762" s="205">
        <v>39685</v>
      </c>
      <c r="C1762" s="81">
        <v>38.468547999999998</v>
      </c>
      <c r="D1762" s="62">
        <f t="shared" si="27"/>
        <v>-0.92610808612581097</v>
      </c>
      <c r="E1762">
        <v>6.7114360926082538E-3</v>
      </c>
    </row>
    <row r="1763" spans="2:5" x14ac:dyDescent="0.3">
      <c r="B1763" s="205">
        <v>45069</v>
      </c>
      <c r="C1763" s="81">
        <v>520.60565199999996</v>
      </c>
      <c r="D1763" s="62">
        <f t="shared" si="27"/>
        <v>2.2979698764193275</v>
      </c>
      <c r="E1763">
        <v>6.7017823357130449E-3</v>
      </c>
    </row>
    <row r="1764" spans="2:5" x14ac:dyDescent="0.3">
      <c r="B1764" s="205">
        <v>41704</v>
      </c>
      <c r="C1764" s="81">
        <v>157.85640000000001</v>
      </c>
      <c r="D1764" s="62">
        <f t="shared" si="27"/>
        <v>0.67759621187458507</v>
      </c>
      <c r="E1764">
        <v>6.6977474200120065E-3</v>
      </c>
    </row>
    <row r="1765" spans="2:5" x14ac:dyDescent="0.3">
      <c r="B1765" s="205">
        <v>41009</v>
      </c>
      <c r="C1765" s="81">
        <v>94.096778999999998</v>
      </c>
      <c r="D1765" s="62">
        <f t="shared" si="27"/>
        <v>-0.78000876605066027</v>
      </c>
      <c r="E1765">
        <v>6.6920997962368013E-3</v>
      </c>
    </row>
    <row r="1766" spans="2:5" x14ac:dyDescent="0.3">
      <c r="B1766" s="205">
        <v>43717</v>
      </c>
      <c r="C1766" s="81">
        <v>427.72967499999999</v>
      </c>
      <c r="D1766" s="62">
        <f t="shared" si="27"/>
        <v>1.4853086584232309</v>
      </c>
      <c r="E1766">
        <v>6.6849457331490244E-3</v>
      </c>
    </row>
    <row r="1767" spans="2:5" x14ac:dyDescent="0.3">
      <c r="B1767" s="205">
        <v>41807</v>
      </c>
      <c r="C1767" s="81">
        <v>172.103241</v>
      </c>
      <c r="D1767" s="62">
        <f t="shared" si="27"/>
        <v>-0.70314547496014979</v>
      </c>
      <c r="E1767">
        <v>6.6776214058424984E-3</v>
      </c>
    </row>
    <row r="1768" spans="2:5" x14ac:dyDescent="0.3">
      <c r="B1768" s="205">
        <v>44796</v>
      </c>
      <c r="C1768" s="81">
        <v>579.75616500000001</v>
      </c>
      <c r="D1768" s="62">
        <f t="shared" si="27"/>
        <v>0.80775211428666027</v>
      </c>
      <c r="E1768">
        <v>6.6756864543576818E-3</v>
      </c>
    </row>
    <row r="1769" spans="2:5" x14ac:dyDescent="0.3">
      <c r="B1769" s="205">
        <v>43060</v>
      </c>
      <c r="C1769" s="81">
        <v>320.70556599999998</v>
      </c>
      <c r="D1769" s="62">
        <f t="shared" si="27"/>
        <v>-0.39626316691976865</v>
      </c>
      <c r="E1769">
        <v>6.6655830943585272E-3</v>
      </c>
    </row>
    <row r="1770" spans="2:5" x14ac:dyDescent="0.3">
      <c r="B1770" s="205">
        <v>45048</v>
      </c>
      <c r="C1770" s="81">
        <v>531.20092799999998</v>
      </c>
      <c r="D1770" s="62">
        <f t="shared" si="27"/>
        <v>1.2878370975315785</v>
      </c>
      <c r="E1770">
        <v>6.6616533412053201E-3</v>
      </c>
    </row>
    <row r="1771" spans="2:5" x14ac:dyDescent="0.3">
      <c r="B1771" s="205">
        <v>42447</v>
      </c>
      <c r="C1771" s="81">
        <v>232.18476899999999</v>
      </c>
      <c r="D1771" s="62">
        <f t="shared" si="27"/>
        <v>-0.36333150750314641</v>
      </c>
      <c r="E1771">
        <v>6.6546622666237634E-3</v>
      </c>
    </row>
    <row r="1772" spans="2:5" x14ac:dyDescent="0.3">
      <c r="B1772" s="205">
        <v>43269</v>
      </c>
      <c r="C1772" s="81">
        <v>364.687073</v>
      </c>
      <c r="D1772" s="62">
        <f t="shared" si="27"/>
        <v>0.44378261888567866</v>
      </c>
      <c r="E1772">
        <v>6.6435585337730205E-3</v>
      </c>
    </row>
    <row r="1773" spans="2:5" x14ac:dyDescent="0.3">
      <c r="B1773" s="205">
        <v>42291</v>
      </c>
      <c r="C1773" s="81">
        <v>252.59139999999999</v>
      </c>
      <c r="D1773" s="62">
        <f t="shared" si="27"/>
        <v>1.179231595413174</v>
      </c>
      <c r="E1773">
        <v>6.6421795608469858E-3</v>
      </c>
    </row>
    <row r="1774" spans="2:5" x14ac:dyDescent="0.3">
      <c r="B1774" s="205">
        <v>41185</v>
      </c>
      <c r="C1774" s="81">
        <v>115.90846999999999</v>
      </c>
      <c r="D1774" s="62">
        <f t="shared" si="27"/>
        <v>-0.78855884294354539</v>
      </c>
      <c r="E1774">
        <v>6.6404756623582922E-3</v>
      </c>
    </row>
    <row r="1775" spans="2:5" x14ac:dyDescent="0.3">
      <c r="B1775" s="205">
        <v>45089</v>
      </c>
      <c r="C1775" s="81">
        <v>548.18310499999995</v>
      </c>
      <c r="D1775" s="62">
        <f t="shared" si="27"/>
        <v>5.2465089348341643</v>
      </c>
      <c r="E1775">
        <v>6.6369147138580949E-3</v>
      </c>
    </row>
    <row r="1776" spans="2:5" x14ac:dyDescent="0.3">
      <c r="B1776" s="205">
        <v>40837</v>
      </c>
      <c r="C1776" s="81">
        <v>87.758315999999994</v>
      </c>
      <c r="D1776" s="62">
        <f t="shared" si="27"/>
        <v>-0.69286197820392548</v>
      </c>
      <c r="E1776">
        <v>6.6260111646784872E-3</v>
      </c>
    </row>
    <row r="1777" spans="2:5" x14ac:dyDescent="0.3">
      <c r="B1777" s="205">
        <v>42926</v>
      </c>
      <c r="C1777" s="81">
        <v>285.72924799999998</v>
      </c>
      <c r="D1777" s="62">
        <f t="shared" si="27"/>
        <v>-0.47023405819155911</v>
      </c>
      <c r="E1777">
        <v>6.6256313595264241E-3</v>
      </c>
    </row>
    <row r="1778" spans="2:5" x14ac:dyDescent="0.3">
      <c r="B1778" s="205">
        <v>45433</v>
      </c>
      <c r="C1778" s="81">
        <v>539.34997599999997</v>
      </c>
      <c r="D1778" s="62">
        <f t="shared" si="27"/>
        <v>-1.3679024437276819E-2</v>
      </c>
      <c r="E1778">
        <v>6.6255843215882728E-3</v>
      </c>
    </row>
    <row r="1779" spans="2:5" x14ac:dyDescent="0.3">
      <c r="B1779" s="205">
        <v>44865</v>
      </c>
      <c r="C1779" s="81">
        <v>546.83007799999996</v>
      </c>
      <c r="D1779" s="62">
        <f t="shared" si="27"/>
        <v>3.6995383988791919</v>
      </c>
      <c r="E1779">
        <v>6.6238131135073642E-3</v>
      </c>
    </row>
    <row r="1780" spans="2:5" x14ac:dyDescent="0.3">
      <c r="B1780" s="205">
        <v>41162</v>
      </c>
      <c r="C1780" s="81">
        <v>116.358253</v>
      </c>
      <c r="D1780" s="62">
        <f t="shared" si="27"/>
        <v>-0.4864060167493916</v>
      </c>
      <c r="E1780">
        <v>6.6146980617514377E-3</v>
      </c>
    </row>
    <row r="1781" spans="2:5" x14ac:dyDescent="0.3">
      <c r="B1781" s="205">
        <v>42431</v>
      </c>
      <c r="C1781" s="81">
        <v>226.55688499999999</v>
      </c>
      <c r="D1781" s="62">
        <f t="shared" si="27"/>
        <v>5.7924345162353585</v>
      </c>
      <c r="E1781">
        <v>6.6129103870662702E-3</v>
      </c>
    </row>
    <row r="1782" spans="2:5" x14ac:dyDescent="0.3">
      <c r="B1782" s="205">
        <v>38796</v>
      </c>
      <c r="C1782" s="81">
        <v>33.354298</v>
      </c>
      <c r="D1782" s="62">
        <f t="shared" si="27"/>
        <v>-0.64988892727309922</v>
      </c>
      <c r="E1782">
        <v>6.5862698501677726E-3</v>
      </c>
    </row>
    <row r="1783" spans="2:5" x14ac:dyDescent="0.3">
      <c r="B1783" s="205">
        <v>40780</v>
      </c>
      <c r="C1783" s="81">
        <v>95.267760999999993</v>
      </c>
      <c r="D1783" s="62">
        <f t="shared" si="27"/>
        <v>4.5089373289439658</v>
      </c>
      <c r="E1783">
        <v>6.5727033741199547E-3</v>
      </c>
    </row>
    <row r="1784" spans="2:5" x14ac:dyDescent="0.3">
      <c r="B1784" s="205">
        <v>38503</v>
      </c>
      <c r="C1784" s="81">
        <v>17.293310000000002</v>
      </c>
      <c r="D1784" s="62">
        <f t="shared" si="27"/>
        <v>-0.97284773197047725</v>
      </c>
      <c r="E1784">
        <v>6.5723168763000489E-3</v>
      </c>
    </row>
    <row r="1785" spans="2:5" x14ac:dyDescent="0.3">
      <c r="B1785" s="205">
        <v>44463</v>
      </c>
      <c r="C1785" s="81">
        <v>636.90112299999998</v>
      </c>
      <c r="D1785" s="62">
        <f t="shared" si="27"/>
        <v>5.2568390573584125</v>
      </c>
      <c r="E1785">
        <v>6.5621955145836559E-3</v>
      </c>
    </row>
    <row r="1786" spans="2:5" x14ac:dyDescent="0.3">
      <c r="B1786" s="205">
        <v>40697</v>
      </c>
      <c r="C1786" s="81">
        <v>101.792793</v>
      </c>
      <c r="D1786" s="62">
        <f t="shared" si="27"/>
        <v>-0.78556882165632702</v>
      </c>
      <c r="E1786">
        <v>6.553134728251162E-3</v>
      </c>
    </row>
    <row r="1787" spans="2:5" x14ac:dyDescent="0.3">
      <c r="B1787" s="205">
        <v>43859</v>
      </c>
      <c r="C1787" s="81">
        <v>474.71078499999999</v>
      </c>
      <c r="D1787" s="62">
        <f t="shared" si="27"/>
        <v>-9.5724536254331347E-2</v>
      </c>
      <c r="E1787">
        <v>6.5520618998618297E-3</v>
      </c>
    </row>
    <row r="1788" spans="2:5" x14ac:dyDescent="0.3">
      <c r="B1788" s="205">
        <v>45071</v>
      </c>
      <c r="C1788" s="81">
        <v>524.96258499999999</v>
      </c>
      <c r="D1788" s="62">
        <f t="shared" si="27"/>
        <v>5.2561760754045697</v>
      </c>
      <c r="E1788">
        <v>6.5501326155289969E-3</v>
      </c>
    </row>
    <row r="1789" spans="2:5" x14ac:dyDescent="0.3">
      <c r="B1789" s="205">
        <v>40343</v>
      </c>
      <c r="C1789" s="81">
        <v>83.911095000000003</v>
      </c>
      <c r="D1789" s="62">
        <f t="shared" si="27"/>
        <v>-0.12730848256629812</v>
      </c>
      <c r="E1789">
        <v>6.5498417940455427E-3</v>
      </c>
    </row>
    <row r="1790" spans="2:5" x14ac:dyDescent="0.3">
      <c r="B1790" s="205">
        <v>41036</v>
      </c>
      <c r="C1790" s="81">
        <v>96.152068999999997</v>
      </c>
      <c r="D1790" s="62">
        <f t="shared" si="27"/>
        <v>-0.62497379943532694</v>
      </c>
      <c r="E1790">
        <v>6.548190485653747E-3</v>
      </c>
    </row>
    <row r="1791" spans="2:5" x14ac:dyDescent="0.3">
      <c r="B1791" s="205">
        <v>42283</v>
      </c>
      <c r="C1791" s="81">
        <v>256.38760400000001</v>
      </c>
      <c r="D1791" s="62">
        <f t="shared" si="27"/>
        <v>0.58475824503076257</v>
      </c>
      <c r="E1791">
        <v>6.5428290076490212E-3</v>
      </c>
    </row>
    <row r="1792" spans="2:5" x14ac:dyDescent="0.3">
      <c r="B1792" s="205">
        <v>41724</v>
      </c>
      <c r="C1792" s="81">
        <v>161.78341699999999</v>
      </c>
      <c r="D1792" s="62">
        <f t="shared" si="27"/>
        <v>8.6269110454837818</v>
      </c>
      <c r="E1792">
        <v>6.534008518527111E-3</v>
      </c>
    </row>
    <row r="1793" spans="2:5" x14ac:dyDescent="0.3">
      <c r="B1793" s="205">
        <v>38483</v>
      </c>
      <c r="C1793" s="81">
        <v>16.805330000000001</v>
      </c>
      <c r="D1793" s="62">
        <f t="shared" si="27"/>
        <v>1.0033421361037125</v>
      </c>
      <c r="E1793">
        <v>6.5218701138530788E-3</v>
      </c>
    </row>
    <row r="1794" spans="2:5" x14ac:dyDescent="0.3">
      <c r="B1794" s="205">
        <v>37923</v>
      </c>
      <c r="C1794" s="81">
        <v>8.3886470000000006</v>
      </c>
      <c r="D1794" s="62">
        <f t="shared" si="27"/>
        <v>-0.97683498978226524</v>
      </c>
      <c r="E1794">
        <v>6.5178643741395821E-3</v>
      </c>
    </row>
    <row r="1795" spans="2:5" x14ac:dyDescent="0.3">
      <c r="B1795" s="205">
        <v>43292</v>
      </c>
      <c r="C1795" s="81">
        <v>362.12576300000001</v>
      </c>
      <c r="D1795" s="62">
        <f t="shared" si="27"/>
        <v>9.1051331512604037</v>
      </c>
      <c r="E1795">
        <v>6.5118014715806064E-3</v>
      </c>
    </row>
    <row r="1796" spans="2:5" x14ac:dyDescent="0.3">
      <c r="B1796" s="205">
        <v>39160</v>
      </c>
      <c r="C1796" s="81">
        <v>35.835822999999998</v>
      </c>
      <c r="D1796" s="62">
        <f t="shared" si="27"/>
        <v>-0.89787670788627338</v>
      </c>
      <c r="E1796">
        <v>6.5088888689159912E-3</v>
      </c>
    </row>
    <row r="1797" spans="2:5" x14ac:dyDescent="0.3">
      <c r="B1797" s="205">
        <v>43222</v>
      </c>
      <c r="C1797" s="81">
        <v>350.90744000000001</v>
      </c>
      <c r="D1797" s="62">
        <f t="shared" si="27"/>
        <v>7.2661715831912934</v>
      </c>
      <c r="E1797">
        <v>6.4970228239915606E-3</v>
      </c>
    </row>
    <row r="1798" spans="2:5" x14ac:dyDescent="0.3">
      <c r="B1798" s="205">
        <v>39321</v>
      </c>
      <c r="C1798" s="81">
        <v>42.451022999999999</v>
      </c>
      <c r="D1798" s="62">
        <f t="shared" si="27"/>
        <v>3.7680510197000257E-2</v>
      </c>
      <c r="E1798">
        <v>6.4935645356537864E-3</v>
      </c>
    </row>
    <row r="1799" spans="2:5" x14ac:dyDescent="0.3">
      <c r="B1799" s="205">
        <v>39080</v>
      </c>
      <c r="C1799" s="81">
        <v>40.909531000000001</v>
      </c>
      <c r="D1799" s="62">
        <f t="shared" si="27"/>
        <v>2.5351995760131496</v>
      </c>
      <c r="E1799">
        <v>6.4747749213921249E-3</v>
      </c>
    </row>
    <row r="1800" spans="2:5" x14ac:dyDescent="0.3">
      <c r="B1800" s="205">
        <v>37987</v>
      </c>
      <c r="C1800" s="81">
        <v>11.572056999999999</v>
      </c>
      <c r="D1800" s="62">
        <f t="shared" ref="D1800:D1863" si="28">(C1800-C1801)/C1801</f>
        <v>-0.92923094375808013</v>
      </c>
      <c r="E1800">
        <v>6.4666818291127933E-3</v>
      </c>
    </row>
    <row r="1801" spans="2:5" x14ac:dyDescent="0.3">
      <c r="B1801" s="205">
        <v>41718</v>
      </c>
      <c r="C1801" s="81">
        <v>163.51859999999999</v>
      </c>
      <c r="D1801" s="62">
        <f t="shared" si="28"/>
        <v>-0.6960903193998399</v>
      </c>
      <c r="E1801">
        <v>6.4643173923230731E-3</v>
      </c>
    </row>
    <row r="1802" spans="2:5" x14ac:dyDescent="0.3">
      <c r="B1802" s="205">
        <v>45260</v>
      </c>
      <c r="C1802" s="81">
        <v>538.04998799999998</v>
      </c>
      <c r="D1802" s="62">
        <f t="shared" si="28"/>
        <v>1.197555241896169</v>
      </c>
      <c r="E1802">
        <v>6.4534458564959145E-3</v>
      </c>
    </row>
    <row r="1803" spans="2:5" x14ac:dyDescent="0.3">
      <c r="B1803" s="205">
        <v>42062</v>
      </c>
      <c r="C1803" s="81">
        <v>244.84025600000001</v>
      </c>
      <c r="D1803" s="62">
        <f t="shared" si="28"/>
        <v>2.4198879855161386</v>
      </c>
      <c r="E1803">
        <v>6.4528134254450082E-3</v>
      </c>
    </row>
    <row r="1804" spans="2:5" x14ac:dyDescent="0.3">
      <c r="B1804" s="205">
        <v>40168</v>
      </c>
      <c r="C1804" s="81">
        <v>71.593063000000001</v>
      </c>
      <c r="D1804" s="62">
        <f t="shared" si="28"/>
        <v>0.81144467272714349</v>
      </c>
      <c r="E1804">
        <v>6.4472991267604841E-3</v>
      </c>
    </row>
    <row r="1805" spans="2:5" x14ac:dyDescent="0.3">
      <c r="B1805" s="205">
        <v>39188</v>
      </c>
      <c r="C1805" s="81">
        <v>39.522632999999999</v>
      </c>
      <c r="D1805" s="62">
        <f t="shared" si="28"/>
        <v>-0.91766149019095034</v>
      </c>
      <c r="E1805">
        <v>6.4375114607694052E-3</v>
      </c>
    </row>
    <row r="1806" spans="2:5" x14ac:dyDescent="0.3">
      <c r="B1806" s="205">
        <v>44084</v>
      </c>
      <c r="C1806" s="81">
        <v>480.001801</v>
      </c>
      <c r="D1806" s="62">
        <f t="shared" si="28"/>
        <v>0.94324633928478496</v>
      </c>
      <c r="E1806">
        <v>6.3978420663611318E-3</v>
      </c>
    </row>
    <row r="1807" spans="2:5" x14ac:dyDescent="0.3">
      <c r="B1807" s="205">
        <v>42074</v>
      </c>
      <c r="C1807" s="81">
        <v>247.01026899999999</v>
      </c>
      <c r="D1807" s="62">
        <f t="shared" si="28"/>
        <v>-2.6100972032343309E-3</v>
      </c>
      <c r="E1807">
        <v>6.3958236717069654E-3</v>
      </c>
    </row>
    <row r="1808" spans="2:5" x14ac:dyDescent="0.3">
      <c r="B1808" s="205">
        <v>42088</v>
      </c>
      <c r="C1808" s="81">
        <v>247.656677</v>
      </c>
      <c r="D1808" s="62">
        <f t="shared" si="28"/>
        <v>9.6484215166082785E-2</v>
      </c>
      <c r="E1808">
        <v>6.3792074893497626E-3</v>
      </c>
    </row>
    <row r="1809" spans="2:5" x14ac:dyDescent="0.3">
      <c r="B1809" s="205">
        <v>41976</v>
      </c>
      <c r="C1809" s="81">
        <v>225.86433400000001</v>
      </c>
      <c r="D1809" s="62">
        <f t="shared" si="28"/>
        <v>-0.54621064002837749</v>
      </c>
      <c r="E1809">
        <v>6.3773585853962684E-3</v>
      </c>
    </row>
    <row r="1810" spans="2:5" x14ac:dyDescent="0.3">
      <c r="B1810" s="205">
        <v>44105</v>
      </c>
      <c r="C1810" s="81">
        <v>497.72946200000001</v>
      </c>
      <c r="D1810" s="62">
        <f t="shared" si="28"/>
        <v>1.1830360777354141</v>
      </c>
      <c r="E1810">
        <v>6.3657448606228833E-3</v>
      </c>
    </row>
    <row r="1811" spans="2:5" x14ac:dyDescent="0.3">
      <c r="B1811" s="205">
        <v>42458</v>
      </c>
      <c r="C1811" s="81">
        <v>227.99873400000001</v>
      </c>
      <c r="D1811" s="62">
        <f t="shared" si="28"/>
        <v>0</v>
      </c>
      <c r="E1811">
        <v>6.3641808987620003E-3</v>
      </c>
    </row>
    <row r="1812" spans="2:5" x14ac:dyDescent="0.3">
      <c r="B1812" s="205">
        <v>42432</v>
      </c>
      <c r="C1812" s="81">
        <v>227.99873400000001</v>
      </c>
      <c r="D1812" s="62">
        <f t="shared" si="28"/>
        <v>-0.41130419496864357</v>
      </c>
      <c r="E1812">
        <v>6.3641808987620003E-3</v>
      </c>
    </row>
    <row r="1813" spans="2:5" x14ac:dyDescent="0.3">
      <c r="B1813" s="205">
        <v>43564</v>
      </c>
      <c r="C1813" s="81">
        <v>387.294647</v>
      </c>
      <c r="D1813" s="62">
        <f t="shared" si="28"/>
        <v>-0.18273310214819979</v>
      </c>
      <c r="E1813">
        <v>6.3575392049433251E-3</v>
      </c>
    </row>
    <row r="1814" spans="2:5" x14ac:dyDescent="0.3">
      <c r="B1814" s="205">
        <v>44029</v>
      </c>
      <c r="C1814" s="81">
        <v>473.89004499999999</v>
      </c>
      <c r="D1814" s="62">
        <f t="shared" si="28"/>
        <v>4.1771314232969576</v>
      </c>
      <c r="E1814">
        <v>6.3571530086005057E-3</v>
      </c>
    </row>
    <row r="1815" spans="2:5" x14ac:dyDescent="0.3">
      <c r="B1815" s="205">
        <v>40816</v>
      </c>
      <c r="C1815" s="81">
        <v>91.535255000000006</v>
      </c>
      <c r="D1815" s="62">
        <f t="shared" si="28"/>
        <v>-0.68503359947664832</v>
      </c>
      <c r="E1815">
        <v>6.3507830126086377E-3</v>
      </c>
    </row>
    <row r="1816" spans="2:5" x14ac:dyDescent="0.3">
      <c r="B1816" s="205">
        <v>42963</v>
      </c>
      <c r="C1816" s="81">
        <v>290.61910999999998</v>
      </c>
      <c r="D1816" s="62">
        <f t="shared" si="28"/>
        <v>-0.39717830501257817</v>
      </c>
      <c r="E1816">
        <v>6.3494117633859579E-3</v>
      </c>
    </row>
    <row r="1817" spans="2:5" x14ac:dyDescent="0.3">
      <c r="B1817" s="205">
        <v>43892</v>
      </c>
      <c r="C1817" s="81">
        <v>482.097961</v>
      </c>
      <c r="D1817" s="62">
        <f t="shared" si="28"/>
        <v>4.3160532862439949</v>
      </c>
      <c r="E1817">
        <v>6.3493943312426708E-3</v>
      </c>
    </row>
    <row r="1818" spans="2:5" x14ac:dyDescent="0.3">
      <c r="B1818" s="205">
        <v>40409</v>
      </c>
      <c r="C1818" s="81">
        <v>90.687195000000003</v>
      </c>
      <c r="D1818" s="62">
        <f t="shared" si="28"/>
        <v>6.2986542503883642</v>
      </c>
      <c r="E1818">
        <v>6.3418810566311474E-3</v>
      </c>
    </row>
    <row r="1819" spans="2:5" x14ac:dyDescent="0.3">
      <c r="B1819" s="205">
        <v>38002</v>
      </c>
      <c r="C1819" s="81">
        <v>12.425193999999999</v>
      </c>
      <c r="D1819" s="62">
        <f t="shared" si="28"/>
        <v>-0.97765443474116331</v>
      </c>
      <c r="E1819">
        <v>6.3393937371597651E-3</v>
      </c>
    </row>
    <row r="1820" spans="2:5" x14ac:dyDescent="0.3">
      <c r="B1820" s="205">
        <v>44832</v>
      </c>
      <c r="C1820" s="81">
        <v>556.04742399999998</v>
      </c>
      <c r="D1820" s="62">
        <f t="shared" si="28"/>
        <v>8.9695842809035913E-3</v>
      </c>
      <c r="E1820">
        <v>6.3337424376600313E-3</v>
      </c>
    </row>
    <row r="1821" spans="2:5" x14ac:dyDescent="0.3">
      <c r="B1821" s="205">
        <v>44943</v>
      </c>
      <c r="C1821" s="81">
        <v>551.10424799999998</v>
      </c>
      <c r="D1821" s="62">
        <f t="shared" si="28"/>
        <v>4.8091313484439818E-2</v>
      </c>
      <c r="E1821">
        <v>6.3285526302734613E-3</v>
      </c>
    </row>
    <row r="1822" spans="2:5" x14ac:dyDescent="0.3">
      <c r="B1822" s="205">
        <v>44321</v>
      </c>
      <c r="C1822" s="81">
        <v>525.81701699999996</v>
      </c>
      <c r="D1822" s="62">
        <f t="shared" si="28"/>
        <v>12.271414278600322</v>
      </c>
      <c r="E1822">
        <v>6.3250824141225523E-3</v>
      </c>
    </row>
    <row r="1823" spans="2:5" x14ac:dyDescent="0.3">
      <c r="B1823" s="205">
        <v>38901</v>
      </c>
      <c r="C1823" s="81">
        <v>39.620269999999998</v>
      </c>
      <c r="D1823" s="62">
        <f t="shared" si="28"/>
        <v>-0.87700202023581131</v>
      </c>
      <c r="E1823">
        <v>6.3241274775894278E-3</v>
      </c>
    </row>
    <row r="1824" spans="2:5" x14ac:dyDescent="0.3">
      <c r="B1824" s="205">
        <v>43045</v>
      </c>
      <c r="C1824" s="81">
        <v>322.121307</v>
      </c>
      <c r="D1824" s="62">
        <f t="shared" si="28"/>
        <v>0.14115121313106738</v>
      </c>
      <c r="E1824">
        <v>6.3159345798452175E-3</v>
      </c>
    </row>
    <row r="1825" spans="2:5" x14ac:dyDescent="0.3">
      <c r="B1825" s="205">
        <v>42534</v>
      </c>
      <c r="C1825" s="81">
        <v>282.27749599999999</v>
      </c>
      <c r="D1825" s="62">
        <f t="shared" si="28"/>
        <v>5.4416902736277581</v>
      </c>
      <c r="E1825">
        <v>6.3008653807898694E-3</v>
      </c>
    </row>
    <row r="1826" spans="2:5" x14ac:dyDescent="0.3">
      <c r="B1826" s="205">
        <v>39374</v>
      </c>
      <c r="C1826" s="81">
        <v>43.820408</v>
      </c>
      <c r="D1826" s="62">
        <f t="shared" si="28"/>
        <v>0.1630301478388119</v>
      </c>
      <c r="E1826">
        <v>6.2894572251048662E-3</v>
      </c>
    </row>
    <row r="1827" spans="2:5" x14ac:dyDescent="0.3">
      <c r="B1827" s="205">
        <v>39822</v>
      </c>
      <c r="C1827" s="81">
        <v>37.677791999999997</v>
      </c>
      <c r="D1827" s="62">
        <f t="shared" si="28"/>
        <v>-0.92820057352733476</v>
      </c>
      <c r="E1827">
        <v>6.2785257486857992E-3</v>
      </c>
    </row>
    <row r="1828" spans="2:5" x14ac:dyDescent="0.3">
      <c r="B1828" s="205">
        <v>44995</v>
      </c>
      <c r="C1828" s="81">
        <v>524.76452600000005</v>
      </c>
      <c r="D1828" s="62">
        <f t="shared" si="28"/>
        <v>5.0917353615849548</v>
      </c>
      <c r="E1828">
        <v>6.2660017033353728E-3</v>
      </c>
    </row>
    <row r="1829" spans="2:5" x14ac:dyDescent="0.3">
      <c r="B1829" s="205">
        <v>40896</v>
      </c>
      <c r="C1829" s="81">
        <v>86.143683999999993</v>
      </c>
      <c r="D1829" s="62">
        <f t="shared" si="28"/>
        <v>9.210591721820845E-3</v>
      </c>
      <c r="E1829">
        <v>6.2628598491609108E-3</v>
      </c>
    </row>
    <row r="1830" spans="2:5" x14ac:dyDescent="0.3">
      <c r="B1830" s="205">
        <v>40595</v>
      </c>
      <c r="C1830" s="81">
        <v>85.357490999999996</v>
      </c>
      <c r="D1830" s="62">
        <f t="shared" si="28"/>
        <v>-0.6045433824815668</v>
      </c>
      <c r="E1830">
        <v>6.2499554978298214E-3</v>
      </c>
    </row>
    <row r="1831" spans="2:5" x14ac:dyDescent="0.3">
      <c r="B1831" s="205">
        <v>42004</v>
      </c>
      <c r="C1831" s="81">
        <v>215.84539799999999</v>
      </c>
      <c r="D1831" s="62">
        <f t="shared" si="28"/>
        <v>0.84962035400765956</v>
      </c>
      <c r="E1831">
        <v>6.2418299381484478E-3</v>
      </c>
    </row>
    <row r="1832" spans="2:5" x14ac:dyDescent="0.3">
      <c r="B1832" s="205">
        <v>41267</v>
      </c>
      <c r="C1832" s="81">
        <v>116.697136</v>
      </c>
      <c r="D1832" s="62">
        <f t="shared" si="28"/>
        <v>0.9503484908712091</v>
      </c>
      <c r="E1832">
        <v>6.2375844738644616E-3</v>
      </c>
    </row>
    <row r="1833" spans="2:5" x14ac:dyDescent="0.3">
      <c r="B1833" s="205">
        <v>40025</v>
      </c>
      <c r="C1833" s="81">
        <v>59.833992000000002</v>
      </c>
      <c r="D1833" s="62">
        <f t="shared" si="28"/>
        <v>5.3330473791051327</v>
      </c>
      <c r="E1833">
        <v>6.2135215177429853E-3</v>
      </c>
    </row>
    <row r="1834" spans="2:5" x14ac:dyDescent="0.3">
      <c r="B1834" s="205">
        <v>37935</v>
      </c>
      <c r="C1834" s="81">
        <v>9.4478989999999996</v>
      </c>
      <c r="D1834" s="62">
        <f t="shared" si="28"/>
        <v>-0.91956893151614605</v>
      </c>
      <c r="E1834">
        <v>6.1981745955674954E-3</v>
      </c>
    </row>
    <row r="1835" spans="2:5" x14ac:dyDescent="0.3">
      <c r="B1835" s="205">
        <v>41261</v>
      </c>
      <c r="C1835" s="81">
        <v>117.46579</v>
      </c>
      <c r="D1835" s="62">
        <f t="shared" si="28"/>
        <v>2.0543706563138326</v>
      </c>
      <c r="E1835">
        <v>6.1965839896402511E-3</v>
      </c>
    </row>
    <row r="1836" spans="2:5" x14ac:dyDescent="0.3">
      <c r="B1836" s="205">
        <v>38987</v>
      </c>
      <c r="C1836" s="81">
        <v>38.458263000000002</v>
      </c>
      <c r="D1836" s="62">
        <f t="shared" si="28"/>
        <v>-0.93553275794140167</v>
      </c>
      <c r="E1836">
        <v>6.1890748675635984E-3</v>
      </c>
    </row>
    <row r="1837" spans="2:5" x14ac:dyDescent="0.3">
      <c r="B1837" s="205">
        <v>44907</v>
      </c>
      <c r="C1837" s="81">
        <v>596.555115</v>
      </c>
      <c r="D1837" s="62">
        <f t="shared" si="28"/>
        <v>1.2984011625622185</v>
      </c>
      <c r="E1837">
        <v>6.1795796712117521E-3</v>
      </c>
    </row>
    <row r="1838" spans="2:5" x14ac:dyDescent="0.3">
      <c r="B1838" s="205">
        <v>42877</v>
      </c>
      <c r="C1838" s="81">
        <v>259.55221599999999</v>
      </c>
      <c r="D1838" s="62">
        <f t="shared" si="28"/>
        <v>-0.45123212579926419</v>
      </c>
      <c r="E1838">
        <v>6.1762997174775684E-3</v>
      </c>
    </row>
    <row r="1839" spans="2:5" x14ac:dyDescent="0.3">
      <c r="B1839" s="205">
        <v>43853</v>
      </c>
      <c r="C1839" s="81">
        <v>472.97268700000001</v>
      </c>
      <c r="D1839" s="62">
        <f t="shared" si="28"/>
        <v>-6.5732963950617271E-2</v>
      </c>
      <c r="E1839">
        <v>6.1627132027414523E-3</v>
      </c>
    </row>
    <row r="1840" spans="2:5" x14ac:dyDescent="0.3">
      <c r="B1840" s="205">
        <v>45392</v>
      </c>
      <c r="C1840" s="81">
        <v>506.25</v>
      </c>
      <c r="D1840" s="62">
        <f t="shared" si="28"/>
        <v>4.3294858147878976</v>
      </c>
      <c r="E1840">
        <v>6.1611965357590915E-3</v>
      </c>
    </row>
    <row r="1841" spans="2:5" x14ac:dyDescent="0.3">
      <c r="B1841" s="205">
        <v>41038</v>
      </c>
      <c r="C1841" s="81">
        <v>94.990402000000003</v>
      </c>
      <c r="D1841" s="62">
        <f t="shared" si="28"/>
        <v>15.917104047674723</v>
      </c>
      <c r="E1841">
        <v>6.1526732931233598E-3</v>
      </c>
    </row>
    <row r="1842" spans="2:5" x14ac:dyDescent="0.3">
      <c r="B1842" s="205">
        <v>37630</v>
      </c>
      <c r="C1842" s="81">
        <v>5.6150510000000002</v>
      </c>
      <c r="D1842" s="62">
        <f t="shared" si="28"/>
        <v>-0.79175331325257636</v>
      </c>
      <c r="E1842">
        <v>6.1517151908714084E-3</v>
      </c>
    </row>
    <row r="1843" spans="2:5" x14ac:dyDescent="0.3">
      <c r="B1843" s="205">
        <v>38713</v>
      </c>
      <c r="C1843" s="81">
        <v>26.963459</v>
      </c>
      <c r="D1843" s="62">
        <f t="shared" si="28"/>
        <v>-0.94983283313043509</v>
      </c>
      <c r="E1843">
        <v>6.1465203214778616E-3</v>
      </c>
    </row>
    <row r="1844" spans="2:5" x14ac:dyDescent="0.3">
      <c r="B1844" s="205">
        <v>45216</v>
      </c>
      <c r="C1844" s="81">
        <v>537.47222899999997</v>
      </c>
      <c r="D1844" s="62">
        <f t="shared" si="28"/>
        <v>-5.4549282695301182E-2</v>
      </c>
      <c r="E1844">
        <v>6.1457999238617436E-3</v>
      </c>
    </row>
    <row r="1845" spans="2:5" x14ac:dyDescent="0.3">
      <c r="B1845" s="205">
        <v>45105</v>
      </c>
      <c r="C1845" s="81">
        <v>568.48254399999996</v>
      </c>
      <c r="D1845" s="62">
        <f t="shared" si="28"/>
        <v>8.3548783757707881</v>
      </c>
      <c r="E1845">
        <v>6.1339044998458487E-3</v>
      </c>
    </row>
    <row r="1846" spans="2:5" x14ac:dyDescent="0.3">
      <c r="B1846" s="205">
        <v>40029</v>
      </c>
      <c r="C1846" s="81">
        <v>60.768566</v>
      </c>
      <c r="D1846" s="62">
        <f t="shared" si="28"/>
        <v>-0.29613362532180182</v>
      </c>
      <c r="E1846">
        <v>6.1172444816635285E-3</v>
      </c>
    </row>
    <row r="1847" spans="2:5" x14ac:dyDescent="0.3">
      <c r="B1847" s="205">
        <v>40389</v>
      </c>
      <c r="C1847" s="81">
        <v>86.335373000000004</v>
      </c>
      <c r="D1847" s="62">
        <f t="shared" si="28"/>
        <v>1.1034977580004932</v>
      </c>
      <c r="E1847">
        <v>6.108316080051638E-3</v>
      </c>
    </row>
    <row r="1848" spans="2:5" x14ac:dyDescent="0.3">
      <c r="B1848" s="205">
        <v>38911</v>
      </c>
      <c r="C1848" s="81">
        <v>41.04372</v>
      </c>
      <c r="D1848" s="62">
        <f t="shared" si="28"/>
        <v>-0.90811940278019232</v>
      </c>
      <c r="E1848">
        <v>6.1034597825881404E-3</v>
      </c>
    </row>
    <row r="1849" spans="2:5" x14ac:dyDescent="0.3">
      <c r="B1849" s="205">
        <v>43829</v>
      </c>
      <c r="C1849" s="81">
        <v>446.70715300000001</v>
      </c>
      <c r="D1849" s="62">
        <f t="shared" si="28"/>
        <v>44.93431313311627</v>
      </c>
      <c r="E1849">
        <v>6.0897228114271205E-3</v>
      </c>
    </row>
    <row r="1850" spans="2:5" x14ac:dyDescent="0.3">
      <c r="B1850" s="205">
        <v>38140</v>
      </c>
      <c r="C1850" s="81">
        <v>9.7249119999999998</v>
      </c>
      <c r="D1850" s="62">
        <f t="shared" si="28"/>
        <v>-0.98113726482480579</v>
      </c>
      <c r="E1850">
        <v>6.0725953380086845E-3</v>
      </c>
    </row>
    <row r="1851" spans="2:5" x14ac:dyDescent="0.3">
      <c r="B1851" s="205">
        <v>44344</v>
      </c>
      <c r="C1851" s="81">
        <v>515.56213400000001</v>
      </c>
      <c r="D1851" s="62">
        <f t="shared" si="28"/>
        <v>4.8669409340576024</v>
      </c>
      <c r="E1851">
        <v>6.0697900754191486E-3</v>
      </c>
    </row>
    <row r="1852" spans="2:5" x14ac:dyDescent="0.3">
      <c r="B1852" s="205">
        <v>40676</v>
      </c>
      <c r="C1852" s="81">
        <v>87.875800999999996</v>
      </c>
      <c r="D1852" s="62">
        <f t="shared" si="28"/>
        <v>-0.83007344397621241</v>
      </c>
      <c r="E1852">
        <v>6.0696674483198326E-3</v>
      </c>
    </row>
    <row r="1853" spans="2:5" x14ac:dyDescent="0.3">
      <c r="B1853" s="205">
        <v>45068</v>
      </c>
      <c r="C1853" s="81">
        <v>517.13989300000003</v>
      </c>
      <c r="D1853" s="62">
        <f t="shared" si="28"/>
        <v>12.131576832424019</v>
      </c>
      <c r="E1853">
        <v>6.0682421050633787E-3</v>
      </c>
    </row>
    <row r="1854" spans="2:5" x14ac:dyDescent="0.3">
      <c r="B1854" s="205">
        <v>39850</v>
      </c>
      <c r="C1854" s="81">
        <v>39.381400999999997</v>
      </c>
      <c r="D1854" s="62">
        <f t="shared" si="28"/>
        <v>-6.2539596057017241E-2</v>
      </c>
      <c r="E1854">
        <v>6.0572300510201337E-3</v>
      </c>
    </row>
    <row r="1855" spans="2:5" x14ac:dyDescent="0.3">
      <c r="B1855" s="205">
        <v>39231</v>
      </c>
      <c r="C1855" s="81">
        <v>42.008602000000003</v>
      </c>
      <c r="D1855" s="62">
        <f t="shared" si="28"/>
        <v>-0.72398026813098182</v>
      </c>
      <c r="E1855">
        <v>6.0545134925117624E-3</v>
      </c>
    </row>
    <row r="1856" spans="2:5" x14ac:dyDescent="0.3">
      <c r="B1856" s="205">
        <v>41610</v>
      </c>
      <c r="C1856" s="81">
        <v>152.194199</v>
      </c>
      <c r="D1856" s="62">
        <f t="shared" si="28"/>
        <v>-0.40239782445041067</v>
      </c>
      <c r="E1856">
        <v>6.0368078742500907E-3</v>
      </c>
    </row>
    <row r="1857" spans="2:5" x14ac:dyDescent="0.3">
      <c r="B1857" s="205">
        <v>42242</v>
      </c>
      <c r="C1857" s="81">
        <v>254.67477400000001</v>
      </c>
      <c r="D1857" s="62">
        <f t="shared" si="28"/>
        <v>29.205772329104025</v>
      </c>
      <c r="E1857">
        <v>6.0354159464081044E-3</v>
      </c>
    </row>
    <row r="1858" spans="2:5" x14ac:dyDescent="0.3">
      <c r="B1858" s="205">
        <v>37865</v>
      </c>
      <c r="C1858" s="81">
        <v>8.4313280000000006</v>
      </c>
      <c r="D1858" s="62">
        <f t="shared" si="28"/>
        <v>-0.94983887309329984</v>
      </c>
      <c r="E1858">
        <v>6.0186953980760887E-3</v>
      </c>
    </row>
    <row r="1859" spans="2:5" x14ac:dyDescent="0.3">
      <c r="B1859" s="205">
        <v>41780</v>
      </c>
      <c r="C1859" s="81">
        <v>168.0849</v>
      </c>
      <c r="D1859" s="62">
        <f t="shared" si="28"/>
        <v>-0.6821571827562265</v>
      </c>
      <c r="E1859">
        <v>6.0125452714892983E-3</v>
      </c>
    </row>
    <row r="1860" spans="2:5" x14ac:dyDescent="0.3">
      <c r="B1860" s="205">
        <v>44351</v>
      </c>
      <c r="C1860" s="81">
        <v>528.83026099999995</v>
      </c>
      <c r="D1860" s="62">
        <f t="shared" si="28"/>
        <v>90.993470542116341</v>
      </c>
      <c r="E1860">
        <v>6.009685032301499E-3</v>
      </c>
    </row>
    <row r="1861" spans="2:5" x14ac:dyDescent="0.3">
      <c r="B1861" s="205">
        <v>37788</v>
      </c>
      <c r="C1861" s="81">
        <v>5.7485629999999999</v>
      </c>
      <c r="D1861" s="62">
        <f t="shared" si="28"/>
        <v>-0.98731361866489042</v>
      </c>
      <c r="E1861">
        <v>6.0081575281083367E-3</v>
      </c>
    </row>
    <row r="1862" spans="2:5" x14ac:dyDescent="0.3">
      <c r="B1862" s="205">
        <v>43983</v>
      </c>
      <c r="C1862" s="81">
        <v>453.12866200000002</v>
      </c>
      <c r="D1862" s="62">
        <f t="shared" si="28"/>
        <v>0.95193400969477371</v>
      </c>
      <c r="E1862">
        <v>6.0028372991468085E-3</v>
      </c>
    </row>
    <row r="1863" spans="2:5" x14ac:dyDescent="0.3">
      <c r="B1863" s="205">
        <v>42020</v>
      </c>
      <c r="C1863" s="81">
        <v>232.14343299999999</v>
      </c>
      <c r="D1863" s="62">
        <f t="shared" si="28"/>
        <v>5.4772410820878408</v>
      </c>
      <c r="E1863">
        <v>6.0024575669029396E-3</v>
      </c>
    </row>
    <row r="1864" spans="2:5" x14ac:dyDescent="0.3">
      <c r="B1864" s="205">
        <v>39801</v>
      </c>
      <c r="C1864" s="81">
        <v>35.839863000000001</v>
      </c>
      <c r="D1864" s="62">
        <f t="shared" ref="D1864:D1927" si="29">(C1864-C1865)/C1865</f>
        <v>-0.93721117071922566</v>
      </c>
      <c r="E1864">
        <v>5.9989371850067376E-3</v>
      </c>
    </row>
    <row r="1865" spans="2:5" x14ac:dyDescent="0.3">
      <c r="B1865" s="205">
        <v>45440</v>
      </c>
      <c r="C1865" s="81">
        <v>570.79998799999998</v>
      </c>
      <c r="D1865" s="62">
        <f t="shared" si="29"/>
        <v>1.2953900062537314</v>
      </c>
      <c r="E1865">
        <v>5.9921816288114119E-3</v>
      </c>
    </row>
    <row r="1866" spans="2:5" x14ac:dyDescent="0.3">
      <c r="B1866" s="205">
        <v>42174</v>
      </c>
      <c r="C1866" s="81">
        <v>248.67233300000001</v>
      </c>
      <c r="D1866" s="62">
        <f t="shared" si="29"/>
        <v>-6.9425034831026439E-2</v>
      </c>
      <c r="E1866">
        <v>5.9765417063799425E-3</v>
      </c>
    </row>
    <row r="1867" spans="2:5" x14ac:dyDescent="0.3">
      <c r="B1867" s="205">
        <v>42653</v>
      </c>
      <c r="C1867" s="81">
        <v>267.22439600000001</v>
      </c>
      <c r="D1867" s="62">
        <f t="shared" si="29"/>
        <v>0.49934184789737457</v>
      </c>
      <c r="E1867">
        <v>5.9722530824183051E-3</v>
      </c>
    </row>
    <row r="1868" spans="2:5" x14ac:dyDescent="0.3">
      <c r="B1868" s="205">
        <v>41843</v>
      </c>
      <c r="C1868" s="81">
        <v>178.22779800000001</v>
      </c>
      <c r="D1868" s="62">
        <f t="shared" si="29"/>
        <v>0.16072069512808787</v>
      </c>
      <c r="E1868">
        <v>5.9599645225827487E-3</v>
      </c>
    </row>
    <row r="1869" spans="2:5" x14ac:dyDescent="0.3">
      <c r="B1869" s="205">
        <v>41535</v>
      </c>
      <c r="C1869" s="81">
        <v>153.54925499999999</v>
      </c>
      <c r="D1869" s="62">
        <f t="shared" si="29"/>
        <v>-0.26736612301024948</v>
      </c>
      <c r="E1869">
        <v>5.9578676071392082E-3</v>
      </c>
    </row>
    <row r="1870" spans="2:5" x14ac:dyDescent="0.3">
      <c r="B1870" s="205">
        <v>41891</v>
      </c>
      <c r="C1870" s="81">
        <v>209.585251</v>
      </c>
      <c r="D1870" s="62">
        <f t="shared" si="29"/>
        <v>-0.2826953917821115</v>
      </c>
      <c r="E1870">
        <v>5.9498441020794353E-3</v>
      </c>
    </row>
    <row r="1871" spans="2:5" x14ac:dyDescent="0.3">
      <c r="B1871" s="205">
        <v>42537</v>
      </c>
      <c r="C1871" s="81">
        <v>292.18444799999997</v>
      </c>
      <c r="D1871" s="62">
        <f t="shared" si="29"/>
        <v>-0.41823049552402008</v>
      </c>
      <c r="E1871">
        <v>5.9247265709235835E-3</v>
      </c>
    </row>
    <row r="1872" spans="2:5" x14ac:dyDescent="0.3">
      <c r="B1872" s="205">
        <v>44139</v>
      </c>
      <c r="C1872" s="81">
        <v>502.234039</v>
      </c>
      <c r="D1872" s="62">
        <f t="shared" si="29"/>
        <v>2.3999226600480932</v>
      </c>
      <c r="E1872">
        <v>5.9178309199497993E-3</v>
      </c>
    </row>
    <row r="1873" spans="2:5" x14ac:dyDescent="0.3">
      <c r="B1873" s="205">
        <v>41662</v>
      </c>
      <c r="C1873" s="81">
        <v>147.71925400000001</v>
      </c>
      <c r="D1873" s="62">
        <f t="shared" si="29"/>
        <v>0.49883677726102554</v>
      </c>
      <c r="E1873">
        <v>5.9080029156498987E-3</v>
      </c>
    </row>
    <row r="1874" spans="2:5" x14ac:dyDescent="0.3">
      <c r="B1874" s="205">
        <v>40737</v>
      </c>
      <c r="C1874" s="81">
        <v>98.555931000000001</v>
      </c>
      <c r="D1874" s="62">
        <f t="shared" si="29"/>
        <v>1.4923289568006886</v>
      </c>
      <c r="E1874">
        <v>5.8956327742289115E-3</v>
      </c>
    </row>
    <row r="1875" spans="2:5" x14ac:dyDescent="0.3">
      <c r="B1875" s="205">
        <v>39184</v>
      </c>
      <c r="C1875" s="81">
        <v>39.543709</v>
      </c>
      <c r="D1875" s="62">
        <f t="shared" si="29"/>
        <v>-0.92629006880208387</v>
      </c>
      <c r="E1875">
        <v>5.8950759059036174E-3</v>
      </c>
    </row>
    <row r="1876" spans="2:5" x14ac:dyDescent="0.3">
      <c r="B1876" s="205">
        <v>45238</v>
      </c>
      <c r="C1876" s="81">
        <v>536.47735599999999</v>
      </c>
      <c r="D1876" s="62">
        <f t="shared" si="29"/>
        <v>52.340738314703557</v>
      </c>
      <c r="E1876">
        <v>5.8757416305350862E-3</v>
      </c>
    </row>
    <row r="1877" spans="2:5" x14ac:dyDescent="0.3">
      <c r="B1877" s="205">
        <v>38120</v>
      </c>
      <c r="C1877" s="81">
        <v>10.057554</v>
      </c>
      <c r="D1877" s="62">
        <f t="shared" si="29"/>
        <v>-0.97039076107444067</v>
      </c>
      <c r="E1877">
        <v>5.8705721805145635E-3</v>
      </c>
    </row>
    <row r="1878" spans="2:5" x14ac:dyDescent="0.3">
      <c r="B1878" s="205">
        <v>43111</v>
      </c>
      <c r="C1878" s="81">
        <v>339.67620799999997</v>
      </c>
      <c r="D1878" s="62">
        <f t="shared" si="29"/>
        <v>3.1231727615078198</v>
      </c>
      <c r="E1878">
        <v>5.8695607858012576E-3</v>
      </c>
    </row>
    <row r="1879" spans="2:5" x14ac:dyDescent="0.3">
      <c r="B1879" s="205">
        <v>40316</v>
      </c>
      <c r="C1879" s="81">
        <v>82.382239999999996</v>
      </c>
      <c r="D1879" s="62">
        <f t="shared" si="29"/>
        <v>6.002830807605557</v>
      </c>
      <c r="E1879">
        <v>5.8663072507862271E-3</v>
      </c>
    </row>
    <row r="1880" spans="2:5" x14ac:dyDescent="0.3">
      <c r="B1880" s="205">
        <v>38303</v>
      </c>
      <c r="C1880" s="81">
        <v>11.764134</v>
      </c>
      <c r="D1880" s="62">
        <f t="shared" si="29"/>
        <v>-0.97631554238104823</v>
      </c>
      <c r="E1880">
        <v>5.8617886060687904E-3</v>
      </c>
    </row>
    <row r="1881" spans="2:5" x14ac:dyDescent="0.3">
      <c r="B1881" s="205">
        <v>44704</v>
      </c>
      <c r="C1881" s="81">
        <v>496.702698</v>
      </c>
      <c r="D1881" s="62">
        <f t="shared" si="29"/>
        <v>0.16996322960039975</v>
      </c>
      <c r="E1881">
        <v>5.8607198403241925E-3</v>
      </c>
    </row>
    <row r="1882" spans="2:5" x14ac:dyDescent="0.3">
      <c r="B1882" s="205">
        <v>43971</v>
      </c>
      <c r="C1882" s="81">
        <v>424.54556300000002</v>
      </c>
      <c r="D1882" s="62">
        <f t="shared" si="29"/>
        <v>2.1292257256747129E-2</v>
      </c>
      <c r="E1882">
        <v>5.8339285556902928E-3</v>
      </c>
    </row>
    <row r="1883" spans="2:5" x14ac:dyDescent="0.3">
      <c r="B1883" s="205">
        <v>43691</v>
      </c>
      <c r="C1883" s="81">
        <v>415.69448899999998</v>
      </c>
      <c r="D1883" s="62">
        <f t="shared" si="29"/>
        <v>4.5009305323834621</v>
      </c>
      <c r="E1883">
        <v>5.8241401453653762E-3</v>
      </c>
    </row>
    <row r="1884" spans="2:5" x14ac:dyDescent="0.3">
      <c r="B1884" s="205">
        <v>40246</v>
      </c>
      <c r="C1884" s="81">
        <v>75.568031000000005</v>
      </c>
      <c r="D1884" s="62">
        <f t="shared" si="29"/>
        <v>-0.35618496091011381</v>
      </c>
      <c r="E1884">
        <v>5.8140013116784661E-3</v>
      </c>
    </row>
    <row r="1885" spans="2:5" x14ac:dyDescent="0.3">
      <c r="B1885" s="205">
        <v>41269</v>
      </c>
      <c r="C1885" s="81">
        <v>117.37537399999999</v>
      </c>
      <c r="D1885" s="62">
        <f t="shared" si="29"/>
        <v>-0.78567448396569417</v>
      </c>
      <c r="E1885">
        <v>5.8119506891753814E-3</v>
      </c>
    </row>
    <row r="1886" spans="2:5" x14ac:dyDescent="0.3">
      <c r="B1886" s="205">
        <v>45341</v>
      </c>
      <c r="C1886" s="81">
        <v>547.65002400000003</v>
      </c>
      <c r="D1886" s="62">
        <f t="shared" si="29"/>
        <v>10.389538009454077</v>
      </c>
      <c r="E1886">
        <v>5.7851680440771909E-3</v>
      </c>
    </row>
    <row r="1887" spans="2:5" x14ac:dyDescent="0.3">
      <c r="B1887" s="205">
        <v>39461</v>
      </c>
      <c r="C1887" s="81">
        <v>48.083602999999997</v>
      </c>
      <c r="D1887" s="62">
        <f t="shared" si="29"/>
        <v>-0.85028965178204508</v>
      </c>
      <c r="E1887">
        <v>5.7674601001386485E-3</v>
      </c>
    </row>
    <row r="1888" spans="2:5" x14ac:dyDescent="0.3">
      <c r="B1888" s="205">
        <v>43139</v>
      </c>
      <c r="C1888" s="81">
        <v>321.17755099999999</v>
      </c>
      <c r="D1888" s="62">
        <f t="shared" si="29"/>
        <v>-0.40649073869393382</v>
      </c>
      <c r="E1888">
        <v>5.7634524463143627E-3</v>
      </c>
    </row>
    <row r="1889" spans="2:5" x14ac:dyDescent="0.3">
      <c r="B1889" s="205">
        <v>45261</v>
      </c>
      <c r="C1889" s="81">
        <v>541.15002400000003</v>
      </c>
      <c r="D1889" s="62">
        <f t="shared" si="29"/>
        <v>0.10842176938619918</v>
      </c>
      <c r="E1889">
        <v>5.761613361470878E-3</v>
      </c>
    </row>
    <row r="1890" spans="2:5" x14ac:dyDescent="0.3">
      <c r="B1890" s="205">
        <v>44721</v>
      </c>
      <c r="C1890" s="81">
        <v>488.21670499999999</v>
      </c>
      <c r="D1890" s="62">
        <f t="shared" si="29"/>
        <v>-0.17395634694108872</v>
      </c>
      <c r="E1890">
        <v>5.7599313618085244E-3</v>
      </c>
    </row>
    <row r="1891" spans="2:5" x14ac:dyDescent="0.3">
      <c r="B1891" s="205">
        <v>44512</v>
      </c>
      <c r="C1891" s="81">
        <v>591.03015100000005</v>
      </c>
      <c r="D1891" s="62">
        <f t="shared" si="29"/>
        <v>7.153430505035109</v>
      </c>
      <c r="E1891">
        <v>5.7597723547070318E-3</v>
      </c>
    </row>
    <row r="1892" spans="2:5" x14ac:dyDescent="0.3">
      <c r="B1892" s="205">
        <v>40154</v>
      </c>
      <c r="C1892" s="81">
        <v>72.488524999999996</v>
      </c>
      <c r="D1892" s="62">
        <f t="shared" si="29"/>
        <v>-0.72361105715377916</v>
      </c>
      <c r="E1892">
        <v>5.7577019207892006E-3</v>
      </c>
    </row>
    <row r="1893" spans="2:5" x14ac:dyDescent="0.3">
      <c r="B1893" s="205">
        <v>42867</v>
      </c>
      <c r="C1893" s="81">
        <v>262.26998900000001</v>
      </c>
      <c r="D1893" s="62">
        <f t="shared" si="29"/>
        <v>-0.525344139177509</v>
      </c>
      <c r="E1893">
        <v>5.7503135218791709E-3</v>
      </c>
    </row>
    <row r="1894" spans="2:5" x14ac:dyDescent="0.3">
      <c r="B1894" s="205">
        <v>44361</v>
      </c>
      <c r="C1894" s="81">
        <v>552.54766800000004</v>
      </c>
      <c r="D1894" s="62">
        <f t="shared" si="29"/>
        <v>1.1060367187403135</v>
      </c>
      <c r="E1894">
        <v>5.7500202698027268E-3</v>
      </c>
    </row>
    <row r="1895" spans="2:5" x14ac:dyDescent="0.3">
      <c r="B1895" s="205">
        <v>42886</v>
      </c>
      <c r="C1895" s="81">
        <v>262.36373900000001</v>
      </c>
      <c r="D1895" s="62">
        <f t="shared" si="29"/>
        <v>6.7945336902598186</v>
      </c>
      <c r="E1895">
        <v>5.748246960668859E-3</v>
      </c>
    </row>
    <row r="1896" spans="2:5" x14ac:dyDescent="0.3">
      <c r="B1896" s="205">
        <v>39797</v>
      </c>
      <c r="C1896" s="81">
        <v>33.659965999999997</v>
      </c>
      <c r="D1896" s="62">
        <f t="shared" si="29"/>
        <v>-0.37018453574320515</v>
      </c>
      <c r="E1896">
        <v>5.7468661063320922E-3</v>
      </c>
    </row>
    <row r="1897" spans="2:5" x14ac:dyDescent="0.3">
      <c r="B1897" s="205">
        <v>40043</v>
      </c>
      <c r="C1897" s="81">
        <v>53.444172000000002</v>
      </c>
      <c r="D1897" s="62">
        <f t="shared" si="29"/>
        <v>-0.91016355055904274</v>
      </c>
      <c r="E1897">
        <v>5.7259994859229597E-3</v>
      </c>
    </row>
    <row r="1898" spans="2:5" x14ac:dyDescent="0.3">
      <c r="B1898" s="205">
        <v>44525</v>
      </c>
      <c r="C1898" s="81">
        <v>594.90521200000001</v>
      </c>
      <c r="D1898" s="62">
        <f t="shared" si="29"/>
        <v>1.1331218516984858</v>
      </c>
      <c r="E1898">
        <v>5.7217288448155896E-3</v>
      </c>
    </row>
    <row r="1899" spans="2:5" x14ac:dyDescent="0.3">
      <c r="B1899" s="205">
        <v>42621</v>
      </c>
      <c r="C1899" s="81">
        <v>278.88946499999997</v>
      </c>
      <c r="D1899" s="62">
        <f t="shared" si="29"/>
        <v>1.7064887262480142</v>
      </c>
      <c r="E1899">
        <v>5.7210197816497492E-3</v>
      </c>
    </row>
    <row r="1900" spans="2:5" x14ac:dyDescent="0.3">
      <c r="B1900" s="205">
        <v>41089</v>
      </c>
      <c r="C1900" s="81">
        <v>103.044754</v>
      </c>
      <c r="D1900" s="62">
        <f t="shared" si="29"/>
        <v>-0.82146181888077907</v>
      </c>
      <c r="E1900">
        <v>5.7068497832764081E-3</v>
      </c>
    </row>
    <row r="1901" spans="2:5" x14ac:dyDescent="0.3">
      <c r="B1901" s="205">
        <v>44491</v>
      </c>
      <c r="C1901" s="81">
        <v>577.15808100000004</v>
      </c>
      <c r="D1901" s="62">
        <f t="shared" si="29"/>
        <v>0.12222400735081348</v>
      </c>
      <c r="E1901">
        <v>5.7030361471620689E-3</v>
      </c>
    </row>
    <row r="1902" spans="2:5" x14ac:dyDescent="0.3">
      <c r="B1902" s="205">
        <v>44271</v>
      </c>
      <c r="C1902" s="81">
        <v>514.29846199999997</v>
      </c>
      <c r="D1902" s="62">
        <f t="shared" si="29"/>
        <v>2.0391141124282939</v>
      </c>
      <c r="E1902">
        <v>5.7022215424264999E-3</v>
      </c>
    </row>
    <row r="1903" spans="2:5" x14ac:dyDescent="0.3">
      <c r="B1903" s="205">
        <v>41793</v>
      </c>
      <c r="C1903" s="81">
        <v>169.22644</v>
      </c>
      <c r="D1903" s="62">
        <f t="shared" si="29"/>
        <v>3.4354976018505821</v>
      </c>
      <c r="E1903">
        <v>5.6988004404914267E-3</v>
      </c>
    </row>
    <row r="1904" spans="2:5" x14ac:dyDescent="0.3">
      <c r="B1904" s="205">
        <v>39848</v>
      </c>
      <c r="C1904" s="81">
        <v>38.152752</v>
      </c>
      <c r="D1904" s="62">
        <f t="shared" si="29"/>
        <v>-0.59872887739958469</v>
      </c>
      <c r="E1904">
        <v>5.6817579746656164E-3</v>
      </c>
    </row>
    <row r="1905" spans="2:5" x14ac:dyDescent="0.3">
      <c r="B1905" s="205">
        <v>40991</v>
      </c>
      <c r="C1905" s="81">
        <v>95.079734999999999</v>
      </c>
      <c r="D1905" s="62">
        <f t="shared" si="29"/>
        <v>0.10248734965291262</v>
      </c>
      <c r="E1905">
        <v>5.6711528243212402E-3</v>
      </c>
    </row>
    <row r="1906" spans="2:5" x14ac:dyDescent="0.3">
      <c r="B1906" s="205">
        <v>40638</v>
      </c>
      <c r="C1906" s="81">
        <v>86.241112000000001</v>
      </c>
      <c r="D1906" s="62">
        <f t="shared" si="29"/>
        <v>-0.80303015921106302</v>
      </c>
      <c r="E1906">
        <v>5.667124718968691E-3</v>
      </c>
    </row>
    <row r="1907" spans="2:5" x14ac:dyDescent="0.3">
      <c r="B1907" s="205">
        <v>43724</v>
      </c>
      <c r="C1907" s="81">
        <v>437.83917200000002</v>
      </c>
      <c r="D1907" s="62">
        <f t="shared" si="29"/>
        <v>-0.1601791959712586</v>
      </c>
      <c r="E1907">
        <v>5.6389477773812029E-3</v>
      </c>
    </row>
    <row r="1908" spans="2:5" x14ac:dyDescent="0.3">
      <c r="B1908" s="205">
        <v>44999</v>
      </c>
      <c r="C1908" s="81">
        <v>521.34832800000004</v>
      </c>
      <c r="D1908" s="62">
        <f t="shared" si="29"/>
        <v>2.3763211797297141</v>
      </c>
      <c r="E1908">
        <v>5.6347437561927961E-3</v>
      </c>
    </row>
    <row r="1909" spans="2:5" x14ac:dyDescent="0.3">
      <c r="B1909" s="205">
        <v>41536</v>
      </c>
      <c r="C1909" s="81">
        <v>154.41313199999999</v>
      </c>
      <c r="D1909" s="62">
        <f t="shared" si="29"/>
        <v>1.1956666601115096</v>
      </c>
      <c r="E1909">
        <v>5.6260579056538066E-3</v>
      </c>
    </row>
    <row r="1910" spans="2:5" x14ac:dyDescent="0.3">
      <c r="B1910" s="205">
        <v>40267</v>
      </c>
      <c r="C1910" s="81">
        <v>70.326308999999995</v>
      </c>
      <c r="D1910" s="62">
        <f t="shared" si="29"/>
        <v>-0.85223014008788445</v>
      </c>
      <c r="E1910">
        <v>5.6212502339909884E-3</v>
      </c>
    </row>
    <row r="1911" spans="2:5" x14ac:dyDescent="0.3">
      <c r="B1911" s="205">
        <v>43941</v>
      </c>
      <c r="C1911" s="81">
        <v>475.91781600000002</v>
      </c>
      <c r="D1911" s="62">
        <f t="shared" si="29"/>
        <v>0.62543395310220384</v>
      </c>
      <c r="E1911">
        <v>5.6109596376944394E-3</v>
      </c>
    </row>
    <row r="1912" spans="2:5" x14ac:dyDescent="0.3">
      <c r="B1912" s="205">
        <v>42569</v>
      </c>
      <c r="C1912" s="81">
        <v>292.79431199999999</v>
      </c>
      <c r="D1912" s="62">
        <f t="shared" si="29"/>
        <v>-0.13561738281232708</v>
      </c>
      <c r="E1912">
        <v>5.6091930374511361E-3</v>
      </c>
    </row>
    <row r="1913" spans="2:5" x14ac:dyDescent="0.3">
      <c r="B1913" s="205">
        <v>43215</v>
      </c>
      <c r="C1913" s="81">
        <v>338.73230000000001</v>
      </c>
      <c r="D1913" s="62">
        <f t="shared" si="29"/>
        <v>-0.30870662068600641</v>
      </c>
      <c r="E1913">
        <v>5.6036887286646814E-3</v>
      </c>
    </row>
    <row r="1914" spans="2:5" x14ac:dyDescent="0.3">
      <c r="B1914" s="205">
        <v>44161</v>
      </c>
      <c r="C1914" s="81">
        <v>489.99789399999997</v>
      </c>
      <c r="D1914" s="62">
        <f t="shared" si="29"/>
        <v>1.9766384091143065</v>
      </c>
      <c r="E1914">
        <v>5.5855592564728615E-3</v>
      </c>
    </row>
    <row r="1915" spans="2:5" x14ac:dyDescent="0.3">
      <c r="B1915" s="205">
        <v>41761</v>
      </c>
      <c r="C1915" s="81">
        <v>164.61451700000001</v>
      </c>
      <c r="D1915" s="62">
        <f t="shared" si="29"/>
        <v>-0.59512408831940822</v>
      </c>
      <c r="E1915">
        <v>5.5786857963400936E-3</v>
      </c>
    </row>
    <row r="1916" spans="2:5" x14ac:dyDescent="0.3">
      <c r="B1916" s="205">
        <v>43669</v>
      </c>
      <c r="C1916" s="81">
        <v>406.58017000000001</v>
      </c>
      <c r="D1916" s="62">
        <f t="shared" si="29"/>
        <v>9.6741842737601313</v>
      </c>
      <c r="E1916">
        <v>5.5765252010274635E-3</v>
      </c>
    </row>
    <row r="1917" spans="2:5" x14ac:dyDescent="0.3">
      <c r="B1917" s="205">
        <v>39217</v>
      </c>
      <c r="C1917" s="81">
        <v>38.090046000000001</v>
      </c>
      <c r="D1917" s="62">
        <f t="shared" si="29"/>
        <v>-0.92533102950399959</v>
      </c>
      <c r="E1917">
        <v>5.5616281947629236E-3</v>
      </c>
    </row>
    <row r="1918" spans="2:5" x14ac:dyDescent="0.3">
      <c r="B1918" s="205">
        <v>44274</v>
      </c>
      <c r="C1918" s="81">
        <v>510.11880500000001</v>
      </c>
      <c r="D1918" s="62">
        <f t="shared" si="29"/>
        <v>5.4396411996009677</v>
      </c>
      <c r="E1918">
        <v>5.5566914604690144E-3</v>
      </c>
    </row>
    <row r="1919" spans="2:5" x14ac:dyDescent="0.3">
      <c r="B1919" s="205">
        <v>40297</v>
      </c>
      <c r="C1919" s="81">
        <v>79.215407999999996</v>
      </c>
      <c r="D1919" s="62">
        <f t="shared" si="29"/>
        <v>-0.68460877613295867</v>
      </c>
      <c r="E1919">
        <v>5.5450098237362407E-3</v>
      </c>
    </row>
    <row r="1920" spans="2:5" x14ac:dyDescent="0.3">
      <c r="B1920" s="205">
        <v>42046</v>
      </c>
      <c r="C1920" s="81">
        <v>251.16554300000001</v>
      </c>
      <c r="D1920" s="62">
        <f t="shared" si="29"/>
        <v>-0.16153103631068005</v>
      </c>
      <c r="E1920">
        <v>5.5449680827389953E-3</v>
      </c>
    </row>
    <row r="1921" spans="2:5" x14ac:dyDescent="0.3">
      <c r="B1921" s="205">
        <v>43032</v>
      </c>
      <c r="C1921" s="81">
        <v>299.55258199999997</v>
      </c>
      <c r="D1921" s="62">
        <f t="shared" si="29"/>
        <v>0.22855820723474235</v>
      </c>
      <c r="E1921">
        <v>5.523871877564604E-3</v>
      </c>
    </row>
    <row r="1922" spans="2:5" x14ac:dyDescent="0.3">
      <c r="B1922" s="205">
        <v>42066</v>
      </c>
      <c r="C1922" s="81">
        <v>243.82449299999999</v>
      </c>
      <c r="D1922" s="62">
        <f t="shared" si="29"/>
        <v>-9.8796326474401147E-2</v>
      </c>
      <c r="E1922">
        <v>5.5218056615211749E-3</v>
      </c>
    </row>
    <row r="1923" spans="2:5" x14ac:dyDescent="0.3">
      <c r="B1923" s="205">
        <v>42215</v>
      </c>
      <c r="C1923" s="81">
        <v>270.55426</v>
      </c>
      <c r="D1923" s="62">
        <f t="shared" si="29"/>
        <v>2.0582418319637026</v>
      </c>
      <c r="E1923">
        <v>5.5058559917378581E-3</v>
      </c>
    </row>
    <row r="1924" spans="2:5" x14ac:dyDescent="0.3">
      <c r="B1924" s="205">
        <v>40406</v>
      </c>
      <c r="C1924" s="81">
        <v>88.467254999999994</v>
      </c>
      <c r="D1924" s="62">
        <f t="shared" si="29"/>
        <v>3.9945525113013232</v>
      </c>
      <c r="E1924">
        <v>5.4960068965504661E-3</v>
      </c>
    </row>
    <row r="1925" spans="2:5" x14ac:dyDescent="0.3">
      <c r="B1925" s="205">
        <v>38511</v>
      </c>
      <c r="C1925" s="81">
        <v>17.712748999999999</v>
      </c>
      <c r="D1925" s="62">
        <f t="shared" si="29"/>
        <v>-1.3949255716815068E-2</v>
      </c>
      <c r="E1925">
        <v>5.4947921352876935E-3</v>
      </c>
    </row>
    <row r="1926" spans="2:5" x14ac:dyDescent="0.3">
      <c r="B1926" s="205">
        <v>38534</v>
      </c>
      <c r="C1926" s="81">
        <v>17.963324</v>
      </c>
      <c r="D1926" s="62">
        <f t="shared" si="29"/>
        <v>-0.96680220883986867</v>
      </c>
      <c r="E1926">
        <v>5.4822788274149197E-3</v>
      </c>
    </row>
    <row r="1927" spans="2:5" x14ac:dyDescent="0.3">
      <c r="B1927" s="205">
        <v>45352</v>
      </c>
      <c r="C1927" s="81">
        <v>541.09997599999997</v>
      </c>
      <c r="D1927" s="62">
        <f t="shared" si="29"/>
        <v>-1.7075429609446014E-2</v>
      </c>
      <c r="E1927">
        <v>5.4816535695256961E-3</v>
      </c>
    </row>
    <row r="1928" spans="2:5" x14ac:dyDescent="0.3">
      <c r="B1928" s="205">
        <v>45271</v>
      </c>
      <c r="C1928" s="81">
        <v>550.5</v>
      </c>
      <c r="D1928" s="62">
        <f t="shared" ref="D1928:D1991" si="30">(C1928-C1929)/C1929</f>
        <v>0.11958751735696227</v>
      </c>
      <c r="E1928">
        <v>5.4794520547945206E-3</v>
      </c>
    </row>
    <row r="1929" spans="2:5" x14ac:dyDescent="0.3">
      <c r="B1929" s="205">
        <v>44256</v>
      </c>
      <c r="C1929" s="81">
        <v>491.69894399999998</v>
      </c>
      <c r="D1929" s="62">
        <f t="shared" si="30"/>
        <v>0.78970996022576712</v>
      </c>
      <c r="E1929">
        <v>5.4661650522816263E-3</v>
      </c>
    </row>
    <row r="1930" spans="2:5" x14ac:dyDescent="0.3">
      <c r="B1930" s="205">
        <v>42632</v>
      </c>
      <c r="C1930" s="81">
        <v>274.73666400000002</v>
      </c>
      <c r="D1930" s="62">
        <f t="shared" si="30"/>
        <v>28.589499035965559</v>
      </c>
      <c r="E1930">
        <v>5.4645911064674394E-3</v>
      </c>
    </row>
    <row r="1931" spans="2:5" x14ac:dyDescent="0.3">
      <c r="B1931" s="205">
        <v>37943</v>
      </c>
      <c r="C1931" s="81">
        <v>9.2849380000000004</v>
      </c>
      <c r="D1931" s="62">
        <f t="shared" si="30"/>
        <v>-0.89012008859847425</v>
      </c>
      <c r="E1931">
        <v>5.4625624316828403E-3</v>
      </c>
    </row>
    <row r="1932" spans="2:5" x14ac:dyDescent="0.3">
      <c r="B1932" s="205">
        <v>40336</v>
      </c>
      <c r="C1932" s="81">
        <v>84.500777999999997</v>
      </c>
      <c r="D1932" s="62">
        <f t="shared" si="30"/>
        <v>-0.40499532316547071</v>
      </c>
      <c r="E1932">
        <v>5.4572743670237714E-3</v>
      </c>
    </row>
    <row r="1933" spans="2:5" x14ac:dyDescent="0.3">
      <c r="B1933" s="205">
        <v>41423</v>
      </c>
      <c r="C1933" s="81">
        <v>142.016998</v>
      </c>
      <c r="D1933" s="62">
        <f t="shared" si="30"/>
        <v>0.52999252192537361</v>
      </c>
      <c r="E1933">
        <v>5.4420186315558439E-3</v>
      </c>
    </row>
    <row r="1934" spans="2:5" x14ac:dyDescent="0.3">
      <c r="B1934" s="205">
        <v>40368</v>
      </c>
      <c r="C1934" s="81">
        <v>92.822021000000007</v>
      </c>
      <c r="D1934" s="62">
        <f t="shared" si="30"/>
        <v>-7.0505710175544818E-4</v>
      </c>
      <c r="E1934">
        <v>5.4414079807390296E-3</v>
      </c>
    </row>
    <row r="1935" spans="2:5" x14ac:dyDescent="0.3">
      <c r="B1935" s="205">
        <v>40372</v>
      </c>
      <c r="C1935" s="81">
        <v>92.887512000000001</v>
      </c>
      <c r="D1935" s="62">
        <f t="shared" si="30"/>
        <v>-0.45036374776022703</v>
      </c>
      <c r="E1935">
        <v>5.4372241231341037E-3</v>
      </c>
    </row>
    <row r="1936" spans="2:5" x14ac:dyDescent="0.3">
      <c r="B1936" s="205">
        <v>41781</v>
      </c>
      <c r="C1936" s="81">
        <v>168.998154</v>
      </c>
      <c r="D1936" s="62">
        <f t="shared" si="30"/>
        <v>1.0901789223832521</v>
      </c>
      <c r="E1936">
        <v>5.4332899623939744E-3</v>
      </c>
    </row>
    <row r="1937" spans="2:5" x14ac:dyDescent="0.3">
      <c r="B1937" s="205">
        <v>40331</v>
      </c>
      <c r="C1937" s="81">
        <v>80.853438999999995</v>
      </c>
      <c r="D1937" s="62">
        <f t="shared" si="30"/>
        <v>-0.81929422091783655</v>
      </c>
      <c r="E1937">
        <v>5.4320617913131324E-3</v>
      </c>
    </row>
    <row r="1938" spans="2:5" x14ac:dyDescent="0.3">
      <c r="B1938" s="205">
        <v>43985</v>
      </c>
      <c r="C1938" s="81">
        <v>447.43139600000001</v>
      </c>
      <c r="D1938" s="62">
        <f t="shared" si="30"/>
        <v>2.807570256272685</v>
      </c>
      <c r="E1938">
        <v>5.4249927937052231E-3</v>
      </c>
    </row>
    <row r="1939" spans="2:5" x14ac:dyDescent="0.3">
      <c r="B1939" s="205">
        <v>41248</v>
      </c>
      <c r="C1939" s="81">
        <v>117.511002</v>
      </c>
      <c r="D1939" s="62">
        <f t="shared" si="30"/>
        <v>2.2866191021338595</v>
      </c>
      <c r="E1939">
        <v>5.4156714090379376E-3</v>
      </c>
    </row>
    <row r="1940" spans="2:5" x14ac:dyDescent="0.3">
      <c r="B1940" s="205">
        <v>39812</v>
      </c>
      <c r="C1940" s="81">
        <v>35.754371999999996</v>
      </c>
      <c r="D1940" s="62">
        <f t="shared" si="30"/>
        <v>-8.7562514740762501E-2</v>
      </c>
      <c r="E1940">
        <v>5.408831775402456E-3</v>
      </c>
    </row>
    <row r="1941" spans="2:5" x14ac:dyDescent="0.3">
      <c r="B1941" s="205">
        <v>39182</v>
      </c>
      <c r="C1941" s="81">
        <v>39.185558</v>
      </c>
      <c r="D1941" s="62">
        <f t="shared" si="30"/>
        <v>-0.92534847463539316</v>
      </c>
      <c r="E1941">
        <v>5.4055848695964666E-3</v>
      </c>
    </row>
    <row r="1942" spans="2:5" x14ac:dyDescent="0.3">
      <c r="B1942" s="205">
        <v>44987</v>
      </c>
      <c r="C1942" s="81">
        <v>524.91302499999995</v>
      </c>
      <c r="D1942" s="62">
        <f t="shared" si="30"/>
        <v>-7.1653204404013265E-2</v>
      </c>
      <c r="E1942">
        <v>5.4053475610766422E-3</v>
      </c>
    </row>
    <row r="1943" spans="2:5" x14ac:dyDescent="0.3">
      <c r="B1943" s="205">
        <v>45132</v>
      </c>
      <c r="C1943" s="81">
        <v>565.42773399999999</v>
      </c>
      <c r="D1943" s="62">
        <f t="shared" si="30"/>
        <v>5.2744647624744427</v>
      </c>
      <c r="E1943">
        <v>5.3953350483024361E-3</v>
      </c>
    </row>
    <row r="1944" spans="2:5" x14ac:dyDescent="0.3">
      <c r="B1944" s="205">
        <v>40408</v>
      </c>
      <c r="C1944" s="81">
        <v>90.115691999999996</v>
      </c>
      <c r="D1944" s="62">
        <f t="shared" si="30"/>
        <v>-0.37284587190613622</v>
      </c>
      <c r="E1944">
        <v>5.3949290708054402E-3</v>
      </c>
    </row>
    <row r="1945" spans="2:5" x14ac:dyDescent="0.3">
      <c r="B1945" s="205">
        <v>41429</v>
      </c>
      <c r="C1945" s="81">
        <v>143.689865</v>
      </c>
      <c r="D1945" s="62">
        <f t="shared" si="30"/>
        <v>24.431393402379921</v>
      </c>
      <c r="E1945">
        <v>5.3778987056012136E-3</v>
      </c>
    </row>
    <row r="1946" spans="2:5" x14ac:dyDescent="0.3">
      <c r="B1946" s="205">
        <v>37572</v>
      </c>
      <c r="C1946" s="81">
        <v>5.6500979999999998</v>
      </c>
      <c r="D1946" s="62">
        <f t="shared" si="30"/>
        <v>-0.99049994789690121</v>
      </c>
      <c r="E1946">
        <v>5.3694695406804544E-3</v>
      </c>
    </row>
    <row r="1947" spans="2:5" x14ac:dyDescent="0.3">
      <c r="B1947" s="205">
        <v>44435</v>
      </c>
      <c r="C1947" s="81">
        <v>594.74389599999995</v>
      </c>
      <c r="D1947" s="62">
        <f t="shared" si="30"/>
        <v>18.265295116901292</v>
      </c>
      <c r="E1947">
        <v>5.3674766563234716E-3</v>
      </c>
    </row>
    <row r="1948" spans="2:5" x14ac:dyDescent="0.3">
      <c r="B1948" s="205">
        <v>38772</v>
      </c>
      <c r="C1948" s="81">
        <v>30.871258000000001</v>
      </c>
      <c r="D1948" s="62">
        <f t="shared" si="30"/>
        <v>-0.90314099144875848</v>
      </c>
      <c r="E1948">
        <v>5.363806046096882E-3</v>
      </c>
    </row>
    <row r="1949" spans="2:5" x14ac:dyDescent="0.3">
      <c r="B1949" s="205">
        <v>43193</v>
      </c>
      <c r="C1949" s="81">
        <v>318.72366299999999</v>
      </c>
      <c r="D1949" s="62">
        <f t="shared" si="30"/>
        <v>-0.2498666046702851</v>
      </c>
      <c r="E1949">
        <v>5.3588334640590762E-3</v>
      </c>
    </row>
    <row r="1950" spans="2:5" x14ac:dyDescent="0.3">
      <c r="B1950" s="205">
        <v>43714</v>
      </c>
      <c r="C1950" s="81">
        <v>424.88931300000002</v>
      </c>
      <c r="D1950" s="62">
        <f t="shared" si="30"/>
        <v>2.5717629527159489</v>
      </c>
      <c r="E1950">
        <v>5.3536701581253119E-3</v>
      </c>
    </row>
    <row r="1951" spans="2:5" x14ac:dyDescent="0.3">
      <c r="B1951" s="205">
        <v>41327</v>
      </c>
      <c r="C1951" s="81">
        <v>118.95787</v>
      </c>
      <c r="D1951" s="62">
        <f t="shared" si="30"/>
        <v>15.26467569397853</v>
      </c>
      <c r="E1951">
        <v>5.349763354885852E-3</v>
      </c>
    </row>
    <row r="1952" spans="2:5" x14ac:dyDescent="0.3">
      <c r="B1952" s="205">
        <v>37832</v>
      </c>
      <c r="C1952" s="81">
        <v>7.313879</v>
      </c>
      <c r="D1952" s="62">
        <f t="shared" si="30"/>
        <v>-0.97994996746037522</v>
      </c>
      <c r="E1952">
        <v>5.3336899848193606E-3</v>
      </c>
    </row>
    <row r="1953" spans="2:5" x14ac:dyDescent="0.3">
      <c r="B1953" s="205">
        <v>43277</v>
      </c>
      <c r="C1953" s="81">
        <v>364.78140300000001</v>
      </c>
      <c r="D1953" s="62">
        <f t="shared" si="30"/>
        <v>2.9345785053955176</v>
      </c>
      <c r="E1953">
        <v>5.3323224304372254E-3</v>
      </c>
    </row>
    <row r="1954" spans="2:5" x14ac:dyDescent="0.3">
      <c r="B1954" s="205">
        <v>40983</v>
      </c>
      <c r="C1954" s="81">
        <v>92.711685000000003</v>
      </c>
      <c r="D1954" s="62">
        <f t="shared" si="30"/>
        <v>1.1304269515728728E-2</v>
      </c>
      <c r="E1954">
        <v>5.3296467072761373E-3</v>
      </c>
    </row>
    <row r="1955" spans="2:5" x14ac:dyDescent="0.3">
      <c r="B1955" s="205">
        <v>40651</v>
      </c>
      <c r="C1955" s="81">
        <v>91.675362000000007</v>
      </c>
      <c r="D1955" s="62">
        <f t="shared" si="30"/>
        <v>-0.83365150544076372</v>
      </c>
      <c r="E1955">
        <v>5.3294918621490592E-3</v>
      </c>
    </row>
    <row r="1956" spans="2:5" x14ac:dyDescent="0.3">
      <c r="B1956" s="205">
        <v>44890</v>
      </c>
      <c r="C1956" s="81">
        <v>551.10424799999998</v>
      </c>
      <c r="D1956" s="62">
        <f t="shared" si="30"/>
        <v>5.5999013291818587</v>
      </c>
      <c r="E1956">
        <v>5.3287723998718083E-3</v>
      </c>
    </row>
    <row r="1957" spans="2:5" x14ac:dyDescent="0.3">
      <c r="B1957" s="205">
        <v>40508</v>
      </c>
      <c r="C1957" s="81">
        <v>83.501891999999998</v>
      </c>
      <c r="D1957" s="62">
        <f t="shared" si="30"/>
        <v>1.0431743544804182</v>
      </c>
      <c r="E1957">
        <v>5.3192584441954368E-3</v>
      </c>
    </row>
    <row r="1958" spans="2:5" x14ac:dyDescent="0.3">
      <c r="B1958" s="205">
        <v>39890</v>
      </c>
      <c r="C1958" s="81">
        <v>40.868706000000003</v>
      </c>
      <c r="D1958" s="62">
        <f t="shared" si="30"/>
        <v>-0.55516603928797359</v>
      </c>
      <c r="E1958">
        <v>5.3021713738534921E-3</v>
      </c>
    </row>
    <row r="1959" spans="2:5" x14ac:dyDescent="0.3">
      <c r="B1959" s="205">
        <v>40416</v>
      </c>
      <c r="C1959" s="81">
        <v>91.874069000000006</v>
      </c>
      <c r="D1959" s="62">
        <f t="shared" si="30"/>
        <v>1.0715401901245598</v>
      </c>
      <c r="E1959">
        <v>5.2912942423608096E-3</v>
      </c>
    </row>
    <row r="1960" spans="2:5" x14ac:dyDescent="0.3">
      <c r="B1960" s="205">
        <v>39391</v>
      </c>
      <c r="C1960" s="81">
        <v>44.350608999999999</v>
      </c>
      <c r="D1960" s="62">
        <f t="shared" si="30"/>
        <v>-0.9182175733332304</v>
      </c>
      <c r="E1960">
        <v>5.2883333618179186E-3</v>
      </c>
    </row>
    <row r="1961" spans="2:5" x14ac:dyDescent="0.3">
      <c r="B1961" s="205">
        <v>45310</v>
      </c>
      <c r="C1961" s="81">
        <v>542.29998799999998</v>
      </c>
      <c r="D1961" s="62">
        <f t="shared" si="30"/>
        <v>1.0927684325397953</v>
      </c>
      <c r="E1961">
        <v>5.2831141655437942E-3</v>
      </c>
    </row>
    <row r="1962" spans="2:5" x14ac:dyDescent="0.3">
      <c r="B1962" s="205">
        <v>42691</v>
      </c>
      <c r="C1962" s="81">
        <v>259.13043199999998</v>
      </c>
      <c r="D1962" s="62">
        <f t="shared" si="30"/>
        <v>1.5623478926753285</v>
      </c>
      <c r="E1962">
        <v>5.2715509641761398E-3</v>
      </c>
    </row>
    <row r="1963" spans="2:5" x14ac:dyDescent="0.3">
      <c r="B1963" s="205">
        <v>40696</v>
      </c>
      <c r="C1963" s="81">
        <v>101.13007399999999</v>
      </c>
      <c r="D1963" s="62">
        <f t="shared" si="30"/>
        <v>7.7302886366413234E-2</v>
      </c>
      <c r="E1963">
        <v>5.2702844070872919E-3</v>
      </c>
    </row>
    <row r="1964" spans="2:5" x14ac:dyDescent="0.3">
      <c r="B1964" s="205">
        <v>40960</v>
      </c>
      <c r="C1964" s="81">
        <v>93.873390000000001</v>
      </c>
      <c r="D1964" s="62">
        <f t="shared" si="30"/>
        <v>-0.62296111899941964</v>
      </c>
      <c r="E1964">
        <v>5.2633439445629497E-3</v>
      </c>
    </row>
    <row r="1965" spans="2:5" x14ac:dyDescent="0.3">
      <c r="B1965" s="205">
        <v>42314</v>
      </c>
      <c r="C1965" s="81">
        <v>248.975357</v>
      </c>
      <c r="D1965" s="62">
        <f t="shared" si="30"/>
        <v>1.6906523375788789</v>
      </c>
      <c r="E1965">
        <v>5.2582308768494065E-3</v>
      </c>
    </row>
    <row r="1966" spans="2:5" x14ac:dyDescent="0.3">
      <c r="B1966" s="205">
        <v>40448</v>
      </c>
      <c r="C1966" s="81">
        <v>92.533455000000004</v>
      </c>
      <c r="D1966" s="62">
        <f t="shared" si="30"/>
        <v>9.2938647941943557</v>
      </c>
      <c r="E1966">
        <v>5.2532270107073188E-3</v>
      </c>
    </row>
    <row r="1967" spans="2:5" x14ac:dyDescent="0.3">
      <c r="B1967" s="205">
        <v>37952</v>
      </c>
      <c r="C1967" s="81">
        <v>8.9891850000000009</v>
      </c>
      <c r="D1967" s="62">
        <f t="shared" si="30"/>
        <v>-0.9820496653352887</v>
      </c>
      <c r="E1967">
        <v>5.2512645899058536E-3</v>
      </c>
    </row>
    <row r="1968" spans="2:5" x14ac:dyDescent="0.3">
      <c r="B1968" s="205">
        <v>44118</v>
      </c>
      <c r="C1968" s="81">
        <v>500.780914</v>
      </c>
      <c r="D1968" s="62">
        <f t="shared" si="30"/>
        <v>3.4481156475981076</v>
      </c>
      <c r="E1968">
        <v>5.2504659126066172E-3</v>
      </c>
    </row>
    <row r="1969" spans="2:5" x14ac:dyDescent="0.3">
      <c r="B1969" s="205">
        <v>41234</v>
      </c>
      <c r="C1969" s="81">
        <v>112.58271000000001</v>
      </c>
      <c r="D1969" s="62">
        <f t="shared" si="30"/>
        <v>-0.78619835142349004</v>
      </c>
      <c r="E1969">
        <v>5.2484438333095683E-3</v>
      </c>
    </row>
    <row r="1970" spans="2:5" x14ac:dyDescent="0.3">
      <c r="B1970" s="205">
        <v>44592</v>
      </c>
      <c r="C1970" s="81">
        <v>526.57550000000003</v>
      </c>
      <c r="D1970" s="62">
        <f t="shared" si="30"/>
        <v>4.0725233114772479</v>
      </c>
      <c r="E1970">
        <v>5.2438658977951155E-3</v>
      </c>
    </row>
    <row r="1971" spans="2:5" x14ac:dyDescent="0.3">
      <c r="B1971" s="205">
        <v>41101</v>
      </c>
      <c r="C1971" s="81">
        <v>103.80938</v>
      </c>
      <c r="D1971" s="62">
        <f t="shared" si="30"/>
        <v>1.3086339310457344</v>
      </c>
      <c r="E1971">
        <v>5.2265313450600452E-3</v>
      </c>
    </row>
    <row r="1972" spans="2:5" x14ac:dyDescent="0.3">
      <c r="B1972" s="205">
        <v>39400</v>
      </c>
      <c r="C1972" s="81">
        <v>44.965716999999998</v>
      </c>
      <c r="D1972" s="62">
        <f t="shared" si="30"/>
        <v>-0.52528895785775453</v>
      </c>
      <c r="E1972">
        <v>5.2161087398239882E-3</v>
      </c>
    </row>
    <row r="1973" spans="2:5" x14ac:dyDescent="0.3">
      <c r="B1973" s="205">
        <v>40989</v>
      </c>
      <c r="C1973" s="81">
        <v>94.722290000000001</v>
      </c>
      <c r="D1973" s="62">
        <f t="shared" si="30"/>
        <v>5.4049805363487042</v>
      </c>
      <c r="E1973">
        <v>5.2158425445558475E-3</v>
      </c>
    </row>
    <row r="1974" spans="2:5" x14ac:dyDescent="0.3">
      <c r="B1974" s="205">
        <v>38441</v>
      </c>
      <c r="C1974" s="81">
        <v>14.788849000000001</v>
      </c>
      <c r="D1974" s="62">
        <f t="shared" si="30"/>
        <v>-0.90690697439182943</v>
      </c>
      <c r="E1974">
        <v>5.2079807354807961E-3</v>
      </c>
    </row>
    <row r="1975" spans="2:5" x14ac:dyDescent="0.3">
      <c r="B1975" s="205">
        <v>41649</v>
      </c>
      <c r="C1975" s="81">
        <v>158.86097699999999</v>
      </c>
      <c r="D1975" s="62">
        <f t="shared" si="30"/>
        <v>2.7053926566641273</v>
      </c>
      <c r="E1975">
        <v>5.2007015506032993E-3</v>
      </c>
    </row>
    <row r="1976" spans="2:5" x14ac:dyDescent="0.3">
      <c r="B1976" s="205">
        <v>39098</v>
      </c>
      <c r="C1976" s="81">
        <v>42.872912999999997</v>
      </c>
      <c r="D1976" s="62">
        <f t="shared" si="30"/>
        <v>-5.1463827938954827E-2</v>
      </c>
      <c r="E1976">
        <v>5.1905761779641657E-3</v>
      </c>
    </row>
    <row r="1977" spans="2:5" x14ac:dyDescent="0.3">
      <c r="B1977" s="205">
        <v>39401</v>
      </c>
      <c r="C1977" s="81">
        <v>45.199027999999998</v>
      </c>
      <c r="D1977" s="62">
        <f t="shared" si="30"/>
        <v>-0.92021383505082488</v>
      </c>
      <c r="E1977">
        <v>5.1886418268388889E-3</v>
      </c>
    </row>
    <row r="1978" spans="2:5" x14ac:dyDescent="0.3">
      <c r="B1978" s="205">
        <v>45097</v>
      </c>
      <c r="C1978" s="81">
        <v>566.50207499999999</v>
      </c>
      <c r="D1978" s="62">
        <f t="shared" si="30"/>
        <v>5.0745157636806066</v>
      </c>
      <c r="E1978">
        <v>5.1830722311404951E-3</v>
      </c>
    </row>
    <row r="1979" spans="2:5" x14ac:dyDescent="0.3">
      <c r="B1979" s="205">
        <v>40375</v>
      </c>
      <c r="C1979" s="81">
        <v>93.258803999999998</v>
      </c>
      <c r="D1979" s="62">
        <f t="shared" si="30"/>
        <v>-0.81740834662995554</v>
      </c>
      <c r="E1979">
        <v>5.1789150337320823E-3</v>
      </c>
    </row>
    <row r="1980" spans="2:5" x14ac:dyDescent="0.3">
      <c r="B1980" s="205">
        <v>44327</v>
      </c>
      <c r="C1980" s="81">
        <v>510.75064099999997</v>
      </c>
      <c r="D1980" s="62">
        <f t="shared" si="30"/>
        <v>-8.6173813916691822E-2</v>
      </c>
      <c r="E1980">
        <v>5.1652004596623021E-3</v>
      </c>
    </row>
    <row r="1981" spans="2:5" x14ac:dyDescent="0.3">
      <c r="B1981" s="205">
        <v>44302</v>
      </c>
      <c r="C1981" s="81">
        <v>558.91442900000004</v>
      </c>
      <c r="D1981" s="62">
        <f t="shared" si="30"/>
        <v>2.9620356823531777</v>
      </c>
      <c r="E1981">
        <v>5.1568159084941657E-3</v>
      </c>
    </row>
    <row r="1982" spans="2:5" x14ac:dyDescent="0.3">
      <c r="B1982" s="205">
        <v>41444</v>
      </c>
      <c r="C1982" s="81">
        <v>141.06748999999999</v>
      </c>
      <c r="D1982" s="62">
        <f t="shared" si="30"/>
        <v>-0.50425036179613836</v>
      </c>
      <c r="E1982">
        <v>5.154939798826523E-3</v>
      </c>
    </row>
    <row r="1983" spans="2:5" x14ac:dyDescent="0.3">
      <c r="B1983" s="205">
        <v>42937</v>
      </c>
      <c r="C1983" s="81">
        <v>284.55389400000001</v>
      </c>
      <c r="D1983" s="62">
        <f t="shared" si="30"/>
        <v>22.982707907763036</v>
      </c>
      <c r="E1983">
        <v>5.1489272277614653E-3</v>
      </c>
    </row>
    <row r="1984" spans="2:5" x14ac:dyDescent="0.3">
      <c r="B1984" s="205">
        <v>38372</v>
      </c>
      <c r="C1984" s="81">
        <v>11.864960999999999</v>
      </c>
      <c r="D1984" s="62">
        <f t="shared" si="30"/>
        <v>-0.96132476452017357</v>
      </c>
      <c r="E1984">
        <v>5.1248404734986945E-3</v>
      </c>
    </row>
    <row r="1985" spans="2:5" x14ac:dyDescent="0.3">
      <c r="B1985" s="205">
        <v>43167</v>
      </c>
      <c r="C1985" s="81">
        <v>306.78445399999998</v>
      </c>
      <c r="D1985" s="62">
        <f t="shared" si="30"/>
        <v>-0.400088023357767</v>
      </c>
      <c r="E1985">
        <v>5.1019404060129205E-3</v>
      </c>
    </row>
    <row r="1986" spans="2:5" x14ac:dyDescent="0.3">
      <c r="B1986" s="205">
        <v>44270</v>
      </c>
      <c r="C1986" s="81">
        <v>511.38244600000002</v>
      </c>
      <c r="D1986" s="62">
        <f t="shared" si="30"/>
        <v>0.71199118379308857</v>
      </c>
      <c r="E1986">
        <v>5.0625642459262597E-3</v>
      </c>
    </row>
    <row r="1987" spans="2:5" x14ac:dyDescent="0.3">
      <c r="B1987" s="205">
        <v>43017</v>
      </c>
      <c r="C1987" s="81">
        <v>298.70623799999998</v>
      </c>
      <c r="D1987" s="62">
        <f t="shared" si="30"/>
        <v>0.19349916538712125</v>
      </c>
      <c r="E1987">
        <v>5.0623769835818413E-3</v>
      </c>
    </row>
    <row r="1988" spans="2:5" x14ac:dyDescent="0.3">
      <c r="B1988" s="205">
        <v>42377</v>
      </c>
      <c r="C1988" s="81">
        <v>250.27771000000001</v>
      </c>
      <c r="D1988" s="62">
        <f t="shared" si="30"/>
        <v>-0.59847696304588827</v>
      </c>
      <c r="E1988">
        <v>5.0429216847392416E-3</v>
      </c>
    </row>
    <row r="1989" spans="2:5" x14ac:dyDescent="0.3">
      <c r="B1989" s="205">
        <v>44446</v>
      </c>
      <c r="C1989" s="81">
        <v>623.32092299999999</v>
      </c>
      <c r="D1989" s="62">
        <f t="shared" si="30"/>
        <v>0.22459906286836934</v>
      </c>
      <c r="E1989">
        <v>5.0410055300730248E-3</v>
      </c>
    </row>
    <row r="1990" spans="2:5" x14ac:dyDescent="0.3">
      <c r="B1990" s="205">
        <v>45408</v>
      </c>
      <c r="C1990" s="81">
        <v>509</v>
      </c>
      <c r="D1990" s="62">
        <f t="shared" si="30"/>
        <v>13.913503729342821</v>
      </c>
      <c r="E1990">
        <v>5.0350240686735034E-3</v>
      </c>
    </row>
    <row r="1991" spans="2:5" x14ac:dyDescent="0.3">
      <c r="B1991" s="205">
        <v>39744</v>
      </c>
      <c r="C1991" s="81">
        <v>34.130141999999999</v>
      </c>
      <c r="D1991" s="62">
        <f t="shared" si="30"/>
        <v>-0.93221331674596986</v>
      </c>
      <c r="E1991">
        <v>5.034723024860961E-3</v>
      </c>
    </row>
    <row r="1992" spans="2:5" x14ac:dyDescent="0.3">
      <c r="B1992" s="205">
        <v>44133</v>
      </c>
      <c r="C1992" s="81">
        <v>503.49331699999999</v>
      </c>
      <c r="D1992" s="62">
        <f t="shared" ref="D1992:D2055" si="31">(C1992-C1993)/C1993</f>
        <v>2.0637202454659689</v>
      </c>
      <c r="E1992">
        <v>5.0275538897537175E-3</v>
      </c>
    </row>
    <row r="1993" spans="2:5" x14ac:dyDescent="0.3">
      <c r="B1993" s="205">
        <v>41719</v>
      </c>
      <c r="C1993" s="81">
        <v>164.34049999999999</v>
      </c>
      <c r="D1993" s="62">
        <f t="shared" si="31"/>
        <v>-0.63002740245012923</v>
      </c>
      <c r="E1993">
        <v>5.0263395112237963E-3</v>
      </c>
    </row>
    <row r="1994" spans="2:5" x14ac:dyDescent="0.3">
      <c r="B1994" s="205">
        <v>43812</v>
      </c>
      <c r="C1994" s="81">
        <v>444.19641100000001</v>
      </c>
      <c r="D1994" s="62">
        <f t="shared" si="31"/>
        <v>-0.2900419442836335</v>
      </c>
      <c r="E1994">
        <v>5.0250459152185508E-3</v>
      </c>
    </row>
    <row r="1995" spans="2:5" x14ac:dyDescent="0.3">
      <c r="B1995" s="205">
        <v>44455</v>
      </c>
      <c r="C1995" s="81">
        <v>625.66570999999999</v>
      </c>
      <c r="D1995" s="62">
        <f t="shared" si="31"/>
        <v>15.237282704145453</v>
      </c>
      <c r="E1995">
        <v>5.0219185495752015E-3</v>
      </c>
    </row>
    <row r="1996" spans="2:5" x14ac:dyDescent="0.3">
      <c r="B1996" s="205">
        <v>39651</v>
      </c>
      <c r="C1996" s="81">
        <v>38.532660999999997</v>
      </c>
      <c r="D1996" s="62">
        <f t="shared" si="31"/>
        <v>1.3844378433967546</v>
      </c>
      <c r="E1996">
        <v>5.0168604518172691E-3</v>
      </c>
    </row>
    <row r="1997" spans="2:5" x14ac:dyDescent="0.3">
      <c r="B1997" s="205">
        <v>38425</v>
      </c>
      <c r="C1997" s="81">
        <v>16.160060999999999</v>
      </c>
      <c r="D1997" s="62">
        <f t="shared" si="31"/>
        <v>-0.81757088718701887</v>
      </c>
      <c r="E1997">
        <v>5.0161060064099145E-3</v>
      </c>
    </row>
    <row r="1998" spans="2:5" x14ac:dyDescent="0.3">
      <c r="B1998" s="205">
        <v>40534</v>
      </c>
      <c r="C1998" s="81">
        <v>88.582687000000007</v>
      </c>
      <c r="D1998" s="62">
        <f t="shared" si="31"/>
        <v>-0.83419244361254086</v>
      </c>
      <c r="E1998">
        <v>5.0121104370200861E-3</v>
      </c>
    </row>
    <row r="1999" spans="2:5" x14ac:dyDescent="0.3">
      <c r="B1999" s="205">
        <v>45320</v>
      </c>
      <c r="C1999" s="81">
        <v>534.25</v>
      </c>
      <c r="D1999" s="62">
        <f t="shared" si="31"/>
        <v>26.038534707280597</v>
      </c>
      <c r="E1999">
        <v>4.984996462829093E-3</v>
      </c>
    </row>
    <row r="2000" spans="2:5" x14ac:dyDescent="0.3">
      <c r="B2000" s="205">
        <v>38588</v>
      </c>
      <c r="C2000" s="81">
        <v>19.758837</v>
      </c>
      <c r="D2000" s="62">
        <f t="shared" si="31"/>
        <v>-0.78085888675396109</v>
      </c>
      <c r="E2000">
        <v>4.9812058470155469E-3</v>
      </c>
    </row>
    <row r="2001" spans="2:5" x14ac:dyDescent="0.3">
      <c r="B2001" s="205">
        <v>40903</v>
      </c>
      <c r="C2001" s="81">
        <v>90.164901999999998</v>
      </c>
      <c r="D2001" s="62">
        <f t="shared" si="31"/>
        <v>1.1187176862304111</v>
      </c>
      <c r="E2001">
        <v>4.9800429349251734E-3</v>
      </c>
    </row>
    <row r="2002" spans="2:5" x14ac:dyDescent="0.3">
      <c r="B2002" s="205">
        <v>39316</v>
      </c>
      <c r="C2002" s="81">
        <v>42.556355000000003</v>
      </c>
      <c r="D2002" s="62">
        <f t="shared" si="31"/>
        <v>-0.8875133144654942</v>
      </c>
      <c r="E2002">
        <v>4.9750288600841812E-3</v>
      </c>
    </row>
    <row r="2003" spans="2:5" x14ac:dyDescent="0.3">
      <c r="B2003" s="205">
        <v>43641</v>
      </c>
      <c r="C2003" s="81">
        <v>378.323486</v>
      </c>
      <c r="D2003" s="62">
        <f t="shared" si="31"/>
        <v>-0.30229747808404467</v>
      </c>
      <c r="E2003">
        <v>4.9700053139504121E-3</v>
      </c>
    </row>
    <row r="2004" spans="2:5" x14ac:dyDescent="0.3">
      <c r="B2004" s="205">
        <v>45019</v>
      </c>
      <c r="C2004" s="81">
        <v>542.24182099999996</v>
      </c>
      <c r="D2004" s="62">
        <f t="shared" si="31"/>
        <v>1.1407997709560396</v>
      </c>
      <c r="E2004">
        <v>4.9550433414411784E-3</v>
      </c>
    </row>
    <row r="2005" spans="2:5" x14ac:dyDescent="0.3">
      <c r="B2005" s="205">
        <v>42101</v>
      </c>
      <c r="C2005" s="81">
        <v>253.289368</v>
      </c>
      <c r="D2005" s="62">
        <f t="shared" si="31"/>
        <v>-0.55489082973146464</v>
      </c>
      <c r="E2005">
        <v>4.9459142226748335E-3</v>
      </c>
    </row>
    <row r="2006" spans="2:5" x14ac:dyDescent="0.3">
      <c r="B2006" s="205">
        <v>45296</v>
      </c>
      <c r="C2006" s="81">
        <v>569.04998799999998</v>
      </c>
      <c r="D2006" s="62">
        <f t="shared" si="31"/>
        <v>0.3871613001115139</v>
      </c>
      <c r="E2006">
        <v>4.9447911699778985E-3</v>
      </c>
    </row>
    <row r="2007" spans="2:5" x14ac:dyDescent="0.3">
      <c r="B2007" s="205">
        <v>43542</v>
      </c>
      <c r="C2007" s="81">
        <v>410.22625699999998</v>
      </c>
      <c r="D2007" s="62">
        <f t="shared" si="31"/>
        <v>0.60961460931770495</v>
      </c>
      <c r="E2007">
        <v>4.935903732126554E-3</v>
      </c>
    </row>
    <row r="2008" spans="2:5" x14ac:dyDescent="0.3">
      <c r="B2008" s="205">
        <v>42265</v>
      </c>
      <c r="C2008" s="81">
        <v>254.85992400000001</v>
      </c>
      <c r="D2008" s="62">
        <f t="shared" si="31"/>
        <v>12.919025827375631</v>
      </c>
      <c r="E2008">
        <v>4.9288292046489471E-3</v>
      </c>
    </row>
    <row r="2009" spans="2:5" x14ac:dyDescent="0.3">
      <c r="B2009" s="205">
        <v>38539</v>
      </c>
      <c r="C2009" s="81">
        <v>18.310184</v>
      </c>
      <c r="D2009" s="62">
        <f t="shared" si="31"/>
        <v>-0.53758596590792718</v>
      </c>
      <c r="E2009">
        <v>4.9272774203121799E-3</v>
      </c>
    </row>
    <row r="2010" spans="2:5" x14ac:dyDescent="0.3">
      <c r="B2010" s="205">
        <v>39855</v>
      </c>
      <c r="C2010" s="81">
        <v>39.596947</v>
      </c>
      <c r="D2010" s="62">
        <f t="shared" si="31"/>
        <v>3.0570596692975038</v>
      </c>
      <c r="E2010">
        <v>4.923591621062407E-3</v>
      </c>
    </row>
    <row r="2011" spans="2:5" x14ac:dyDescent="0.3">
      <c r="B2011" s="205">
        <v>38250</v>
      </c>
      <c r="C2011" s="81">
        <v>9.7600110000000004</v>
      </c>
      <c r="D2011" s="62">
        <f t="shared" si="31"/>
        <v>-0.98144867555116222</v>
      </c>
      <c r="E2011">
        <v>4.921949777022901E-3</v>
      </c>
    </row>
    <row r="2012" spans="2:5" x14ac:dyDescent="0.3">
      <c r="B2012" s="205">
        <v>44314</v>
      </c>
      <c r="C2012" s="81">
        <v>526.10858199999996</v>
      </c>
      <c r="D2012" s="62">
        <f t="shared" si="31"/>
        <v>1.5487609573435692</v>
      </c>
      <c r="E2012">
        <v>4.9201643492325069E-3</v>
      </c>
    </row>
    <row r="2013" spans="2:5" x14ac:dyDescent="0.3">
      <c r="B2013" s="205">
        <v>41897</v>
      </c>
      <c r="C2013" s="81">
        <v>206.41738900000001</v>
      </c>
      <c r="D2013" s="62">
        <f t="shared" si="31"/>
        <v>-0.5798606336007307</v>
      </c>
      <c r="E2013">
        <v>4.9172534717830544E-3</v>
      </c>
    </row>
    <row r="2014" spans="2:5" x14ac:dyDescent="0.3">
      <c r="B2014" s="205">
        <v>44694</v>
      </c>
      <c r="C2014" s="81">
        <v>491.30694599999998</v>
      </c>
      <c r="D2014" s="62">
        <f t="shared" si="31"/>
        <v>0.89017301324994091</v>
      </c>
      <c r="E2014">
        <v>4.9161118403416729E-3</v>
      </c>
    </row>
    <row r="2015" spans="2:5" x14ac:dyDescent="0.3">
      <c r="B2015" s="205">
        <v>42767</v>
      </c>
      <c r="C2015" s="81">
        <v>259.92697099999998</v>
      </c>
      <c r="D2015" s="62">
        <f t="shared" si="31"/>
        <v>-9.6383168792879239E-5</v>
      </c>
      <c r="E2015">
        <v>4.8912014856277832E-3</v>
      </c>
    </row>
    <row r="2016" spans="2:5" x14ac:dyDescent="0.3">
      <c r="B2016" s="205">
        <v>42361</v>
      </c>
      <c r="C2016" s="81">
        <v>259.95202599999999</v>
      </c>
      <c r="D2016" s="62">
        <f t="shared" si="31"/>
        <v>-0.54420775612679506</v>
      </c>
      <c r="E2016">
        <v>4.8542139915521221E-3</v>
      </c>
    </row>
    <row r="2017" spans="2:5" x14ac:dyDescent="0.3">
      <c r="B2017" s="205">
        <v>44533</v>
      </c>
      <c r="C2017" s="81">
        <v>570.33007799999996</v>
      </c>
      <c r="D2017" s="62">
        <f t="shared" si="31"/>
        <v>6.3933896574565114</v>
      </c>
      <c r="E2017">
        <v>4.839620065492569E-3</v>
      </c>
    </row>
    <row r="2018" spans="2:5" x14ac:dyDescent="0.3">
      <c r="B2018" s="205">
        <v>40290</v>
      </c>
      <c r="C2018" s="81">
        <v>77.140540999999999</v>
      </c>
      <c r="D2018" s="62">
        <f t="shared" si="31"/>
        <v>-0.82626133252848644</v>
      </c>
      <c r="E2018">
        <v>4.8362714536379046E-3</v>
      </c>
    </row>
    <row r="2019" spans="2:5" x14ac:dyDescent="0.3">
      <c r="B2019" s="205">
        <v>43826</v>
      </c>
      <c r="C2019" s="81">
        <v>444.00329599999998</v>
      </c>
      <c r="D2019" s="62">
        <f t="shared" si="31"/>
        <v>0.90123946190184179</v>
      </c>
      <c r="E2019">
        <v>4.8076975736671933E-3</v>
      </c>
    </row>
    <row r="2020" spans="2:5" x14ac:dyDescent="0.3">
      <c r="B2020" s="205">
        <v>42443</v>
      </c>
      <c r="C2020" s="81">
        <v>233.53360000000001</v>
      </c>
      <c r="D2020" s="62">
        <f t="shared" si="31"/>
        <v>0.43740978281474913</v>
      </c>
      <c r="E2020">
        <v>4.802877692492916E-3</v>
      </c>
    </row>
    <row r="2021" spans="2:5" x14ac:dyDescent="0.3">
      <c r="B2021" s="205">
        <v>41717</v>
      </c>
      <c r="C2021" s="81">
        <v>162.46835300000001</v>
      </c>
      <c r="D2021" s="62">
        <f t="shared" si="31"/>
        <v>-0.38197300956297953</v>
      </c>
      <c r="E2021">
        <v>4.8010458299431839E-3</v>
      </c>
    </row>
    <row r="2022" spans="2:5" x14ac:dyDescent="0.3">
      <c r="B2022" s="205">
        <v>42495</v>
      </c>
      <c r="C2022" s="81">
        <v>262.882294</v>
      </c>
      <c r="D2022" s="62">
        <f t="shared" si="31"/>
        <v>-0.41176511155259971</v>
      </c>
      <c r="E2022">
        <v>4.8000839670405884E-3</v>
      </c>
    </row>
    <row r="2023" spans="2:5" x14ac:dyDescent="0.3">
      <c r="B2023" s="205">
        <v>43817</v>
      </c>
      <c r="C2023" s="81">
        <v>446.90020800000002</v>
      </c>
      <c r="D2023" s="62">
        <f t="shared" si="31"/>
        <v>0.62413948267652719</v>
      </c>
      <c r="E2023">
        <v>4.7763163239238991E-3</v>
      </c>
    </row>
    <row r="2024" spans="2:5" x14ac:dyDescent="0.3">
      <c r="B2024" s="205">
        <v>42517</v>
      </c>
      <c r="C2024" s="81">
        <v>275.161224</v>
      </c>
      <c r="D2024" s="62">
        <f t="shared" si="31"/>
        <v>47.739316667758963</v>
      </c>
      <c r="E2024">
        <v>4.7553938146917621E-3</v>
      </c>
    </row>
    <row r="2025" spans="2:5" x14ac:dyDescent="0.3">
      <c r="B2025" s="205">
        <v>37663</v>
      </c>
      <c r="C2025" s="81">
        <v>5.6455700000000002</v>
      </c>
      <c r="D2025" s="62">
        <f t="shared" si="31"/>
        <v>-0.98745267215175414</v>
      </c>
      <c r="E2025">
        <v>4.7527392097869861E-3</v>
      </c>
    </row>
    <row r="2026" spans="2:5" x14ac:dyDescent="0.3">
      <c r="B2026" s="205">
        <v>44012</v>
      </c>
      <c r="C2026" s="81">
        <v>449.94201700000002</v>
      </c>
      <c r="D2026" s="62">
        <f t="shared" si="31"/>
        <v>0.8314798112656997</v>
      </c>
      <c r="E2026">
        <v>4.7438731124355791E-3</v>
      </c>
    </row>
    <row r="2027" spans="2:5" x14ac:dyDescent="0.3">
      <c r="B2027" s="205">
        <v>42093</v>
      </c>
      <c r="C2027" s="81">
        <v>245.67129499999999</v>
      </c>
      <c r="D2027" s="62">
        <f t="shared" si="31"/>
        <v>-0.53443629525591685</v>
      </c>
      <c r="E2027">
        <v>4.7205955541034256E-3</v>
      </c>
    </row>
    <row r="2028" spans="2:5" x14ac:dyDescent="0.3">
      <c r="B2028" s="205">
        <v>45044</v>
      </c>
      <c r="C2028" s="81">
        <v>527.68566899999996</v>
      </c>
      <c r="D2028" s="62">
        <f t="shared" si="31"/>
        <v>0.11091605657466175</v>
      </c>
      <c r="E2028">
        <v>4.7133990618428495E-3</v>
      </c>
    </row>
    <row r="2029" spans="2:5" x14ac:dyDescent="0.3">
      <c r="B2029" s="205">
        <v>44042</v>
      </c>
      <c r="C2029" s="81">
        <v>475.00048800000002</v>
      </c>
      <c r="D2029" s="62">
        <f t="shared" si="31"/>
        <v>9.4965492022255145</v>
      </c>
      <c r="E2029">
        <v>4.6977035870272854E-3</v>
      </c>
    </row>
    <row r="2030" spans="2:5" x14ac:dyDescent="0.3">
      <c r="B2030" s="205">
        <v>39346</v>
      </c>
      <c r="C2030" s="81">
        <v>45.253014</v>
      </c>
      <c r="D2030" s="62">
        <f t="shared" si="31"/>
        <v>-0.47792924140799142</v>
      </c>
      <c r="E2030">
        <v>4.6776005607525846E-3</v>
      </c>
    </row>
    <row r="2031" spans="2:5" x14ac:dyDescent="0.3">
      <c r="B2031" s="205">
        <v>40921</v>
      </c>
      <c r="C2031" s="81">
        <v>86.679848000000007</v>
      </c>
      <c r="D2031" s="62">
        <f t="shared" si="31"/>
        <v>-0.83501481285212809</v>
      </c>
      <c r="E2031">
        <v>4.6610652657392507E-3</v>
      </c>
    </row>
    <row r="2032" spans="2:5" x14ac:dyDescent="0.3">
      <c r="B2032" s="205">
        <v>44286</v>
      </c>
      <c r="C2032" s="81">
        <v>525.37957800000004</v>
      </c>
      <c r="D2032" s="62">
        <f t="shared" si="31"/>
        <v>1.624961495279355</v>
      </c>
      <c r="E2032">
        <v>4.6468232371888359E-3</v>
      </c>
    </row>
    <row r="2033" spans="2:5" x14ac:dyDescent="0.3">
      <c r="B2033" s="205">
        <v>41920</v>
      </c>
      <c r="C2033" s="81">
        <v>200.147537</v>
      </c>
      <c r="D2033" s="62">
        <f t="shared" si="31"/>
        <v>22.793304078839487</v>
      </c>
      <c r="E2033">
        <v>4.6349049085172974E-3</v>
      </c>
    </row>
    <row r="2034" spans="2:5" x14ac:dyDescent="0.3">
      <c r="B2034" s="205">
        <v>37853</v>
      </c>
      <c r="C2034" s="81">
        <v>8.4119270000000004</v>
      </c>
      <c r="D2034" s="62">
        <f t="shared" si="31"/>
        <v>-0.98417620884166479</v>
      </c>
      <c r="E2034">
        <v>4.6338721483622745E-3</v>
      </c>
    </row>
    <row r="2035" spans="2:5" x14ac:dyDescent="0.3">
      <c r="B2035" s="205">
        <v>45384</v>
      </c>
      <c r="C2035" s="81">
        <v>531.59997599999997</v>
      </c>
      <c r="D2035" s="62">
        <f t="shared" si="31"/>
        <v>-2.1354999528240153E-2</v>
      </c>
      <c r="E2035">
        <v>4.6299761672125321E-3</v>
      </c>
    </row>
    <row r="2036" spans="2:5" x14ac:dyDescent="0.3">
      <c r="B2036" s="205">
        <v>45250</v>
      </c>
      <c r="C2036" s="81">
        <v>543.20001200000002</v>
      </c>
      <c r="D2036" s="62">
        <f t="shared" si="31"/>
        <v>1.1591451391282226</v>
      </c>
      <c r="E2036">
        <v>4.623635924757479E-3</v>
      </c>
    </row>
    <row r="2037" spans="2:5" x14ac:dyDescent="0.3">
      <c r="B2037" s="205">
        <v>42076</v>
      </c>
      <c r="C2037" s="81">
        <v>251.58105499999999</v>
      </c>
      <c r="D2037" s="62">
        <f t="shared" si="31"/>
        <v>-0.54356482817915808</v>
      </c>
      <c r="E2037">
        <v>4.6089546891994312E-3</v>
      </c>
    </row>
    <row r="2038" spans="2:5" x14ac:dyDescent="0.3">
      <c r="B2038" s="205">
        <v>44375</v>
      </c>
      <c r="C2038" s="81">
        <v>551.18682899999999</v>
      </c>
      <c r="D2038" s="62">
        <f t="shared" si="31"/>
        <v>12.734161892859914</v>
      </c>
      <c r="E2038">
        <v>4.6061746987689908E-3</v>
      </c>
    </row>
    <row r="2039" spans="2:5" x14ac:dyDescent="0.3">
      <c r="B2039" s="205">
        <v>39073</v>
      </c>
      <c r="C2039" s="81">
        <v>40.132542000000001</v>
      </c>
      <c r="D2039" s="62">
        <f t="shared" si="31"/>
        <v>-0.92919088090021329</v>
      </c>
      <c r="E2039">
        <v>4.6013736158725203E-3</v>
      </c>
    </row>
    <row r="2040" spans="2:5" x14ac:dyDescent="0.3">
      <c r="B2040" s="205">
        <v>45180</v>
      </c>
      <c r="C2040" s="81">
        <v>566.77081299999998</v>
      </c>
      <c r="D2040" s="62">
        <f t="shared" si="31"/>
        <v>5.9020311071210051E-2</v>
      </c>
      <c r="E2040">
        <v>4.5847974142726421E-3</v>
      </c>
    </row>
    <row r="2041" spans="2:5" x14ac:dyDescent="0.3">
      <c r="B2041" s="205">
        <v>45236</v>
      </c>
      <c r="C2041" s="81">
        <v>535.18408199999999</v>
      </c>
      <c r="D2041" s="62">
        <f t="shared" si="31"/>
        <v>0.49927451108554294</v>
      </c>
      <c r="E2041">
        <v>4.5752310822163933E-3</v>
      </c>
    </row>
    <row r="2042" spans="2:5" x14ac:dyDescent="0.3">
      <c r="B2042" s="205">
        <v>43307</v>
      </c>
      <c r="C2042" s="81">
        <v>356.96203600000001</v>
      </c>
      <c r="D2042" s="62">
        <f t="shared" si="31"/>
        <v>0.23126908950315639</v>
      </c>
      <c r="E2042">
        <v>4.574762798895066E-3</v>
      </c>
    </row>
    <row r="2043" spans="2:5" x14ac:dyDescent="0.3">
      <c r="B2043" s="205">
        <v>42991</v>
      </c>
      <c r="C2043" s="81">
        <v>289.91390999999999</v>
      </c>
      <c r="D2043" s="62">
        <f t="shared" si="31"/>
        <v>0.13445101096628873</v>
      </c>
      <c r="E2043">
        <v>4.5616031324296549E-3</v>
      </c>
    </row>
    <row r="2044" spans="2:5" x14ac:dyDescent="0.3">
      <c r="B2044" s="205">
        <v>42277</v>
      </c>
      <c r="C2044" s="81">
        <v>255.55436700000001</v>
      </c>
      <c r="D2044" s="62">
        <f t="shared" si="31"/>
        <v>16.935607042372439</v>
      </c>
      <c r="E2044">
        <v>4.5497997239841784E-3</v>
      </c>
    </row>
    <row r="2045" spans="2:5" x14ac:dyDescent="0.3">
      <c r="B2045" s="205">
        <v>38405</v>
      </c>
      <c r="C2045" s="81">
        <v>14.248436999999999</v>
      </c>
      <c r="D2045" s="62">
        <f t="shared" si="31"/>
        <v>-0.97203172703036467</v>
      </c>
      <c r="E2045">
        <v>4.5495222155644095E-3</v>
      </c>
    </row>
    <row r="2046" spans="2:5" x14ac:dyDescent="0.3">
      <c r="B2046" s="205">
        <v>45406</v>
      </c>
      <c r="C2046" s="81">
        <v>509.45001200000002</v>
      </c>
      <c r="D2046" s="62">
        <f t="shared" si="31"/>
        <v>4.8091407286173178</v>
      </c>
      <c r="E2046">
        <v>4.535182938403077E-3</v>
      </c>
    </row>
    <row r="2047" spans="2:5" x14ac:dyDescent="0.3">
      <c r="B2047" s="205">
        <v>40480</v>
      </c>
      <c r="C2047" s="81">
        <v>87.697997999999998</v>
      </c>
      <c r="D2047" s="62">
        <f t="shared" si="31"/>
        <v>-0.84378766788130255</v>
      </c>
      <c r="E2047">
        <v>4.5319859392092595E-3</v>
      </c>
    </row>
    <row r="2048" spans="2:5" x14ac:dyDescent="0.3">
      <c r="B2048" s="205">
        <v>44950</v>
      </c>
      <c r="C2048" s="81">
        <v>561.40252699999996</v>
      </c>
      <c r="D2048" s="62">
        <f t="shared" si="31"/>
        <v>0.38373047398162757</v>
      </c>
      <c r="E2048">
        <v>4.5181390672735843E-3</v>
      </c>
    </row>
    <row r="2049" spans="2:5" x14ac:dyDescent="0.3">
      <c r="B2049" s="205">
        <v>43671</v>
      </c>
      <c r="C2049" s="81">
        <v>405.71667500000001</v>
      </c>
      <c r="D2049" s="62">
        <f t="shared" si="31"/>
        <v>3.5800899559526793</v>
      </c>
      <c r="E2049">
        <v>4.51363624571608E-3</v>
      </c>
    </row>
    <row r="2050" spans="2:5" x14ac:dyDescent="0.3">
      <c r="B2050" s="205">
        <v>40543</v>
      </c>
      <c r="C2050" s="81">
        <v>88.582687000000007</v>
      </c>
      <c r="D2050" s="62">
        <f t="shared" si="31"/>
        <v>-0.5673924809165094</v>
      </c>
      <c r="E2050">
        <v>4.5088469279960788E-3</v>
      </c>
    </row>
    <row r="2051" spans="2:5" x14ac:dyDescent="0.3">
      <c r="B2051" s="205">
        <v>41900</v>
      </c>
      <c r="C2051" s="81">
        <v>204.764557</v>
      </c>
      <c r="D2051" s="62">
        <f t="shared" si="31"/>
        <v>0.18193780971676146</v>
      </c>
      <c r="E2051">
        <v>4.5045896905674581E-3</v>
      </c>
    </row>
    <row r="2052" spans="2:5" x14ac:dyDescent="0.3">
      <c r="B2052" s="205">
        <v>41773</v>
      </c>
      <c r="C2052" s="81">
        <v>173.24478099999999</v>
      </c>
      <c r="D2052" s="62">
        <f t="shared" si="31"/>
        <v>9.6912026616928806</v>
      </c>
      <c r="E2052">
        <v>4.5007919589460004E-3</v>
      </c>
    </row>
    <row r="2053" spans="2:5" x14ac:dyDescent="0.3">
      <c r="B2053" s="205">
        <v>38477</v>
      </c>
      <c r="C2053" s="81">
        <v>16.204423999999999</v>
      </c>
      <c r="D2053" s="62">
        <f t="shared" si="31"/>
        <v>-0.82028013516833853</v>
      </c>
      <c r="E2053">
        <v>4.5002964946435249E-3</v>
      </c>
    </row>
    <row r="2054" spans="2:5" x14ac:dyDescent="0.3">
      <c r="B2054" s="205">
        <v>40911</v>
      </c>
      <c r="C2054" s="81">
        <v>90.164901999999998</v>
      </c>
      <c r="D2054" s="62">
        <f t="shared" si="31"/>
        <v>-0.66674003950261218</v>
      </c>
      <c r="E2054">
        <v>4.4800091048889006E-3</v>
      </c>
    </row>
    <row r="2055" spans="2:5" x14ac:dyDescent="0.3">
      <c r="B2055" s="205">
        <v>42220</v>
      </c>
      <c r="C2055" s="81">
        <v>270.55426</v>
      </c>
      <c r="D2055" s="62">
        <f t="shared" si="31"/>
        <v>6.0292263119582579</v>
      </c>
      <c r="E2055">
        <v>4.469027858772485E-3</v>
      </c>
    </row>
    <row r="2056" spans="2:5" x14ac:dyDescent="0.3">
      <c r="B2056" s="205">
        <v>39724</v>
      </c>
      <c r="C2056" s="81">
        <v>38.489905999999998</v>
      </c>
      <c r="D2056" s="62">
        <f t="shared" ref="D2056:D2119" si="32">(C2056-C2057)/C2057</f>
        <v>-0.70945931960837649</v>
      </c>
      <c r="E2056">
        <v>4.4615792246670378E-3</v>
      </c>
    </row>
    <row r="2057" spans="2:5" x14ac:dyDescent="0.3">
      <c r="B2057" s="205">
        <v>41390</v>
      </c>
      <c r="C2057" s="81">
        <v>132.476822</v>
      </c>
      <c r="D2057" s="62">
        <f t="shared" si="32"/>
        <v>0.30268229682990927</v>
      </c>
      <c r="E2057">
        <v>4.4565412111952059E-3</v>
      </c>
    </row>
    <row r="2058" spans="2:5" x14ac:dyDescent="0.3">
      <c r="B2058" s="205">
        <v>41087</v>
      </c>
      <c r="C2058" s="81">
        <v>101.695419</v>
      </c>
      <c r="D2058" s="62">
        <f t="shared" si="32"/>
        <v>-0.76642365348493779</v>
      </c>
      <c r="E2058">
        <v>4.4426415242196128E-3</v>
      </c>
    </row>
    <row r="2059" spans="2:5" x14ac:dyDescent="0.3">
      <c r="B2059" s="205">
        <v>43721</v>
      </c>
      <c r="C2059" s="81">
        <v>435.38406400000002</v>
      </c>
      <c r="D2059" s="62">
        <f t="shared" si="32"/>
        <v>0.88043589442974346</v>
      </c>
      <c r="E2059">
        <v>4.4426180586374635E-3</v>
      </c>
    </row>
    <row r="2060" spans="2:5" x14ac:dyDescent="0.3">
      <c r="B2060" s="205">
        <v>42415</v>
      </c>
      <c r="C2060" s="81">
        <v>231.53358499999999</v>
      </c>
      <c r="D2060" s="62">
        <f t="shared" si="32"/>
        <v>-0.45606924330301474</v>
      </c>
      <c r="E2060">
        <v>4.4390852245102313E-3</v>
      </c>
    </row>
    <row r="2061" spans="2:5" x14ac:dyDescent="0.3">
      <c r="B2061" s="205">
        <v>43320</v>
      </c>
      <c r="C2061" s="81">
        <v>425.66738900000001</v>
      </c>
      <c r="D2061" s="62">
        <f t="shared" si="32"/>
        <v>-7.241099625188939E-2</v>
      </c>
      <c r="E2061">
        <v>4.3996002046480746E-3</v>
      </c>
    </row>
    <row r="2062" spans="2:5" x14ac:dyDescent="0.3">
      <c r="B2062" s="205">
        <v>43342</v>
      </c>
      <c r="C2062" s="81">
        <v>458.896545</v>
      </c>
      <c r="D2062" s="62">
        <f t="shared" si="32"/>
        <v>-0.20574774860503314</v>
      </c>
      <c r="E2062">
        <v>4.395202147689385E-3</v>
      </c>
    </row>
    <row r="2063" spans="2:5" x14ac:dyDescent="0.3">
      <c r="B2063" s="205">
        <v>44384</v>
      </c>
      <c r="C2063" s="81">
        <v>577.77179000000001</v>
      </c>
      <c r="D2063" s="62">
        <f t="shared" si="32"/>
        <v>2.227625684241314</v>
      </c>
      <c r="E2063">
        <v>4.3935130840011116E-3</v>
      </c>
    </row>
    <row r="2064" spans="2:5" x14ac:dyDescent="0.3">
      <c r="B2064" s="205">
        <v>41844</v>
      </c>
      <c r="C2064" s="81">
        <v>179.00830099999999</v>
      </c>
      <c r="D2064" s="62">
        <f t="shared" si="32"/>
        <v>0.43603179727547009</v>
      </c>
      <c r="E2064">
        <v>4.3792439156992878E-3</v>
      </c>
    </row>
    <row r="2065" spans="2:5" x14ac:dyDescent="0.3">
      <c r="B2065" s="205">
        <v>41351</v>
      </c>
      <c r="C2065" s="81">
        <v>124.654831</v>
      </c>
      <c r="D2065" s="62">
        <f t="shared" si="32"/>
        <v>-0.69541911288499136</v>
      </c>
      <c r="E2065">
        <v>4.3716229514443612E-3</v>
      </c>
    </row>
    <row r="2066" spans="2:5" x14ac:dyDescent="0.3">
      <c r="B2066" s="205">
        <v>43517</v>
      </c>
      <c r="C2066" s="81">
        <v>409.26675399999999</v>
      </c>
      <c r="D2066" s="62">
        <f t="shared" si="32"/>
        <v>3.9883864513291454</v>
      </c>
      <c r="E2066">
        <v>4.3559755188159856E-3</v>
      </c>
    </row>
    <row r="2067" spans="2:5" x14ac:dyDescent="0.3">
      <c r="B2067" s="205">
        <v>40581</v>
      </c>
      <c r="C2067" s="81">
        <v>82.043914999999998</v>
      </c>
      <c r="D2067" s="62">
        <f t="shared" si="32"/>
        <v>1.1189179220109606</v>
      </c>
      <c r="E2067">
        <v>4.3264770511884229E-3</v>
      </c>
    </row>
    <row r="2068" spans="2:5" x14ac:dyDescent="0.3">
      <c r="B2068" s="205">
        <v>38974</v>
      </c>
      <c r="C2068" s="81">
        <v>38.719723000000002</v>
      </c>
      <c r="D2068" s="62">
        <f t="shared" si="32"/>
        <v>3.1661342935882506</v>
      </c>
      <c r="E2068">
        <v>4.3054978078645124E-3</v>
      </c>
    </row>
    <row r="2069" spans="2:5" x14ac:dyDescent="0.3">
      <c r="B2069" s="205">
        <v>38209</v>
      </c>
      <c r="C2069" s="81">
        <v>9.2939209999999992</v>
      </c>
      <c r="D2069" s="62">
        <f t="shared" si="32"/>
        <v>-0.97939283156058443</v>
      </c>
      <c r="E2069">
        <v>4.3049106000021395E-3</v>
      </c>
    </row>
    <row r="2070" spans="2:5" x14ac:dyDescent="0.3">
      <c r="B2070" s="205">
        <v>44015</v>
      </c>
      <c r="C2070" s="81">
        <v>451.00427200000001</v>
      </c>
      <c r="D2070" s="62">
        <f t="shared" si="32"/>
        <v>1.2124720597718144</v>
      </c>
      <c r="E2070">
        <v>4.3007156318573478E-3</v>
      </c>
    </row>
    <row r="2071" spans="2:5" x14ac:dyDescent="0.3">
      <c r="B2071" s="205">
        <v>41899</v>
      </c>
      <c r="C2071" s="81">
        <v>203.84631300000001</v>
      </c>
      <c r="D2071" s="62">
        <f t="shared" si="32"/>
        <v>-0.49517713076418496</v>
      </c>
      <c r="E2071">
        <v>4.2976637613570253E-3</v>
      </c>
    </row>
    <row r="2072" spans="2:5" x14ac:dyDescent="0.3">
      <c r="B2072" s="205">
        <v>43431</v>
      </c>
      <c r="C2072" s="81">
        <v>403.79769900000002</v>
      </c>
      <c r="D2072" s="62">
        <f t="shared" si="32"/>
        <v>3.884899049380889</v>
      </c>
      <c r="E2072">
        <v>4.2953144563919786E-3</v>
      </c>
    </row>
    <row r="2073" spans="2:5" x14ac:dyDescent="0.3">
      <c r="B2073" s="205">
        <v>40576</v>
      </c>
      <c r="C2073" s="81">
        <v>82.662445000000005</v>
      </c>
      <c r="D2073" s="62">
        <f t="shared" si="32"/>
        <v>-0.29110055296294735</v>
      </c>
      <c r="E2073">
        <v>4.2940501553379072E-3</v>
      </c>
    </row>
    <row r="2074" spans="2:5" x14ac:dyDescent="0.3">
      <c r="B2074" s="205">
        <v>41263</v>
      </c>
      <c r="C2074" s="81">
        <v>116.606728</v>
      </c>
      <c r="D2074" s="62">
        <f t="shared" si="32"/>
        <v>-0.46435037817093</v>
      </c>
      <c r="E2074">
        <v>4.2835562095519643E-3</v>
      </c>
    </row>
    <row r="2075" spans="2:5" x14ac:dyDescent="0.3">
      <c r="B2075" s="205">
        <v>42017</v>
      </c>
      <c r="C2075" s="81">
        <v>217.69216900000001</v>
      </c>
      <c r="D2075" s="62">
        <f t="shared" si="32"/>
        <v>-0.61645768857873029</v>
      </c>
      <c r="E2075">
        <v>4.2599128666851865E-3</v>
      </c>
    </row>
    <row r="2076" spans="2:5" x14ac:dyDescent="0.3">
      <c r="B2076" s="205">
        <v>44532</v>
      </c>
      <c r="C2076" s="81">
        <v>567.58319100000006</v>
      </c>
      <c r="D2076" s="62">
        <f t="shared" si="32"/>
        <v>3.8244734784650927</v>
      </c>
      <c r="E2076">
        <v>4.2528536926136583E-3</v>
      </c>
    </row>
    <row r="2077" spans="2:5" x14ac:dyDescent="0.3">
      <c r="B2077" s="205">
        <v>41256</v>
      </c>
      <c r="C2077" s="81">
        <v>117.64666</v>
      </c>
      <c r="D2077" s="62">
        <f t="shared" si="32"/>
        <v>-0.57381066560810767</v>
      </c>
      <c r="E2077">
        <v>4.2455225938183199E-3</v>
      </c>
    </row>
    <row r="2078" spans="2:5" x14ac:dyDescent="0.3">
      <c r="B2078" s="205">
        <v>42594</v>
      </c>
      <c r="C2078" s="81">
        <v>276.043182</v>
      </c>
      <c r="D2078" s="62">
        <f t="shared" si="32"/>
        <v>0.69905816673109245</v>
      </c>
      <c r="E2078">
        <v>4.2437358035881632E-3</v>
      </c>
    </row>
    <row r="2079" spans="2:5" x14ac:dyDescent="0.3">
      <c r="B2079" s="205">
        <v>41725</v>
      </c>
      <c r="C2079" s="81">
        <v>162.46835300000001</v>
      </c>
      <c r="D2079" s="62">
        <f t="shared" si="32"/>
        <v>2.5844185003582583</v>
      </c>
      <c r="E2079">
        <v>4.2336601161046183E-3</v>
      </c>
    </row>
    <row r="2080" spans="2:5" x14ac:dyDescent="0.3">
      <c r="B2080" s="205">
        <v>39568</v>
      </c>
      <c r="C2080" s="81">
        <v>45.326279</v>
      </c>
      <c r="D2080" s="62">
        <f t="shared" si="32"/>
        <v>-0.52355550783828675</v>
      </c>
      <c r="E2080">
        <v>4.229475856855569E-3</v>
      </c>
    </row>
    <row r="2081" spans="2:5" x14ac:dyDescent="0.3">
      <c r="B2081" s="205">
        <v>40793</v>
      </c>
      <c r="C2081" s="81">
        <v>95.134438000000003</v>
      </c>
      <c r="D2081" s="62">
        <f t="shared" si="32"/>
        <v>1.371689032996825</v>
      </c>
      <c r="E2081">
        <v>4.221301133741872E-3</v>
      </c>
    </row>
    <row r="2082" spans="2:5" x14ac:dyDescent="0.3">
      <c r="B2082" s="205">
        <v>39202</v>
      </c>
      <c r="C2082" s="81">
        <v>40.112526000000003</v>
      </c>
      <c r="D2082" s="62">
        <f t="shared" si="32"/>
        <v>-0.85024044639111551</v>
      </c>
      <c r="E2082">
        <v>4.2194337895932197E-3</v>
      </c>
    </row>
    <row r="2083" spans="2:5" x14ac:dyDescent="0.3">
      <c r="B2083" s="205">
        <v>42891</v>
      </c>
      <c r="C2083" s="81">
        <v>267.84619099999998</v>
      </c>
      <c r="D2083" s="62">
        <f t="shared" si="32"/>
        <v>0.89962125899964118</v>
      </c>
      <c r="E2083">
        <v>4.2163928628078618E-3</v>
      </c>
    </row>
    <row r="2084" spans="2:5" x14ac:dyDescent="0.3">
      <c r="B2084" s="205">
        <v>41466</v>
      </c>
      <c r="C2084" s="81">
        <v>140.999786</v>
      </c>
      <c r="D2084" s="62">
        <f t="shared" si="32"/>
        <v>-0.70179461058249759</v>
      </c>
      <c r="E2084">
        <v>4.2101395949647987E-3</v>
      </c>
    </row>
    <row r="2085" spans="2:5" x14ac:dyDescent="0.3">
      <c r="B2085" s="205">
        <v>43847</v>
      </c>
      <c r="C2085" s="81">
        <v>472.82775900000001</v>
      </c>
      <c r="D2085" s="62">
        <f t="shared" si="32"/>
        <v>1.8835309771657878</v>
      </c>
      <c r="E2085">
        <v>4.2042275509912635E-3</v>
      </c>
    </row>
    <row r="2086" spans="2:5" x14ac:dyDescent="0.3">
      <c r="B2086" s="205">
        <v>41786</v>
      </c>
      <c r="C2086" s="81">
        <v>163.975266</v>
      </c>
      <c r="D2086" s="62">
        <f t="shared" si="32"/>
        <v>-0.69935438037005304</v>
      </c>
      <c r="E2086">
        <v>4.1945962396829437E-3</v>
      </c>
    </row>
    <row r="2087" spans="2:5" x14ac:dyDescent="0.3">
      <c r="B2087" s="205">
        <v>44886</v>
      </c>
      <c r="C2087" s="81">
        <v>545.41046100000005</v>
      </c>
      <c r="D2087" s="62">
        <f t="shared" si="32"/>
        <v>84.259843852733113</v>
      </c>
      <c r="E2087">
        <v>4.1931994866318276E-3</v>
      </c>
    </row>
    <row r="2088" spans="2:5" x14ac:dyDescent="0.3">
      <c r="B2088" s="205">
        <v>37643</v>
      </c>
      <c r="C2088" s="81">
        <v>6.3970380000000002</v>
      </c>
      <c r="D2088" s="62">
        <f t="shared" si="32"/>
        <v>-0.82182924435688487</v>
      </c>
      <c r="E2088">
        <v>4.1914580029282725E-3</v>
      </c>
    </row>
    <row r="2089" spans="2:5" x14ac:dyDescent="0.3">
      <c r="B2089" s="205">
        <v>39813</v>
      </c>
      <c r="C2089" s="81">
        <v>35.903973000000001</v>
      </c>
      <c r="D2089" s="62">
        <f t="shared" si="32"/>
        <v>-0.66808517589386529</v>
      </c>
      <c r="E2089">
        <v>4.1841316636747001E-3</v>
      </c>
    </row>
    <row r="2090" spans="2:5" x14ac:dyDescent="0.3">
      <c r="B2090" s="205">
        <v>41130</v>
      </c>
      <c r="C2090" s="81">
        <v>108.17224899999999</v>
      </c>
      <c r="D2090" s="62">
        <f t="shared" si="32"/>
        <v>13.482679586781606</v>
      </c>
      <c r="E2090">
        <v>4.1753871471898584E-3</v>
      </c>
    </row>
    <row r="2091" spans="2:5" x14ac:dyDescent="0.3">
      <c r="B2091" s="205">
        <v>37882</v>
      </c>
      <c r="C2091" s="81">
        <v>7.4690770000000004</v>
      </c>
      <c r="D2091" s="62">
        <f t="shared" si="32"/>
        <v>-0.9765100145889577</v>
      </c>
      <c r="E2091">
        <v>4.1731440701358227E-3</v>
      </c>
    </row>
    <row r="2092" spans="2:5" x14ac:dyDescent="0.3">
      <c r="B2092" s="205">
        <v>43195</v>
      </c>
      <c r="C2092" s="81">
        <v>317.96856700000001</v>
      </c>
      <c r="D2092" s="62">
        <f t="shared" si="32"/>
        <v>36.817186375332952</v>
      </c>
      <c r="E2092">
        <v>4.1728453745249654E-3</v>
      </c>
    </row>
    <row r="2093" spans="2:5" x14ac:dyDescent="0.3">
      <c r="B2093" s="205">
        <v>37855</v>
      </c>
      <c r="C2093" s="81">
        <v>8.4080440000000003</v>
      </c>
      <c r="D2093" s="62">
        <f t="shared" si="32"/>
        <v>-0.96895627981211185</v>
      </c>
      <c r="E2093">
        <v>4.1701266444424028E-3</v>
      </c>
    </row>
    <row r="2094" spans="2:5" x14ac:dyDescent="0.3">
      <c r="B2094" s="205">
        <v>42908</v>
      </c>
      <c r="C2094" s="81">
        <v>270.84524499999998</v>
      </c>
      <c r="D2094" s="62">
        <f t="shared" si="32"/>
        <v>2.4294985535581093</v>
      </c>
      <c r="E2094">
        <v>4.1697374217060422E-3</v>
      </c>
    </row>
    <row r="2095" spans="2:5" x14ac:dyDescent="0.3">
      <c r="B2095" s="205">
        <v>40308</v>
      </c>
      <c r="C2095" s="81">
        <v>78.975173999999996</v>
      </c>
      <c r="D2095" s="62">
        <f t="shared" si="32"/>
        <v>-0.87382341693927346</v>
      </c>
      <c r="E2095">
        <v>4.1660816726050249E-3</v>
      </c>
    </row>
    <row r="2096" spans="2:5" x14ac:dyDescent="0.3">
      <c r="B2096" s="205">
        <v>44447</v>
      </c>
      <c r="C2096" s="81">
        <v>625.90991199999996</v>
      </c>
      <c r="D2096" s="62">
        <f t="shared" si="32"/>
        <v>0.76988493546352088</v>
      </c>
      <c r="E2096">
        <v>4.1535409842161988E-3</v>
      </c>
    </row>
    <row r="2097" spans="2:5" x14ac:dyDescent="0.3">
      <c r="B2097" s="205">
        <v>43242</v>
      </c>
      <c r="C2097" s="81">
        <v>353.644409</v>
      </c>
      <c r="D2097" s="62">
        <f t="shared" si="32"/>
        <v>75.492384058618342</v>
      </c>
      <c r="E2097">
        <v>4.1535360122864403E-3</v>
      </c>
    </row>
    <row r="2098" spans="2:5" x14ac:dyDescent="0.3">
      <c r="B2098" s="205">
        <v>37750</v>
      </c>
      <c r="C2098" s="81">
        <v>4.6232629999999997</v>
      </c>
      <c r="D2098" s="62">
        <f t="shared" si="32"/>
        <v>-0.94605982934851562</v>
      </c>
      <c r="E2098">
        <v>4.1429672289663138E-3</v>
      </c>
    </row>
    <row r="2099" spans="2:5" x14ac:dyDescent="0.3">
      <c r="B2099" s="205">
        <v>40497</v>
      </c>
      <c r="C2099" s="81">
        <v>85.710944999999995</v>
      </c>
      <c r="D2099" s="62">
        <f t="shared" si="32"/>
        <v>8.0130275772889341</v>
      </c>
      <c r="E2099">
        <v>4.1408667928161018E-3</v>
      </c>
    </row>
    <row r="2100" spans="2:5" x14ac:dyDescent="0.3">
      <c r="B2100" s="205">
        <v>37960</v>
      </c>
      <c r="C2100" s="81">
        <v>9.5096729999999994</v>
      </c>
      <c r="D2100" s="62">
        <f t="shared" si="32"/>
        <v>-0.86221040368958457</v>
      </c>
      <c r="E2100">
        <v>4.1319709190846231E-3</v>
      </c>
    </row>
    <row r="2101" spans="2:5" x14ac:dyDescent="0.3">
      <c r="B2101" s="205">
        <v>40203</v>
      </c>
      <c r="C2101" s="81">
        <v>69.015900000000002</v>
      </c>
      <c r="D2101" s="62">
        <f t="shared" si="32"/>
        <v>3.1315748293483989</v>
      </c>
      <c r="E2101">
        <v>4.1311788071331087E-3</v>
      </c>
    </row>
    <row r="2102" spans="2:5" x14ac:dyDescent="0.3">
      <c r="B2102" s="205">
        <v>38495</v>
      </c>
      <c r="C2102" s="81">
        <v>16.704502000000002</v>
      </c>
      <c r="D2102" s="62">
        <f t="shared" si="32"/>
        <v>-0.94177683180985194</v>
      </c>
      <c r="E2102">
        <v>4.121257703426728E-3</v>
      </c>
    </row>
    <row r="2103" spans="2:5" x14ac:dyDescent="0.3">
      <c r="B2103" s="205">
        <v>42927</v>
      </c>
      <c r="C2103" s="81">
        <v>286.90472399999999</v>
      </c>
      <c r="D2103" s="62">
        <f t="shared" si="32"/>
        <v>-0.4604473375709191</v>
      </c>
      <c r="E2103">
        <v>4.1139505606370523E-3</v>
      </c>
    </row>
    <row r="2104" spans="2:5" x14ac:dyDescent="0.3">
      <c r="B2104" s="205">
        <v>44991</v>
      </c>
      <c r="C2104" s="81">
        <v>531.745544</v>
      </c>
      <c r="D2104" s="62">
        <f t="shared" si="32"/>
        <v>0.19065083768255928</v>
      </c>
      <c r="E2104">
        <v>4.1137890579768322E-3</v>
      </c>
    </row>
    <row r="2105" spans="2:5" x14ac:dyDescent="0.3">
      <c r="B2105" s="205">
        <v>43770</v>
      </c>
      <c r="C2105" s="81">
        <v>446.60073899999998</v>
      </c>
      <c r="D2105" s="62">
        <f t="shared" si="32"/>
        <v>11.199125870978861</v>
      </c>
      <c r="E2105">
        <v>4.1128651210605126E-3</v>
      </c>
    </row>
    <row r="2106" spans="2:5" x14ac:dyDescent="0.3">
      <c r="B2106" s="205">
        <v>39764</v>
      </c>
      <c r="C2106" s="81">
        <v>36.609240999999997</v>
      </c>
      <c r="D2106" s="62">
        <f t="shared" si="32"/>
        <v>-0.93204781252900237</v>
      </c>
      <c r="E2106">
        <v>4.1034975973013232E-3</v>
      </c>
    </row>
    <row r="2107" spans="2:5" x14ac:dyDescent="0.3">
      <c r="B2107" s="205">
        <v>45335</v>
      </c>
      <c r="C2107" s="81">
        <v>538.75</v>
      </c>
      <c r="D2107" s="62">
        <f t="shared" si="32"/>
        <v>12.115730282644899</v>
      </c>
      <c r="E2107">
        <v>4.1002927018982905E-3</v>
      </c>
    </row>
    <row r="2108" spans="2:5" x14ac:dyDescent="0.3">
      <c r="B2108" s="205">
        <v>39084</v>
      </c>
      <c r="C2108" s="81">
        <v>41.076630000000002</v>
      </c>
      <c r="D2108" s="62">
        <f t="shared" si="32"/>
        <v>-0.83620837796369929</v>
      </c>
      <c r="E2108">
        <v>4.0845982810216114E-3</v>
      </c>
    </row>
    <row r="2109" spans="2:5" x14ac:dyDescent="0.3">
      <c r="B2109" s="205">
        <v>42310</v>
      </c>
      <c r="C2109" s="81">
        <v>250.78590399999999</v>
      </c>
      <c r="D2109" s="62">
        <f t="shared" si="32"/>
        <v>1.878469203721542</v>
      </c>
      <c r="E2109">
        <v>4.0778903954551034E-3</v>
      </c>
    </row>
    <row r="2110" spans="2:5" x14ac:dyDescent="0.3">
      <c r="B2110" s="205">
        <v>40598</v>
      </c>
      <c r="C2110" s="81">
        <v>87.124747999999997</v>
      </c>
      <c r="D2110" s="62">
        <f t="shared" si="32"/>
        <v>-0.83694452519105922</v>
      </c>
      <c r="E2110">
        <v>4.0734903940457135E-3</v>
      </c>
    </row>
    <row r="2111" spans="2:5" x14ac:dyDescent="0.3">
      <c r="B2111" s="205">
        <v>44655</v>
      </c>
      <c r="C2111" s="81">
        <v>534.32580600000006</v>
      </c>
      <c r="D2111" s="62">
        <f t="shared" si="32"/>
        <v>111.96363879681249</v>
      </c>
      <c r="E2111">
        <v>4.0557269677585373E-3</v>
      </c>
    </row>
    <row r="2112" spans="2:5" x14ac:dyDescent="0.3">
      <c r="B2112" s="205">
        <v>37708</v>
      </c>
      <c r="C2112" s="81">
        <v>4.7300690000000003</v>
      </c>
      <c r="D2112" s="62">
        <f t="shared" si="32"/>
        <v>-0.99128857848539353</v>
      </c>
      <c r="E2112">
        <v>4.0481868173156263E-3</v>
      </c>
    </row>
    <row r="2113" spans="2:5" x14ac:dyDescent="0.3">
      <c r="B2113" s="205">
        <v>44356</v>
      </c>
      <c r="C2113" s="81">
        <v>542.97326699999996</v>
      </c>
      <c r="D2113" s="62">
        <f t="shared" si="32"/>
        <v>8.131047834449415</v>
      </c>
      <c r="E2113">
        <v>4.0441338509980837E-3</v>
      </c>
    </row>
    <row r="2114" spans="2:5" x14ac:dyDescent="0.3">
      <c r="B2114" s="205">
        <v>40024</v>
      </c>
      <c r="C2114" s="81">
        <v>59.464508000000002</v>
      </c>
      <c r="D2114" s="62">
        <f t="shared" si="32"/>
        <v>-0.76817526875956044</v>
      </c>
      <c r="E2114">
        <v>4.0364914100687902E-3</v>
      </c>
    </row>
    <row r="2115" spans="2:5" x14ac:dyDescent="0.3">
      <c r="B2115" s="205">
        <v>42863</v>
      </c>
      <c r="C2115" s="81">
        <v>256.50631700000002</v>
      </c>
      <c r="D2115" s="62">
        <f t="shared" si="32"/>
        <v>-3.2216244848979822E-2</v>
      </c>
      <c r="E2115">
        <v>4.035096147340665E-3</v>
      </c>
    </row>
    <row r="2116" spans="2:5" x14ac:dyDescent="0.3">
      <c r="B2116" s="205">
        <v>42251</v>
      </c>
      <c r="C2116" s="81">
        <v>265.045074</v>
      </c>
      <c r="D2116" s="62">
        <f t="shared" si="32"/>
        <v>-6.0643005693736152E-2</v>
      </c>
      <c r="E2116">
        <v>4.0337069906989827E-3</v>
      </c>
    </row>
    <row r="2117" spans="2:5" x14ac:dyDescent="0.3">
      <c r="B2117" s="205">
        <v>42971</v>
      </c>
      <c r="C2117" s="81">
        <v>282.15585299999998</v>
      </c>
      <c r="D2117" s="62">
        <f t="shared" si="32"/>
        <v>7.7899389296497032</v>
      </c>
      <c r="E2117">
        <v>4.0153303893619985E-3</v>
      </c>
    </row>
    <row r="2118" spans="2:5" x14ac:dyDescent="0.3">
      <c r="B2118" s="205">
        <v>39776</v>
      </c>
      <c r="C2118" s="81">
        <v>32.099865000000001</v>
      </c>
      <c r="D2118" s="62">
        <f t="shared" si="32"/>
        <v>-0.63987683466696144</v>
      </c>
      <c r="E2118">
        <v>4.0108368568736686E-3</v>
      </c>
    </row>
    <row r="2119" spans="2:5" x14ac:dyDescent="0.3">
      <c r="B2119" s="205">
        <v>40827</v>
      </c>
      <c r="C2119" s="81">
        <v>89.135795999999999</v>
      </c>
      <c r="D2119" s="62">
        <f t="shared" si="32"/>
        <v>-0.83739776876195404</v>
      </c>
      <c r="E2119">
        <v>4.0040859509482708E-3</v>
      </c>
    </row>
    <row r="2120" spans="2:5" x14ac:dyDescent="0.3">
      <c r="B2120" s="205">
        <v>44889</v>
      </c>
      <c r="C2120" s="81">
        <v>548.18310499999995</v>
      </c>
      <c r="D2120" s="62">
        <f t="shared" ref="D2120:D2183" si="33">(C2120-C2121)/C2121</f>
        <v>10.228064607480203</v>
      </c>
      <c r="E2120">
        <v>3.9898305699193112E-3</v>
      </c>
    </row>
    <row r="2121" spans="2:5" x14ac:dyDescent="0.3">
      <c r="B2121" s="205">
        <v>39982</v>
      </c>
      <c r="C2121" s="81">
        <v>48.822581999999997</v>
      </c>
      <c r="D2121" s="62">
        <f t="shared" si="33"/>
        <v>0.56976375629680853</v>
      </c>
      <c r="E2121">
        <v>3.9895059238622939E-3</v>
      </c>
    </row>
    <row r="2122" spans="2:5" x14ac:dyDescent="0.3">
      <c r="B2122" s="205">
        <v>38786</v>
      </c>
      <c r="C2122" s="81">
        <v>31.101866000000001</v>
      </c>
      <c r="D2122" s="62">
        <f t="shared" si="33"/>
        <v>-0.43236163308046105</v>
      </c>
      <c r="E2122">
        <v>3.9881763758712043E-3</v>
      </c>
    </row>
    <row r="2123" spans="2:5" x14ac:dyDescent="0.3">
      <c r="B2123" s="205">
        <v>40051</v>
      </c>
      <c r="C2123" s="81">
        <v>54.791691</v>
      </c>
      <c r="D2123" s="62">
        <f t="shared" si="33"/>
        <v>1.2949312861229005</v>
      </c>
      <c r="E2123">
        <v>3.9826408531438481E-3</v>
      </c>
    </row>
    <row r="2124" spans="2:5" x14ac:dyDescent="0.3">
      <c r="B2124" s="205">
        <v>38677</v>
      </c>
      <c r="C2124" s="81">
        <v>23.87509</v>
      </c>
      <c r="D2124" s="62">
        <f t="shared" si="33"/>
        <v>-0.88540633012662173</v>
      </c>
      <c r="E2124">
        <v>3.9826105400662063E-3</v>
      </c>
    </row>
    <row r="2125" spans="2:5" x14ac:dyDescent="0.3">
      <c r="B2125" s="205">
        <v>41890</v>
      </c>
      <c r="C2125" s="81">
        <v>208.34562700000001</v>
      </c>
      <c r="D2125" s="62">
        <f t="shared" si="33"/>
        <v>8.199299196056657</v>
      </c>
      <c r="E2125">
        <v>3.9823590115711967E-3</v>
      </c>
    </row>
    <row r="2126" spans="2:5" x14ac:dyDescent="0.3">
      <c r="B2126" s="205">
        <v>38636</v>
      </c>
      <c r="C2126" s="81">
        <v>22.647988999999999</v>
      </c>
      <c r="D2126" s="62">
        <f t="shared" si="33"/>
        <v>-0.95990306103523315</v>
      </c>
      <c r="E2126">
        <v>3.9798813824323855E-3</v>
      </c>
    </row>
    <row r="2127" spans="2:5" x14ac:dyDescent="0.3">
      <c r="B2127" s="205">
        <v>45159</v>
      </c>
      <c r="C2127" s="81">
        <v>564.830872</v>
      </c>
      <c r="D2127" s="62">
        <f t="shared" si="33"/>
        <v>0.7565603929210829</v>
      </c>
      <c r="E2127">
        <v>3.9788396930853344E-3</v>
      </c>
    </row>
    <row r="2128" spans="2:5" x14ac:dyDescent="0.3">
      <c r="B2128" s="205">
        <v>43151</v>
      </c>
      <c r="C2128" s="81">
        <v>321.55505399999998</v>
      </c>
      <c r="D2128" s="62">
        <f t="shared" si="33"/>
        <v>-0.1726101686081272</v>
      </c>
      <c r="E2128">
        <v>3.97819521646547E-3</v>
      </c>
    </row>
    <row r="2129" spans="2:5" x14ac:dyDescent="0.3">
      <c r="B2129" s="205">
        <v>43559</v>
      </c>
      <c r="C2129" s="81">
        <v>388.63790899999998</v>
      </c>
      <c r="D2129" s="62">
        <f t="shared" si="33"/>
        <v>4.0181575280482917</v>
      </c>
      <c r="E2129">
        <v>3.9657584145364423E-3</v>
      </c>
    </row>
    <row r="2130" spans="2:5" x14ac:dyDescent="0.3">
      <c r="B2130" s="205">
        <v>40291</v>
      </c>
      <c r="C2130" s="81">
        <v>77.446335000000005</v>
      </c>
      <c r="D2130" s="62">
        <f t="shared" si="33"/>
        <v>2.4060668946252011</v>
      </c>
      <c r="E2130">
        <v>3.9641153151882338E-3</v>
      </c>
    </row>
    <row r="2131" spans="2:5" x14ac:dyDescent="0.3">
      <c r="B2131" s="205">
        <v>38638</v>
      </c>
      <c r="C2131" s="81">
        <v>22.737760999999999</v>
      </c>
      <c r="D2131" s="62">
        <f t="shared" si="33"/>
        <v>-0.70731407393871537</v>
      </c>
      <c r="E2131">
        <v>3.9637956376612493E-3</v>
      </c>
    </row>
    <row r="2132" spans="2:5" x14ac:dyDescent="0.3">
      <c r="B2132" s="205">
        <v>40311</v>
      </c>
      <c r="C2132" s="81">
        <v>77.686554000000001</v>
      </c>
      <c r="D2132" s="62">
        <f t="shared" si="33"/>
        <v>-0.74132027768910003</v>
      </c>
      <c r="E2132">
        <v>3.9514070100420519E-3</v>
      </c>
    </row>
    <row r="2133" spans="2:5" x14ac:dyDescent="0.3">
      <c r="B2133" s="205">
        <v>43182</v>
      </c>
      <c r="C2133" s="81">
        <v>300.319458</v>
      </c>
      <c r="D2133" s="62">
        <f t="shared" si="33"/>
        <v>16.110831463019753</v>
      </c>
      <c r="E2133">
        <v>3.9441114750638374E-3</v>
      </c>
    </row>
    <row r="2134" spans="2:5" x14ac:dyDescent="0.3">
      <c r="B2134" s="205">
        <v>38526</v>
      </c>
      <c r="C2134" s="81">
        <v>17.551424000000001</v>
      </c>
      <c r="D2134" s="62">
        <f t="shared" si="33"/>
        <v>-0.54688169013306376</v>
      </c>
      <c r="E2134">
        <v>3.9213245790107754E-3</v>
      </c>
    </row>
    <row r="2135" spans="2:5" x14ac:dyDescent="0.3">
      <c r="B2135" s="205">
        <v>39884</v>
      </c>
      <c r="C2135" s="81">
        <v>38.734749000000001</v>
      </c>
      <c r="D2135" s="62">
        <f t="shared" si="33"/>
        <v>-0.91831377475254172</v>
      </c>
      <c r="E2135">
        <v>3.9110148866182805E-3</v>
      </c>
    </row>
    <row r="2136" spans="2:5" x14ac:dyDescent="0.3">
      <c r="B2136" s="205">
        <v>44076</v>
      </c>
      <c r="C2136" s="81">
        <v>474.18948399999999</v>
      </c>
      <c r="D2136" s="62">
        <f t="shared" si="33"/>
        <v>11.278932150455628</v>
      </c>
      <c r="E2136">
        <v>3.8965812176760257E-3</v>
      </c>
    </row>
    <row r="2137" spans="2:5" x14ac:dyDescent="0.3">
      <c r="B2137" s="205">
        <v>39832</v>
      </c>
      <c r="C2137" s="81">
        <v>38.618136999999997</v>
      </c>
      <c r="D2137" s="62">
        <f t="shared" si="33"/>
        <v>2.1832462006099069</v>
      </c>
      <c r="E2137">
        <v>3.8886053094595321E-3</v>
      </c>
    </row>
    <row r="2138" spans="2:5" x14ac:dyDescent="0.3">
      <c r="B2138" s="205">
        <v>37984</v>
      </c>
      <c r="C2138" s="81">
        <v>12.131684</v>
      </c>
      <c r="D2138" s="62">
        <f t="shared" si="33"/>
        <v>-0.97775482497065336</v>
      </c>
      <c r="E2138">
        <v>3.8861468129880589E-3</v>
      </c>
    </row>
    <row r="2139" spans="2:5" x14ac:dyDescent="0.3">
      <c r="B2139" s="205">
        <v>44664</v>
      </c>
      <c r="C2139" s="81">
        <v>545.36248799999998</v>
      </c>
      <c r="D2139" s="62">
        <f t="shared" si="33"/>
        <v>3.6606747381249605</v>
      </c>
      <c r="E2139">
        <v>3.8826331149228533E-3</v>
      </c>
    </row>
    <row r="2140" spans="2:5" x14ac:dyDescent="0.3">
      <c r="B2140" s="205">
        <v>41275</v>
      </c>
      <c r="C2140" s="81">
        <v>117.013634</v>
      </c>
      <c r="D2140" s="62">
        <f t="shared" si="33"/>
        <v>0.28500535916579883</v>
      </c>
      <c r="E2140">
        <v>3.8788619653067004E-3</v>
      </c>
    </row>
    <row r="2141" spans="2:5" x14ac:dyDescent="0.3">
      <c r="B2141" s="205">
        <v>40413</v>
      </c>
      <c r="C2141" s="81">
        <v>91.060813999999993</v>
      </c>
      <c r="D2141" s="62">
        <f t="shared" si="33"/>
        <v>-0.83169727487554379</v>
      </c>
      <c r="E2141">
        <v>3.8766423684609501E-3</v>
      </c>
    </row>
    <row r="2142" spans="2:5" x14ac:dyDescent="0.3">
      <c r="B2142" s="205">
        <v>45209</v>
      </c>
      <c r="C2142" s="81">
        <v>541.05371100000002</v>
      </c>
      <c r="D2142" s="62">
        <f t="shared" si="33"/>
        <v>6.8959236221980538E-2</v>
      </c>
      <c r="E2142">
        <v>3.8762698634614181E-3</v>
      </c>
    </row>
    <row r="2143" spans="2:5" x14ac:dyDescent="0.3">
      <c r="B2143" s="205">
        <v>45404</v>
      </c>
      <c r="C2143" s="81">
        <v>506.14999399999999</v>
      </c>
      <c r="D2143" s="62">
        <f t="shared" si="33"/>
        <v>11.909042297740694</v>
      </c>
      <c r="E2143">
        <v>3.8674770995443318E-3</v>
      </c>
    </row>
    <row r="2144" spans="2:5" x14ac:dyDescent="0.3">
      <c r="B2144" s="205">
        <v>39864</v>
      </c>
      <c r="C2144" s="81">
        <v>39.208950000000002</v>
      </c>
      <c r="D2144" s="62">
        <f t="shared" si="33"/>
        <v>-0.92591188640984667</v>
      </c>
      <c r="E2144">
        <v>3.8630431966845753E-3</v>
      </c>
    </row>
    <row r="2145" spans="2:5" x14ac:dyDescent="0.3">
      <c r="B2145" s="205">
        <v>44970</v>
      </c>
      <c r="C2145" s="81">
        <v>529.22051999999996</v>
      </c>
      <c r="D2145" s="62">
        <f t="shared" si="33"/>
        <v>11.030758811370744</v>
      </c>
      <c r="E2145">
        <v>3.85053941558486E-3</v>
      </c>
    </row>
    <row r="2146" spans="2:5" x14ac:dyDescent="0.3">
      <c r="B2146" s="205">
        <v>39377</v>
      </c>
      <c r="C2146" s="81">
        <v>43.988956000000002</v>
      </c>
      <c r="D2146" s="62">
        <f t="shared" si="33"/>
        <v>-2.388880628812482E-3</v>
      </c>
      <c r="E2146">
        <v>3.8463357073261675E-3</v>
      </c>
    </row>
    <row r="2147" spans="2:5" x14ac:dyDescent="0.3">
      <c r="B2147" s="205">
        <v>39275</v>
      </c>
      <c r="C2147" s="81">
        <v>44.094292000000003</v>
      </c>
      <c r="D2147" s="62">
        <f t="shared" si="33"/>
        <v>-0.8288470704748514</v>
      </c>
      <c r="E2147">
        <v>3.8371348664496315E-3</v>
      </c>
    </row>
    <row r="2148" spans="2:5" x14ac:dyDescent="0.3">
      <c r="B2148" s="205">
        <v>42810</v>
      </c>
      <c r="C2148" s="81">
        <v>257.63095099999998</v>
      </c>
      <c r="D2148" s="62">
        <f t="shared" si="33"/>
        <v>-9.2364815560882968E-2</v>
      </c>
      <c r="E2148">
        <v>3.8342132867743048E-3</v>
      </c>
    </row>
    <row r="2149" spans="2:5" x14ac:dyDescent="0.3">
      <c r="B2149" s="205">
        <v>42923</v>
      </c>
      <c r="C2149" s="81">
        <v>283.84857199999999</v>
      </c>
      <c r="D2149" s="62">
        <f t="shared" si="33"/>
        <v>1.6672956447997187</v>
      </c>
      <c r="E2149">
        <v>3.8246388573719594E-3</v>
      </c>
    </row>
    <row r="2150" spans="2:5" x14ac:dyDescent="0.3">
      <c r="B2150" s="205">
        <v>41114</v>
      </c>
      <c r="C2150" s="81">
        <v>106.418114</v>
      </c>
      <c r="D2150" s="62">
        <f t="shared" si="33"/>
        <v>-0.58940024387789047</v>
      </c>
      <c r="E2150">
        <v>3.818615571689219E-3</v>
      </c>
    </row>
    <row r="2151" spans="2:5" x14ac:dyDescent="0.3">
      <c r="B2151" s="205">
        <v>42739</v>
      </c>
      <c r="C2151" s="81">
        <v>259.17724600000003</v>
      </c>
      <c r="D2151" s="62">
        <f t="shared" si="33"/>
        <v>0.25162205287031753</v>
      </c>
      <c r="E2151">
        <v>3.811371064276428E-3</v>
      </c>
    </row>
    <row r="2152" spans="2:5" x14ac:dyDescent="0.3">
      <c r="B2152" s="205">
        <v>41904</v>
      </c>
      <c r="C2152" s="81">
        <v>207.07309000000001</v>
      </c>
      <c r="D2152" s="62">
        <f t="shared" si="33"/>
        <v>-0.15329416565293411</v>
      </c>
      <c r="E2152">
        <v>3.8048566356873406E-3</v>
      </c>
    </row>
    <row r="2153" spans="2:5" x14ac:dyDescent="0.3">
      <c r="B2153" s="205">
        <v>42139</v>
      </c>
      <c r="C2153" s="81">
        <v>244.56320199999999</v>
      </c>
      <c r="D2153" s="62">
        <f t="shared" si="33"/>
        <v>-6.3777637600617911E-3</v>
      </c>
      <c r="E2153">
        <v>3.790025259460724E-3</v>
      </c>
    </row>
    <row r="2154" spans="2:5" x14ac:dyDescent="0.3">
      <c r="B2154" s="205">
        <v>42095</v>
      </c>
      <c r="C2154" s="81">
        <v>246.13298</v>
      </c>
      <c r="D2154" s="62">
        <f t="shared" si="33"/>
        <v>-9.3675722712595735E-2</v>
      </c>
      <c r="E2154">
        <v>3.7656968521154162E-3</v>
      </c>
    </row>
    <row r="2155" spans="2:5" x14ac:dyDescent="0.3">
      <c r="B2155" s="205">
        <v>42216</v>
      </c>
      <c r="C2155" s="81">
        <v>271.57275399999997</v>
      </c>
      <c r="D2155" s="62">
        <f t="shared" si="33"/>
        <v>6.2172534431493505</v>
      </c>
      <c r="E2155">
        <v>3.7644722356246605E-3</v>
      </c>
    </row>
    <row r="2156" spans="2:5" x14ac:dyDescent="0.3">
      <c r="B2156" s="205">
        <v>38936</v>
      </c>
      <c r="C2156" s="81">
        <v>37.628269000000003</v>
      </c>
      <c r="D2156" s="62">
        <f t="shared" si="33"/>
        <v>-0.92369167490013515</v>
      </c>
      <c r="E2156">
        <v>3.7637938841751212E-3</v>
      </c>
    </row>
    <row r="2157" spans="2:5" x14ac:dyDescent="0.3">
      <c r="B2157" s="205">
        <v>44154</v>
      </c>
      <c r="C2157" s="81">
        <v>493.10830700000002</v>
      </c>
      <c r="D2157" s="62">
        <f t="shared" si="33"/>
        <v>12.467141656485687</v>
      </c>
      <c r="E2157">
        <v>3.7593053418668032E-3</v>
      </c>
    </row>
    <row r="2158" spans="2:5" x14ac:dyDescent="0.3">
      <c r="B2158" s="205">
        <v>38930</v>
      </c>
      <c r="C2158" s="81">
        <v>36.615662</v>
      </c>
      <c r="D2158" s="62">
        <f t="shared" si="33"/>
        <v>-0.93095523149889736</v>
      </c>
      <c r="E2158">
        <v>3.7544094902927164E-3</v>
      </c>
    </row>
    <row r="2159" spans="2:5" x14ac:dyDescent="0.3">
      <c r="B2159" s="205">
        <v>44855</v>
      </c>
      <c r="C2159" s="81">
        <v>530.31768799999998</v>
      </c>
      <c r="D2159" s="62">
        <f t="shared" si="33"/>
        <v>4.5330527578963977</v>
      </c>
      <c r="E2159">
        <v>3.7316810243929696E-3</v>
      </c>
    </row>
    <row r="2160" spans="2:5" x14ac:dyDescent="0.3">
      <c r="B2160" s="205">
        <v>40757</v>
      </c>
      <c r="C2160" s="81">
        <v>95.845405999999997</v>
      </c>
      <c r="D2160" s="62">
        <f t="shared" si="33"/>
        <v>-0.63964088931431728</v>
      </c>
      <c r="E2160">
        <v>3.7228224962062291E-3</v>
      </c>
    </row>
    <row r="2161" spans="2:5" x14ac:dyDescent="0.3">
      <c r="B2161" s="205">
        <v>42893</v>
      </c>
      <c r="C2161" s="81">
        <v>265.971924</v>
      </c>
      <c r="D2161" s="62">
        <f t="shared" si="33"/>
        <v>-0.38227936017712855</v>
      </c>
      <c r="E2161">
        <v>3.7135244881100721E-3</v>
      </c>
    </row>
    <row r="2162" spans="2:5" x14ac:dyDescent="0.3">
      <c r="B2162" s="205">
        <v>43734</v>
      </c>
      <c r="C2162" s="81">
        <v>430.56991599999998</v>
      </c>
      <c r="D2162" s="62">
        <f t="shared" si="33"/>
        <v>0.61833168248961401</v>
      </c>
      <c r="E2162">
        <v>3.7032454000272318E-3</v>
      </c>
    </row>
    <row r="2163" spans="2:5" x14ac:dyDescent="0.3">
      <c r="B2163" s="205">
        <v>42668</v>
      </c>
      <c r="C2163" s="81">
        <v>266.05789199999998</v>
      </c>
      <c r="D2163" s="62">
        <f t="shared" si="33"/>
        <v>-0.51899934293516914</v>
      </c>
      <c r="E2163">
        <v>3.6967236191168418E-3</v>
      </c>
    </row>
    <row r="2164" spans="2:5" x14ac:dyDescent="0.3">
      <c r="B2164" s="205">
        <v>44893</v>
      </c>
      <c r="C2164" s="81">
        <v>553.13415499999996</v>
      </c>
      <c r="D2164" s="62">
        <f t="shared" si="33"/>
        <v>5.4646555010692728</v>
      </c>
      <c r="E2164">
        <v>3.6833448614607307E-3</v>
      </c>
    </row>
    <row r="2165" spans="2:5" x14ac:dyDescent="0.3">
      <c r="B2165" s="205">
        <v>40882</v>
      </c>
      <c r="C2165" s="81">
        <v>85.562820000000002</v>
      </c>
      <c r="D2165" s="62">
        <f t="shared" si="33"/>
        <v>-0.76348257543362819</v>
      </c>
      <c r="E2165">
        <v>3.6686304617537116E-3</v>
      </c>
    </row>
    <row r="2166" spans="2:5" x14ac:dyDescent="0.3">
      <c r="B2166" s="205">
        <v>43251</v>
      </c>
      <c r="C2166" s="81">
        <v>361.761169</v>
      </c>
      <c r="D2166" s="62">
        <f t="shared" si="33"/>
        <v>3.2691248380187092</v>
      </c>
      <c r="E2166">
        <v>3.6656817396672819E-3</v>
      </c>
    </row>
    <row r="2167" spans="2:5" x14ac:dyDescent="0.3">
      <c r="B2167" s="205">
        <v>40627</v>
      </c>
      <c r="C2167" s="81">
        <v>84.738952999999995</v>
      </c>
      <c r="D2167" s="62">
        <f t="shared" si="33"/>
        <v>-1.2722268830006843E-2</v>
      </c>
      <c r="E2167">
        <v>3.6629055689470372E-3</v>
      </c>
    </row>
    <row r="2168" spans="2:5" x14ac:dyDescent="0.3">
      <c r="B2168" s="205">
        <v>40875</v>
      </c>
      <c r="C2168" s="81">
        <v>85.830916999999999</v>
      </c>
      <c r="D2168" s="62">
        <f t="shared" si="33"/>
        <v>-0.83100823387684464</v>
      </c>
      <c r="E2168">
        <v>3.6573171893918869E-3</v>
      </c>
    </row>
    <row r="2169" spans="2:5" x14ac:dyDescent="0.3">
      <c r="B2169" s="205">
        <v>45387</v>
      </c>
      <c r="C2169" s="81">
        <v>507.89999399999999</v>
      </c>
      <c r="D2169" s="62">
        <f t="shared" si="33"/>
        <v>4.9812274246640902</v>
      </c>
      <c r="E2169">
        <v>3.655777183814512E-3</v>
      </c>
    </row>
    <row r="2170" spans="2:5" x14ac:dyDescent="0.3">
      <c r="B2170" s="205">
        <v>40633</v>
      </c>
      <c r="C2170" s="81">
        <v>84.915679999999995</v>
      </c>
      <c r="D2170" s="62">
        <f t="shared" si="33"/>
        <v>-0.84368426494139115</v>
      </c>
      <c r="E2170">
        <v>3.6551595428384294E-3</v>
      </c>
    </row>
    <row r="2171" spans="2:5" x14ac:dyDescent="0.3">
      <c r="B2171" s="205">
        <v>44862</v>
      </c>
      <c r="C2171" s="81">
        <v>543.23181199999999</v>
      </c>
      <c r="D2171" s="62">
        <f t="shared" si="33"/>
        <v>1.1024470256852001</v>
      </c>
      <c r="E2171">
        <v>3.6426454882486298E-3</v>
      </c>
    </row>
    <row r="2172" spans="2:5" x14ac:dyDescent="0.3">
      <c r="B2172" s="205">
        <v>42823</v>
      </c>
      <c r="C2172" s="81">
        <v>258.38073700000001</v>
      </c>
      <c r="D2172" s="62">
        <f t="shared" si="33"/>
        <v>0.87857560432026371</v>
      </c>
      <c r="E2172">
        <v>3.6401486983534347E-3</v>
      </c>
    </row>
    <row r="2173" spans="2:5" x14ac:dyDescent="0.3">
      <c r="B2173" s="205">
        <v>41436</v>
      </c>
      <c r="C2173" s="81">
        <v>137.54077100000001</v>
      </c>
      <c r="D2173" s="62">
        <f t="shared" si="33"/>
        <v>-0.75026804954108683</v>
      </c>
      <c r="E2173">
        <v>3.6288781010538661E-3</v>
      </c>
    </row>
    <row r="2174" spans="2:5" x14ac:dyDescent="0.3">
      <c r="B2174" s="205">
        <v>45202</v>
      </c>
      <c r="C2174" s="81">
        <v>550.753601</v>
      </c>
      <c r="D2174" s="62">
        <f t="shared" si="33"/>
        <v>0.93435551866265065</v>
      </c>
      <c r="E2174">
        <v>3.6258692730408932E-3</v>
      </c>
    </row>
    <row r="2175" spans="2:5" x14ac:dyDescent="0.3">
      <c r="B2175" s="205">
        <v>42572</v>
      </c>
      <c r="C2175" s="81">
        <v>284.722015</v>
      </c>
      <c r="D2175" s="62">
        <f t="shared" si="33"/>
        <v>4.6475649727422526E-2</v>
      </c>
      <c r="E2175">
        <v>3.6181673440870664E-3</v>
      </c>
    </row>
    <row r="2176" spans="2:5" x14ac:dyDescent="0.3">
      <c r="B2176" s="205">
        <v>42671</v>
      </c>
      <c r="C2176" s="81">
        <v>272.07705700000002</v>
      </c>
      <c r="D2176" s="62">
        <f t="shared" si="33"/>
        <v>1.4079829942592335</v>
      </c>
      <c r="E2176">
        <v>3.6145305656605539E-3</v>
      </c>
    </row>
    <row r="2177" spans="2:5" x14ac:dyDescent="0.3">
      <c r="B2177" s="205">
        <v>41215</v>
      </c>
      <c r="C2177" s="81">
        <v>112.989609</v>
      </c>
      <c r="D2177" s="62">
        <f t="shared" si="33"/>
        <v>0.13758183174747066</v>
      </c>
      <c r="E2177">
        <v>3.6142228233802124E-3</v>
      </c>
    </row>
    <row r="2178" spans="2:5" x14ac:dyDescent="0.3">
      <c r="B2178" s="205">
        <v>41017</v>
      </c>
      <c r="C2178" s="81">
        <v>99.324378999999993</v>
      </c>
      <c r="D2178" s="62">
        <f t="shared" si="33"/>
        <v>-0.74341598392094099</v>
      </c>
      <c r="E2178">
        <v>3.6118328701869769E-3</v>
      </c>
    </row>
    <row r="2179" spans="2:5" x14ac:dyDescent="0.3">
      <c r="B2179" s="205">
        <v>43558</v>
      </c>
      <c r="C2179" s="81">
        <v>387.10275300000001</v>
      </c>
      <c r="D2179" s="62">
        <f t="shared" si="33"/>
        <v>0.88920649879680702</v>
      </c>
      <c r="E2179">
        <v>3.6070927589975672E-3</v>
      </c>
    </row>
    <row r="2180" spans="2:5" x14ac:dyDescent="0.3">
      <c r="B2180" s="205">
        <v>41876</v>
      </c>
      <c r="C2180" s="81">
        <v>204.902298</v>
      </c>
      <c r="D2180" s="62">
        <f t="shared" si="33"/>
        <v>-0.29000653689090378</v>
      </c>
      <c r="E2180">
        <v>3.5978899211420987E-3</v>
      </c>
    </row>
    <row r="2181" spans="2:5" x14ac:dyDescent="0.3">
      <c r="B2181" s="205">
        <v>42941</v>
      </c>
      <c r="C2181" s="81">
        <v>288.597443</v>
      </c>
      <c r="D2181" s="62">
        <f t="shared" si="33"/>
        <v>5.0716270040675431</v>
      </c>
      <c r="E2181">
        <v>3.5974209167789193E-3</v>
      </c>
    </row>
    <row r="2182" spans="2:5" x14ac:dyDescent="0.3">
      <c r="B2182" s="205">
        <v>39435</v>
      </c>
      <c r="C2182" s="81">
        <v>47.532142999999998</v>
      </c>
      <c r="D2182" s="62">
        <f t="shared" si="33"/>
        <v>-0.88967950153406816</v>
      </c>
      <c r="E2182">
        <v>3.582308492486687E-3</v>
      </c>
    </row>
    <row r="2183" spans="2:5" x14ac:dyDescent="0.3">
      <c r="B2183" s="205">
        <v>43501</v>
      </c>
      <c r="C2183" s="81">
        <v>430.85504200000003</v>
      </c>
      <c r="D2183" s="62">
        <f t="shared" si="33"/>
        <v>-0.28009179575176218</v>
      </c>
      <c r="E2183">
        <v>3.5757157839377942E-3</v>
      </c>
    </row>
    <row r="2184" spans="2:5" x14ac:dyDescent="0.3">
      <c r="B2184" s="205">
        <v>44903</v>
      </c>
      <c r="C2184" s="81">
        <v>598.48608400000001</v>
      </c>
      <c r="D2184" s="62">
        <f t="shared" ref="D2184:D2247" si="34">(C2184-C2185)/C2185</f>
        <v>0.15049225335273539</v>
      </c>
      <c r="E2184">
        <v>3.570055855933309E-3</v>
      </c>
    </row>
    <row r="2185" spans="2:5" x14ac:dyDescent="0.3">
      <c r="B2185" s="205">
        <v>45371</v>
      </c>
      <c r="C2185" s="81">
        <v>520.20001200000002</v>
      </c>
      <c r="D2185" s="62">
        <f t="shared" si="34"/>
        <v>29.086754303831444</v>
      </c>
      <c r="E2185">
        <v>3.5690866898005712E-3</v>
      </c>
    </row>
    <row r="2186" spans="2:5" x14ac:dyDescent="0.3">
      <c r="B2186" s="205">
        <v>38532</v>
      </c>
      <c r="C2186" s="81">
        <v>17.290001</v>
      </c>
      <c r="D2186" s="62">
        <f t="shared" si="34"/>
        <v>-0.80225080657991243</v>
      </c>
      <c r="E2186">
        <v>3.552948704226822E-3</v>
      </c>
    </row>
    <row r="2187" spans="2:5" x14ac:dyDescent="0.3">
      <c r="B2187" s="205">
        <v>40599</v>
      </c>
      <c r="C2187" s="81">
        <v>87.433989999999994</v>
      </c>
      <c r="D2187" s="62">
        <f t="shared" si="34"/>
        <v>0.58008369995306941</v>
      </c>
      <c r="E2187">
        <v>3.5494162921423612E-3</v>
      </c>
    </row>
    <row r="2188" spans="2:5" x14ac:dyDescent="0.3">
      <c r="B2188" s="205">
        <v>40070</v>
      </c>
      <c r="C2188" s="81">
        <v>55.335037</v>
      </c>
      <c r="D2188" s="62">
        <f t="shared" si="34"/>
        <v>-0.89717544451879461</v>
      </c>
      <c r="E2188">
        <v>3.5473338783877872E-3</v>
      </c>
    </row>
    <row r="2189" spans="2:5" x14ac:dyDescent="0.3">
      <c r="B2189" s="205">
        <v>45351</v>
      </c>
      <c r="C2189" s="81">
        <v>538.15002400000003</v>
      </c>
      <c r="D2189" s="62">
        <f t="shared" si="34"/>
        <v>0.54314124501800054</v>
      </c>
      <c r="E2189">
        <v>3.5431682983683549E-3</v>
      </c>
    </row>
    <row r="2190" spans="2:5" x14ac:dyDescent="0.3">
      <c r="B2190" s="205">
        <v>43244</v>
      </c>
      <c r="C2190" s="81">
        <v>348.73672499999998</v>
      </c>
      <c r="D2190" s="62">
        <f t="shared" si="34"/>
        <v>7.2498257534991648</v>
      </c>
      <c r="E2190">
        <v>3.5306314070063919E-3</v>
      </c>
    </row>
    <row r="2191" spans="2:5" x14ac:dyDescent="0.3">
      <c r="B2191" s="205">
        <v>39582</v>
      </c>
      <c r="C2191" s="81">
        <v>42.272010999999999</v>
      </c>
      <c r="D2191" s="62">
        <f t="shared" si="34"/>
        <v>-0.52600255222083203</v>
      </c>
      <c r="E2191">
        <v>3.5249421653380697E-3</v>
      </c>
    </row>
    <row r="2192" spans="2:5" x14ac:dyDescent="0.3">
      <c r="B2192" s="205">
        <v>40851</v>
      </c>
      <c r="C2192" s="81">
        <v>89.181938000000002</v>
      </c>
      <c r="D2192" s="62">
        <f t="shared" si="34"/>
        <v>-0.64582846968654839</v>
      </c>
      <c r="E2192">
        <v>3.5192400659549562E-3</v>
      </c>
    </row>
    <row r="2193" spans="2:5" x14ac:dyDescent="0.3">
      <c r="B2193" s="205">
        <v>42305</v>
      </c>
      <c r="C2193" s="81">
        <v>251.80436700000001</v>
      </c>
      <c r="D2193" s="62">
        <f t="shared" si="34"/>
        <v>-0.54790434351825545</v>
      </c>
      <c r="E2193">
        <v>3.5056491227311529E-3</v>
      </c>
    </row>
    <row r="2194" spans="2:5" x14ac:dyDescent="0.3">
      <c r="B2194" s="205">
        <v>45174</v>
      </c>
      <c r="C2194" s="81">
        <v>556.97143600000004</v>
      </c>
      <c r="D2194" s="62">
        <f t="shared" si="34"/>
        <v>5.2657111173421454</v>
      </c>
      <c r="E2194">
        <v>3.4951926529777919E-3</v>
      </c>
    </row>
    <row r="2195" spans="2:5" x14ac:dyDescent="0.3">
      <c r="B2195" s="205">
        <v>40546</v>
      </c>
      <c r="C2195" s="81">
        <v>88.891975000000002</v>
      </c>
      <c r="D2195" s="62">
        <f t="shared" si="34"/>
        <v>-0.70118720000595935</v>
      </c>
      <c r="E2195">
        <v>3.4915174790305817E-3</v>
      </c>
    </row>
    <row r="2196" spans="2:5" x14ac:dyDescent="0.3">
      <c r="B2196" s="205">
        <v>43013</v>
      </c>
      <c r="C2196" s="81">
        <v>297.48382600000002</v>
      </c>
      <c r="D2196" s="62">
        <f t="shared" si="34"/>
        <v>2.3781649391779149</v>
      </c>
      <c r="E2196">
        <v>3.489377927637045E-3</v>
      </c>
    </row>
    <row r="2197" spans="2:5" x14ac:dyDescent="0.3">
      <c r="B2197" s="205">
        <v>40357</v>
      </c>
      <c r="C2197" s="81">
        <v>88.060776000000004</v>
      </c>
      <c r="D2197" s="62">
        <f t="shared" si="34"/>
        <v>-0.71875265852806969</v>
      </c>
      <c r="E2197">
        <v>3.4842795818399441E-3</v>
      </c>
    </row>
    <row r="2198" spans="2:5" x14ac:dyDescent="0.3">
      <c r="B2198" s="205">
        <v>43157</v>
      </c>
      <c r="C2198" s="81">
        <v>313.10794099999998</v>
      </c>
      <c r="D2198" s="62">
        <f t="shared" si="34"/>
        <v>-0.29602509742003369</v>
      </c>
      <c r="E2198">
        <v>3.4782635839723497E-3</v>
      </c>
    </row>
    <row r="2199" spans="2:5" x14ac:dyDescent="0.3">
      <c r="B2199" s="205">
        <v>43769</v>
      </c>
      <c r="C2199" s="81">
        <v>444.77145400000001</v>
      </c>
      <c r="D2199" s="62">
        <f t="shared" si="34"/>
        <v>24.458039676108076</v>
      </c>
      <c r="E2199">
        <v>3.475675784690894E-3</v>
      </c>
    </row>
    <row r="2200" spans="2:5" x14ac:dyDescent="0.3">
      <c r="B2200" s="205">
        <v>38520</v>
      </c>
      <c r="C2200" s="81">
        <v>17.470766000000001</v>
      </c>
      <c r="D2200" s="62">
        <f t="shared" si="34"/>
        <v>-0.8044326973387379</v>
      </c>
      <c r="E2200">
        <v>3.4743848977466804E-3</v>
      </c>
    </row>
    <row r="2201" spans="2:5" x14ac:dyDescent="0.3">
      <c r="B2201" s="205">
        <v>40605</v>
      </c>
      <c r="C2201" s="81">
        <v>89.333777999999995</v>
      </c>
      <c r="D2201" s="62">
        <f t="shared" si="34"/>
        <v>-0.76901340151458386</v>
      </c>
      <c r="E2201">
        <v>3.4738406511617441E-3</v>
      </c>
    </row>
    <row r="2202" spans="2:5" x14ac:dyDescent="0.3">
      <c r="B2202" s="205">
        <v>43392</v>
      </c>
      <c r="C2202" s="81">
        <v>386.74874899999998</v>
      </c>
      <c r="D2202" s="62">
        <f t="shared" si="34"/>
        <v>-0.27084780734968678</v>
      </c>
      <c r="E2202">
        <v>3.4736413009219037E-3</v>
      </c>
    </row>
    <row r="2203" spans="2:5" x14ac:dyDescent="0.3">
      <c r="B2203" s="205">
        <v>45014</v>
      </c>
      <c r="C2203" s="81">
        <v>530.40881300000001</v>
      </c>
      <c r="D2203" s="62">
        <f t="shared" si="34"/>
        <v>7.4269489954835386</v>
      </c>
      <c r="E2203">
        <v>3.4658536866700299E-3</v>
      </c>
    </row>
    <row r="2204" spans="2:5" x14ac:dyDescent="0.3">
      <c r="B2204" s="205">
        <v>40099</v>
      </c>
      <c r="C2204" s="81">
        <v>62.941974999999999</v>
      </c>
      <c r="D2204" s="62">
        <f t="shared" si="34"/>
        <v>-0.75361487195033883</v>
      </c>
      <c r="E2204">
        <v>3.4649702869539588E-3</v>
      </c>
    </row>
    <row r="2205" spans="2:5" x14ac:dyDescent="0.3">
      <c r="B2205" s="205">
        <v>42184</v>
      </c>
      <c r="C2205" s="81">
        <v>255.46174600000001</v>
      </c>
      <c r="D2205" s="62">
        <f t="shared" si="34"/>
        <v>-0.54748081514044522</v>
      </c>
      <c r="E2205">
        <v>3.4551049296318616E-3</v>
      </c>
    </row>
    <row r="2206" spans="2:5" x14ac:dyDescent="0.3">
      <c r="B2206" s="205">
        <v>45183</v>
      </c>
      <c r="C2206" s="81">
        <v>564.53241000000003</v>
      </c>
      <c r="D2206" s="62">
        <f t="shared" si="34"/>
        <v>12.141914165297166</v>
      </c>
      <c r="E2206">
        <v>3.4483277340073434E-3</v>
      </c>
    </row>
    <row r="2207" spans="2:5" x14ac:dyDescent="0.3">
      <c r="B2207" s="205">
        <v>39247</v>
      </c>
      <c r="C2207" s="81">
        <v>42.956634999999999</v>
      </c>
      <c r="D2207" s="62">
        <f t="shared" si="34"/>
        <v>-0.83443733533828879</v>
      </c>
      <c r="E2207">
        <v>3.444987168399857E-3</v>
      </c>
    </row>
    <row r="2208" spans="2:5" x14ac:dyDescent="0.3">
      <c r="B2208" s="205">
        <v>42758</v>
      </c>
      <c r="C2208" s="81">
        <v>259.45846599999999</v>
      </c>
      <c r="D2208" s="62">
        <f t="shared" si="34"/>
        <v>27.357247693487228</v>
      </c>
      <c r="E2208">
        <v>3.4435069587184001E-3</v>
      </c>
    </row>
    <row r="2209" spans="2:5" x14ac:dyDescent="0.3">
      <c r="B2209" s="205">
        <v>38068</v>
      </c>
      <c r="C2209" s="81">
        <v>9.149635</v>
      </c>
      <c r="D2209" s="62">
        <f t="shared" si="34"/>
        <v>-0.84011370588279388</v>
      </c>
      <c r="E2209">
        <v>3.4334145470529217E-3</v>
      </c>
    </row>
    <row r="2210" spans="2:5" x14ac:dyDescent="0.3">
      <c r="B2210" s="205">
        <v>40007</v>
      </c>
      <c r="C2210" s="81">
        <v>57.225887</v>
      </c>
      <c r="D2210" s="62">
        <f t="shared" si="34"/>
        <v>0.12972331279055377</v>
      </c>
      <c r="E2210">
        <v>3.4295278124085496E-3</v>
      </c>
    </row>
    <row r="2211" spans="2:5" x14ac:dyDescent="0.3">
      <c r="B2211" s="205">
        <v>39987</v>
      </c>
      <c r="C2211" s="81">
        <v>50.654781</v>
      </c>
      <c r="D2211" s="62">
        <f t="shared" si="34"/>
        <v>8.0212503857934685</v>
      </c>
      <c r="E2211">
        <v>3.416066572204618E-3</v>
      </c>
    </row>
    <row r="2212" spans="2:5" x14ac:dyDescent="0.3">
      <c r="B2212" s="205">
        <v>37614</v>
      </c>
      <c r="C2212" s="81">
        <v>5.6150510000000002</v>
      </c>
      <c r="D2212" s="62">
        <f t="shared" si="34"/>
        <v>-0.98950386030118243</v>
      </c>
      <c r="E2212">
        <v>3.4083407761789919E-3</v>
      </c>
    </row>
    <row r="2213" spans="2:5" x14ac:dyDescent="0.3">
      <c r="B2213" s="205">
        <v>44755</v>
      </c>
      <c r="C2213" s="81">
        <v>534.96343999999999</v>
      </c>
      <c r="D2213" s="62">
        <f t="shared" si="34"/>
        <v>-9.5313100236306458E-2</v>
      </c>
      <c r="E2213">
        <v>3.4041941474170336E-3</v>
      </c>
    </row>
    <row r="2214" spans="2:5" x14ac:dyDescent="0.3">
      <c r="B2214" s="205">
        <v>44510</v>
      </c>
      <c r="C2214" s="81">
        <v>591.32440199999996</v>
      </c>
      <c r="D2214" s="62">
        <f t="shared" si="34"/>
        <v>0.21996710990515467</v>
      </c>
      <c r="E2214">
        <v>3.3983937006353509E-3</v>
      </c>
    </row>
    <row r="2215" spans="2:5" x14ac:dyDescent="0.3">
      <c r="B2215" s="205">
        <v>43887</v>
      </c>
      <c r="C2215" s="81">
        <v>484.70519999999999</v>
      </c>
      <c r="D2215" s="62">
        <f t="shared" si="34"/>
        <v>-3.576330839248925E-2</v>
      </c>
      <c r="E2215">
        <v>3.3982500470967959E-3</v>
      </c>
    </row>
    <row r="2216" spans="2:5" x14ac:dyDescent="0.3">
      <c r="B2216" s="205">
        <v>44149</v>
      </c>
      <c r="C2216" s="81">
        <v>502.68279999999999</v>
      </c>
      <c r="D2216" s="62">
        <f t="shared" si="34"/>
        <v>1.0164575037558456</v>
      </c>
      <c r="E2216">
        <v>3.3954330671726253E-3</v>
      </c>
    </row>
    <row r="2217" spans="2:5" x14ac:dyDescent="0.3">
      <c r="B2217" s="205">
        <v>42782</v>
      </c>
      <c r="C2217" s="81">
        <v>249.290054</v>
      </c>
      <c r="D2217" s="62">
        <f t="shared" si="34"/>
        <v>-0.53592035004685112</v>
      </c>
      <c r="E2217">
        <v>3.3948742685395343E-3</v>
      </c>
    </row>
    <row r="2218" spans="2:5" x14ac:dyDescent="0.3">
      <c r="B2218" s="205">
        <v>44631</v>
      </c>
      <c r="C2218" s="81">
        <v>537.17083700000001</v>
      </c>
      <c r="D2218" s="62">
        <f t="shared" si="34"/>
        <v>-3.5335773176795988E-2</v>
      </c>
      <c r="E2218">
        <v>3.3901578623876331E-3</v>
      </c>
    </row>
    <row r="2219" spans="2:5" x14ac:dyDescent="0.3">
      <c r="B2219" s="205">
        <v>45091</v>
      </c>
      <c r="C2219" s="81">
        <v>556.84747300000004</v>
      </c>
      <c r="D2219" s="62">
        <f t="shared" si="34"/>
        <v>5.0989216058791405</v>
      </c>
      <c r="E2219">
        <v>3.3900231297901338E-3</v>
      </c>
    </row>
    <row r="2220" spans="2:5" x14ac:dyDescent="0.3">
      <c r="B2220" s="205">
        <v>40476</v>
      </c>
      <c r="C2220" s="81">
        <v>91.302611999999996</v>
      </c>
      <c r="D2220" s="62">
        <f t="shared" si="34"/>
        <v>-0.8353529241109886</v>
      </c>
      <c r="E2220">
        <v>3.3820260077312273E-3</v>
      </c>
    </row>
    <row r="2221" spans="2:5" x14ac:dyDescent="0.3">
      <c r="B2221" s="205">
        <v>44622</v>
      </c>
      <c r="C2221" s="81">
        <v>554.53527799999995</v>
      </c>
      <c r="D2221" s="62">
        <f t="shared" si="34"/>
        <v>6.7527509050708421</v>
      </c>
      <c r="E2221">
        <v>3.3727336991185891E-3</v>
      </c>
    </row>
    <row r="2222" spans="2:5" x14ac:dyDescent="0.3">
      <c r="B2222" s="205">
        <v>40164</v>
      </c>
      <c r="C2222" s="81">
        <v>71.527550000000005</v>
      </c>
      <c r="D2222" s="62">
        <f t="shared" si="34"/>
        <v>2.4606467252466389</v>
      </c>
      <c r="E2222">
        <v>3.3700529132059411E-3</v>
      </c>
    </row>
    <row r="2223" spans="2:5" x14ac:dyDescent="0.3">
      <c r="B2223" s="205">
        <v>38559</v>
      </c>
      <c r="C2223" s="81">
        <v>20.668838999999998</v>
      </c>
      <c r="D2223" s="62">
        <f t="shared" si="34"/>
        <v>-0.7782388863142865</v>
      </c>
      <c r="E2223">
        <v>3.3677086580787483E-3</v>
      </c>
    </row>
    <row r="2224" spans="2:5" x14ac:dyDescent="0.3">
      <c r="B2224" s="205">
        <v>41060</v>
      </c>
      <c r="C2224" s="81">
        <v>93.203170999999998</v>
      </c>
      <c r="D2224" s="62">
        <f t="shared" si="34"/>
        <v>8.9858029640969033</v>
      </c>
      <c r="E2224">
        <v>3.3672267576274526E-3</v>
      </c>
    </row>
    <row r="2225" spans="2:5" x14ac:dyDescent="0.3">
      <c r="B2225" s="205">
        <v>38062</v>
      </c>
      <c r="C2225" s="81">
        <v>9.3335679999999996</v>
      </c>
      <c r="D2225" s="62">
        <f t="shared" si="34"/>
        <v>-0.98292118542135265</v>
      </c>
      <c r="E2225">
        <v>3.3657415902954599E-3</v>
      </c>
    </row>
    <row r="2226" spans="2:5" x14ac:dyDescent="0.3">
      <c r="B2226" s="205">
        <v>44882</v>
      </c>
      <c r="C2226" s="81">
        <v>546.49975600000005</v>
      </c>
      <c r="D2226" s="62">
        <f t="shared" si="34"/>
        <v>0.97630164826632571</v>
      </c>
      <c r="E2226">
        <v>3.3633507285037072E-3</v>
      </c>
    </row>
    <row r="2227" spans="2:5" x14ac:dyDescent="0.3">
      <c r="B2227" s="205">
        <v>42237</v>
      </c>
      <c r="C2227" s="81">
        <v>276.52648900000003</v>
      </c>
      <c r="D2227" s="62">
        <f t="shared" si="34"/>
        <v>-5.6742520294142326E-2</v>
      </c>
      <c r="E2227">
        <v>3.3595828421061672E-3</v>
      </c>
    </row>
    <row r="2228" spans="2:5" x14ac:dyDescent="0.3">
      <c r="B2228" s="205">
        <v>42538</v>
      </c>
      <c r="C2228" s="81">
        <v>293.16119400000002</v>
      </c>
      <c r="D2228" s="62">
        <f t="shared" si="34"/>
        <v>0.17497866902969647</v>
      </c>
      <c r="E2228">
        <v>3.3429089285410851E-3</v>
      </c>
    </row>
    <row r="2229" spans="2:5" x14ac:dyDescent="0.3">
      <c r="B2229" s="205">
        <v>42177</v>
      </c>
      <c r="C2229" s="81">
        <v>249.50341800000001</v>
      </c>
      <c r="D2229" s="62">
        <f t="shared" si="34"/>
        <v>-0.44476154492950282</v>
      </c>
      <c r="E2229">
        <v>3.3420887236377903E-3</v>
      </c>
    </row>
    <row r="2230" spans="2:5" x14ac:dyDescent="0.3">
      <c r="B2230" s="205">
        <v>43808</v>
      </c>
      <c r="C2230" s="81">
        <v>449.36264</v>
      </c>
      <c r="D2230" s="62">
        <f t="shared" si="34"/>
        <v>10.872755855315457</v>
      </c>
      <c r="E2230">
        <v>3.3420610584850921E-3</v>
      </c>
    </row>
    <row r="2231" spans="2:5" x14ac:dyDescent="0.3">
      <c r="B2231" s="205">
        <v>38989</v>
      </c>
      <c r="C2231" s="81">
        <v>37.848216999999998</v>
      </c>
      <c r="D2231" s="62">
        <f t="shared" si="34"/>
        <v>-0.93675693722734743</v>
      </c>
      <c r="E2231">
        <v>3.3006302005594555E-3</v>
      </c>
    </row>
    <row r="2232" spans="2:5" x14ac:dyDescent="0.3">
      <c r="B2232" s="205">
        <v>44504</v>
      </c>
      <c r="C2232" s="81">
        <v>598.45642099999998</v>
      </c>
      <c r="D2232" s="62">
        <f t="shared" si="34"/>
        <v>60.067922679216792</v>
      </c>
      <c r="E2232">
        <v>3.2757284223753937E-3</v>
      </c>
    </row>
    <row r="2233" spans="2:5" x14ac:dyDescent="0.3">
      <c r="B2233" s="205">
        <v>38265</v>
      </c>
      <c r="C2233" s="81">
        <v>9.799849</v>
      </c>
      <c r="D2233" s="62">
        <f t="shared" si="34"/>
        <v>0.17202227307176338</v>
      </c>
      <c r="E2233">
        <v>3.2627015271019339E-3</v>
      </c>
    </row>
    <row r="2234" spans="2:5" x14ac:dyDescent="0.3">
      <c r="B2234" s="205">
        <v>37860</v>
      </c>
      <c r="C2234" s="81">
        <v>8.3614870000000003</v>
      </c>
      <c r="D2234" s="62">
        <f t="shared" si="34"/>
        <v>-0.98520912391667714</v>
      </c>
      <c r="E2234">
        <v>3.2590521727915069E-3</v>
      </c>
    </row>
    <row r="2235" spans="2:5" x14ac:dyDescent="0.3">
      <c r="B2235" s="205">
        <v>45093</v>
      </c>
      <c r="C2235" s="81">
        <v>565.31384300000002</v>
      </c>
      <c r="D2235" s="62">
        <f t="shared" si="34"/>
        <v>0.35171205526331162</v>
      </c>
      <c r="E2235">
        <v>3.2510518784440671E-3</v>
      </c>
    </row>
    <row r="2236" spans="2:5" x14ac:dyDescent="0.3">
      <c r="B2236" s="205">
        <v>43977</v>
      </c>
      <c r="C2236" s="81">
        <v>418.22061200000002</v>
      </c>
      <c r="D2236" s="62">
        <f t="shared" si="34"/>
        <v>2.7192665238658469</v>
      </c>
      <c r="E2236">
        <v>3.2431318438403941E-3</v>
      </c>
    </row>
    <row r="2237" spans="2:5" x14ac:dyDescent="0.3">
      <c r="B2237" s="205">
        <v>41213</v>
      </c>
      <c r="C2237" s="81">
        <v>112.447067</v>
      </c>
      <c r="D2237" s="62">
        <f t="shared" si="34"/>
        <v>1.8603778921031722</v>
      </c>
      <c r="E2237">
        <v>3.2273626680858723E-3</v>
      </c>
    </row>
    <row r="2238" spans="2:5" x14ac:dyDescent="0.3">
      <c r="B2238" s="205">
        <v>39183</v>
      </c>
      <c r="C2238" s="81">
        <v>39.311962000000001</v>
      </c>
      <c r="D2238" s="62">
        <f t="shared" si="34"/>
        <v>-0.64968928785662861</v>
      </c>
      <c r="E2238">
        <v>3.225780273436475E-3</v>
      </c>
    </row>
    <row r="2239" spans="2:5" x14ac:dyDescent="0.3">
      <c r="B2239" s="205">
        <v>41170</v>
      </c>
      <c r="C2239" s="81">
        <v>112.220268</v>
      </c>
      <c r="D2239" s="62">
        <f t="shared" si="34"/>
        <v>-0.54260795800989681</v>
      </c>
      <c r="E2239">
        <v>3.2167314052207064E-3</v>
      </c>
    </row>
    <row r="2240" spans="2:5" x14ac:dyDescent="0.3">
      <c r="B2240" s="205">
        <v>42142</v>
      </c>
      <c r="C2240" s="81">
        <v>245.34809899999999</v>
      </c>
      <c r="D2240" s="62">
        <f t="shared" si="34"/>
        <v>-0.54596527702811548</v>
      </c>
      <c r="E2240">
        <v>3.209383069820949E-3</v>
      </c>
    </row>
    <row r="2241" spans="2:5" x14ac:dyDescent="0.3">
      <c r="B2241" s="205">
        <v>44823</v>
      </c>
      <c r="C2241" s="81">
        <v>540.37298599999997</v>
      </c>
      <c r="D2241" s="62">
        <f t="shared" si="34"/>
        <v>1.2982376864830308E-3</v>
      </c>
      <c r="E2241">
        <v>3.2027586737112417E-3</v>
      </c>
    </row>
    <row r="2242" spans="2:5" x14ac:dyDescent="0.3">
      <c r="B2242" s="205">
        <v>44760</v>
      </c>
      <c r="C2242" s="81">
        <v>539.67236300000002</v>
      </c>
      <c r="D2242" s="62">
        <f t="shared" si="34"/>
        <v>17.119440287779785</v>
      </c>
      <c r="E2242">
        <v>3.1913360665926124E-3</v>
      </c>
    </row>
    <row r="2243" spans="2:5" x14ac:dyDescent="0.3">
      <c r="B2243" s="205">
        <v>38741</v>
      </c>
      <c r="C2243" s="81">
        <v>29.784162999999999</v>
      </c>
      <c r="D2243" s="62">
        <f t="shared" si="34"/>
        <v>-0.9444273489446251</v>
      </c>
      <c r="E2243">
        <v>3.1899541436513634E-3</v>
      </c>
    </row>
    <row r="2244" spans="2:5" x14ac:dyDescent="0.3">
      <c r="B2244" s="205">
        <v>45321</v>
      </c>
      <c r="C2244" s="81">
        <v>535.95001200000002</v>
      </c>
      <c r="D2244" s="62">
        <f t="shared" si="34"/>
        <v>12.612714607888933</v>
      </c>
      <c r="E2244">
        <v>3.1820533458119141E-3</v>
      </c>
    </row>
    <row r="2245" spans="2:5" x14ac:dyDescent="0.3">
      <c r="B2245" s="205">
        <v>38898</v>
      </c>
      <c r="C2245" s="81">
        <v>39.371281000000003</v>
      </c>
      <c r="D2245" s="62">
        <f t="shared" si="34"/>
        <v>-0.85249177643120677</v>
      </c>
      <c r="E2245">
        <v>3.1722602465731504E-3</v>
      </c>
    </row>
    <row r="2246" spans="2:5" x14ac:dyDescent="0.3">
      <c r="B2246" s="205">
        <v>42831</v>
      </c>
      <c r="C2246" s="81">
        <v>266.90905800000002</v>
      </c>
      <c r="D2246" s="62">
        <f t="shared" si="34"/>
        <v>-0.51690193269013274</v>
      </c>
      <c r="E2246">
        <v>3.1702939131330716E-3</v>
      </c>
    </row>
    <row r="2247" spans="2:5" x14ac:dyDescent="0.3">
      <c r="B2247" s="205">
        <v>45203</v>
      </c>
      <c r="C2247" s="81">
        <v>552.49456799999996</v>
      </c>
      <c r="D2247" s="62">
        <f t="shared" si="34"/>
        <v>90.093006131732494</v>
      </c>
      <c r="E2247">
        <v>3.1610633082360092E-3</v>
      </c>
    </row>
    <row r="2248" spans="2:5" x14ac:dyDescent="0.3">
      <c r="B2248" s="205">
        <v>37792</v>
      </c>
      <c r="C2248" s="81">
        <v>6.0651700000000002</v>
      </c>
      <c r="D2248" s="62">
        <f t="shared" ref="D2248:D2311" si="35">(C2248-C2249)/C2249</f>
        <v>-0.89043491459049351</v>
      </c>
      <c r="E2248">
        <v>3.1544311719724728E-3</v>
      </c>
    </row>
    <row r="2249" spans="2:5" x14ac:dyDescent="0.3">
      <c r="B2249" s="205">
        <v>40039</v>
      </c>
      <c r="C2249" s="81">
        <v>55.356777000000001</v>
      </c>
      <c r="D2249" s="62">
        <f t="shared" si="35"/>
        <v>8.2016561618282573</v>
      </c>
      <c r="E2249">
        <v>3.1510671821983979E-3</v>
      </c>
    </row>
    <row r="2250" spans="2:5" x14ac:dyDescent="0.3">
      <c r="B2250" s="205">
        <v>37470</v>
      </c>
      <c r="C2250" s="81">
        <v>6.0159580000000004</v>
      </c>
      <c r="D2250" s="62">
        <f t="shared" si="35"/>
        <v>-0.89162172431761033</v>
      </c>
      <c r="E2250">
        <v>3.1446871228905772E-3</v>
      </c>
    </row>
    <row r="2251" spans="2:5" x14ac:dyDescent="0.3">
      <c r="B2251" s="205">
        <v>40071</v>
      </c>
      <c r="C2251" s="81">
        <v>55.508892000000003</v>
      </c>
      <c r="D2251" s="62">
        <f t="shared" si="35"/>
        <v>5.234487681895736</v>
      </c>
      <c r="E2251">
        <v>3.1418610960719734E-3</v>
      </c>
    </row>
    <row r="2252" spans="2:5" x14ac:dyDescent="0.3">
      <c r="B2252" s="205">
        <v>38154</v>
      </c>
      <c r="C2252" s="81">
        <v>8.9035209999999996</v>
      </c>
      <c r="D2252" s="62">
        <f t="shared" si="35"/>
        <v>-0.910387435062748</v>
      </c>
      <c r="E2252">
        <v>3.1417466872232587E-3</v>
      </c>
    </row>
    <row r="2253" spans="2:5" x14ac:dyDescent="0.3">
      <c r="B2253" s="205">
        <v>40743</v>
      </c>
      <c r="C2253" s="81">
        <v>99.355721000000003</v>
      </c>
      <c r="D2253" s="62">
        <f t="shared" si="35"/>
        <v>-0.60643802976911954</v>
      </c>
      <c r="E2253">
        <v>3.1405932810392163E-3</v>
      </c>
    </row>
    <row r="2254" spans="2:5" x14ac:dyDescent="0.3">
      <c r="B2254" s="205">
        <v>42293</v>
      </c>
      <c r="C2254" s="81">
        <v>252.45254499999999</v>
      </c>
      <c r="D2254" s="62">
        <f t="shared" si="35"/>
        <v>-0.34508136901253939</v>
      </c>
      <c r="E2254">
        <v>3.1274173706507323E-3</v>
      </c>
    </row>
    <row r="2255" spans="2:5" x14ac:dyDescent="0.3">
      <c r="B2255" s="205">
        <v>43647</v>
      </c>
      <c r="C2255" s="81">
        <v>385.47161899999998</v>
      </c>
      <c r="D2255" s="62">
        <f t="shared" si="35"/>
        <v>0.20996032886738678</v>
      </c>
      <c r="E2255">
        <v>3.1210708361323609E-3</v>
      </c>
    </row>
    <row r="2256" spans="2:5" x14ac:dyDescent="0.3">
      <c r="B2256" s="205">
        <v>43059</v>
      </c>
      <c r="C2256" s="81">
        <v>318.58203099999997</v>
      </c>
      <c r="D2256" s="62">
        <f t="shared" si="35"/>
        <v>6.835213726730796</v>
      </c>
      <c r="E2256">
        <v>3.1202609655287877E-3</v>
      </c>
    </row>
    <row r="2257" spans="2:5" x14ac:dyDescent="0.3">
      <c r="B2257" s="205">
        <v>39209</v>
      </c>
      <c r="C2257" s="81">
        <v>40.660285999999999</v>
      </c>
      <c r="D2257" s="62">
        <f t="shared" si="35"/>
        <v>-0.92573463744292239</v>
      </c>
      <c r="E2257">
        <v>3.1184775245558976E-3</v>
      </c>
    </row>
    <row r="2258" spans="2:5" x14ac:dyDescent="0.3">
      <c r="B2258" s="205">
        <v>45268</v>
      </c>
      <c r="C2258" s="81">
        <v>547.5</v>
      </c>
      <c r="D2258" s="62">
        <f t="shared" si="35"/>
        <v>1.6281725426812339</v>
      </c>
      <c r="E2258">
        <v>3.1147160816720563E-3</v>
      </c>
    </row>
    <row r="2259" spans="2:5" x14ac:dyDescent="0.3">
      <c r="B2259" s="205">
        <v>41907</v>
      </c>
      <c r="C2259" s="81">
        <v>208.31965600000001</v>
      </c>
      <c r="D2259" s="62">
        <f t="shared" si="35"/>
        <v>1.4107786052396056</v>
      </c>
      <c r="E2259">
        <v>3.1124707189700658E-3</v>
      </c>
    </row>
    <row r="2260" spans="2:5" x14ac:dyDescent="0.3">
      <c r="B2260" s="205">
        <v>40891</v>
      </c>
      <c r="C2260" s="81">
        <v>86.411773999999994</v>
      </c>
      <c r="D2260" s="62">
        <f t="shared" si="35"/>
        <v>-0.83295998823951123</v>
      </c>
      <c r="E2260">
        <v>3.1121260149496377E-3</v>
      </c>
    </row>
    <row r="2261" spans="2:5" x14ac:dyDescent="0.3">
      <c r="B2261" s="205">
        <v>44342</v>
      </c>
      <c r="C2261" s="81">
        <v>517.31182899999999</v>
      </c>
      <c r="D2261" s="62">
        <f t="shared" si="35"/>
        <v>5.0324303292093537</v>
      </c>
      <c r="E2261">
        <v>3.1100587247688831E-3</v>
      </c>
    </row>
    <row r="2262" spans="2:5" x14ac:dyDescent="0.3">
      <c r="B2262" s="205">
        <v>40616</v>
      </c>
      <c r="C2262" s="81">
        <v>85.755127000000002</v>
      </c>
      <c r="D2262" s="62">
        <f t="shared" si="35"/>
        <v>-0.83847336214204826</v>
      </c>
      <c r="E2262">
        <v>3.1006648949128321E-3</v>
      </c>
    </row>
    <row r="2263" spans="2:5" x14ac:dyDescent="0.3">
      <c r="B2263" s="205">
        <v>45002</v>
      </c>
      <c r="C2263" s="81">
        <v>530.90393100000006</v>
      </c>
      <c r="D2263" s="62">
        <f t="shared" si="35"/>
        <v>8.3662684164940035</v>
      </c>
      <c r="E2263">
        <v>3.087102874256909E-3</v>
      </c>
    </row>
    <row r="2264" spans="2:5" x14ac:dyDescent="0.3">
      <c r="B2264" s="205">
        <v>39997</v>
      </c>
      <c r="C2264" s="81">
        <v>56.682544999999998</v>
      </c>
      <c r="D2264" s="62">
        <f t="shared" si="35"/>
        <v>-0.88430509529508172</v>
      </c>
      <c r="E2264">
        <v>3.0766774509674534E-3</v>
      </c>
    </row>
    <row r="2265" spans="2:5" x14ac:dyDescent="0.3">
      <c r="B2265" s="205">
        <v>44089</v>
      </c>
      <c r="C2265" s="81">
        <v>489.93121300000001</v>
      </c>
      <c r="D2265" s="62">
        <f t="shared" si="35"/>
        <v>1.9861737868995404</v>
      </c>
      <c r="E2265">
        <v>3.0741886435044362E-3</v>
      </c>
    </row>
    <row r="2266" spans="2:5" x14ac:dyDescent="0.3">
      <c r="B2266" s="205">
        <v>41729</v>
      </c>
      <c r="C2266" s="81">
        <v>164.06654399999999</v>
      </c>
      <c r="D2266" s="62">
        <f t="shared" si="35"/>
        <v>-0.37140409043296074</v>
      </c>
      <c r="E2266">
        <v>3.0707131449874943E-3</v>
      </c>
    </row>
    <row r="2267" spans="2:5" x14ac:dyDescent="0.3">
      <c r="B2267" s="205">
        <v>42746</v>
      </c>
      <c r="C2267" s="81">
        <v>261.00479100000001</v>
      </c>
      <c r="D2267" s="62">
        <f t="shared" si="35"/>
        <v>5.2560263423250593</v>
      </c>
      <c r="E2267">
        <v>3.0613947890672363E-3</v>
      </c>
    </row>
    <row r="2268" spans="2:5" x14ac:dyDescent="0.3">
      <c r="B2268" s="205">
        <v>39521</v>
      </c>
      <c r="C2268" s="81">
        <v>41.720539000000002</v>
      </c>
      <c r="D2268" s="62">
        <f t="shared" si="35"/>
        <v>-0.90603551961019668</v>
      </c>
      <c r="E2268">
        <v>3.0595807048740581E-3</v>
      </c>
    </row>
    <row r="2269" spans="2:5" x14ac:dyDescent="0.3">
      <c r="B2269" s="205">
        <v>43831</v>
      </c>
      <c r="C2269" s="81">
        <v>444.00329599999998</v>
      </c>
      <c r="D2269" s="62">
        <f t="shared" si="35"/>
        <v>-0.20523908235724062</v>
      </c>
      <c r="E2269">
        <v>3.0540238085484447E-3</v>
      </c>
    </row>
    <row r="2270" spans="2:5" x14ac:dyDescent="0.3">
      <c r="B2270" s="205">
        <v>45175</v>
      </c>
      <c r="C2270" s="81">
        <v>558.66272000000004</v>
      </c>
      <c r="D2270" s="62">
        <f t="shared" si="35"/>
        <v>5.3638111349521562</v>
      </c>
      <c r="E2270">
        <v>3.0365722381497421E-3</v>
      </c>
    </row>
    <row r="2271" spans="2:5" x14ac:dyDescent="0.3">
      <c r="B2271" s="205">
        <v>40485</v>
      </c>
      <c r="C2271" s="81">
        <v>87.787445000000005</v>
      </c>
      <c r="D2271" s="62">
        <f t="shared" si="35"/>
        <v>-0.84377949906693839</v>
      </c>
      <c r="E2271">
        <v>3.028837638439183E-3</v>
      </c>
    </row>
    <row r="2272" spans="2:5" x14ac:dyDescent="0.3">
      <c r="B2272" s="205">
        <v>45152</v>
      </c>
      <c r="C2272" s="81">
        <v>561.94574</v>
      </c>
      <c r="D2272" s="62">
        <f t="shared" si="35"/>
        <v>109.59725133388834</v>
      </c>
      <c r="E2272">
        <v>3.0186691024929949E-3</v>
      </c>
    </row>
    <row r="2273" spans="2:5" x14ac:dyDescent="0.3">
      <c r="B2273" s="205">
        <v>37726</v>
      </c>
      <c r="C2273" s="81">
        <v>5.08101</v>
      </c>
      <c r="D2273" s="62">
        <f t="shared" si="35"/>
        <v>-0.99120463127165681</v>
      </c>
      <c r="E2273">
        <v>3.0117931134818606E-3</v>
      </c>
    </row>
    <row r="2274" spans="2:5" x14ac:dyDescent="0.3">
      <c r="B2274" s="205">
        <v>45119</v>
      </c>
      <c r="C2274" s="81">
        <v>577.69152799999995</v>
      </c>
      <c r="D2274" s="62">
        <f t="shared" si="35"/>
        <v>7.7410787033635353</v>
      </c>
      <c r="E2274">
        <v>3.008634235720906E-3</v>
      </c>
    </row>
    <row r="2275" spans="2:5" x14ac:dyDescent="0.3">
      <c r="B2275" s="205">
        <v>40121</v>
      </c>
      <c r="C2275" s="81">
        <v>66.089271999999994</v>
      </c>
      <c r="D2275" s="62">
        <f t="shared" si="35"/>
        <v>-0.82956772100758469</v>
      </c>
      <c r="E2275">
        <v>2.9832136185038568E-3</v>
      </c>
    </row>
    <row r="2276" spans="2:5" x14ac:dyDescent="0.3">
      <c r="B2276" s="205">
        <v>43623</v>
      </c>
      <c r="C2276" s="81">
        <v>387.774384</v>
      </c>
      <c r="D2276" s="62">
        <f t="shared" si="35"/>
        <v>0.46228446094552617</v>
      </c>
      <c r="E2276">
        <v>2.9779316285819153E-3</v>
      </c>
    </row>
    <row r="2277" spans="2:5" x14ac:dyDescent="0.3">
      <c r="B2277" s="205">
        <v>42191</v>
      </c>
      <c r="C2277" s="81">
        <v>265.18396000000001</v>
      </c>
      <c r="D2277" s="62">
        <f t="shared" si="35"/>
        <v>-0.5760246806676389</v>
      </c>
      <c r="E2277">
        <v>2.9769983909527977E-3</v>
      </c>
    </row>
    <row r="2278" spans="2:5" x14ac:dyDescent="0.3">
      <c r="B2278" s="205">
        <v>44452</v>
      </c>
      <c r="C2278" s="81">
        <v>625.47027600000001</v>
      </c>
      <c r="D2278" s="62">
        <f t="shared" si="35"/>
        <v>13.668409730221407</v>
      </c>
      <c r="E2278">
        <v>2.9767181941164405E-3</v>
      </c>
    </row>
    <row r="2279" spans="2:5" x14ac:dyDescent="0.3">
      <c r="B2279" s="205">
        <v>39251</v>
      </c>
      <c r="C2279" s="81">
        <v>42.640633000000001</v>
      </c>
      <c r="D2279" s="62">
        <f t="shared" si="35"/>
        <v>-0.88360325771192383</v>
      </c>
      <c r="E2279">
        <v>2.9733106977722834E-3</v>
      </c>
    </row>
    <row r="2280" spans="2:5" x14ac:dyDescent="0.3">
      <c r="B2280" s="205">
        <v>43264</v>
      </c>
      <c r="C2280" s="81">
        <v>366.33871499999998</v>
      </c>
      <c r="D2280" s="62">
        <f t="shared" si="35"/>
        <v>-0.23128984413989154</v>
      </c>
      <c r="E2280">
        <v>2.9716884471317727E-3</v>
      </c>
    </row>
    <row r="2281" spans="2:5" x14ac:dyDescent="0.3">
      <c r="B2281" s="205">
        <v>44068</v>
      </c>
      <c r="C2281" s="81">
        <v>476.56286599999999</v>
      </c>
      <c r="D2281" s="62">
        <f t="shared" si="35"/>
        <v>-8.5729428784540831E-2</v>
      </c>
      <c r="E2281">
        <v>2.9560719162826372E-3</v>
      </c>
    </row>
    <row r="2282" spans="2:5" x14ac:dyDescent="0.3">
      <c r="B2282" s="205">
        <v>45041</v>
      </c>
      <c r="C2282" s="81">
        <v>521.24926800000003</v>
      </c>
      <c r="D2282" s="62">
        <f t="shared" si="35"/>
        <v>64.756830709321989</v>
      </c>
      <c r="E2282">
        <v>2.953258462329713E-3</v>
      </c>
    </row>
    <row r="2283" spans="2:5" x14ac:dyDescent="0.3">
      <c r="B2283" s="205">
        <v>37897</v>
      </c>
      <c r="C2283" s="81">
        <v>7.9269220000000002</v>
      </c>
      <c r="D2283" s="62">
        <f t="shared" si="35"/>
        <v>-0.91239275231713057</v>
      </c>
      <c r="E2283">
        <v>2.9453506440005571E-3</v>
      </c>
    </row>
    <row r="2284" spans="2:5" x14ac:dyDescent="0.3">
      <c r="B2284" s="205">
        <v>40672</v>
      </c>
      <c r="C2284" s="81">
        <v>90.482490999999996</v>
      </c>
      <c r="D2284" s="62">
        <f t="shared" si="35"/>
        <v>-0.74850810319715899</v>
      </c>
      <c r="E2284">
        <v>2.9382799707378163E-3</v>
      </c>
    </row>
    <row r="2285" spans="2:5" x14ac:dyDescent="0.3">
      <c r="B2285" s="205">
        <v>43291</v>
      </c>
      <c r="C2285" s="81">
        <v>359.78292800000003</v>
      </c>
      <c r="D2285" s="62">
        <f t="shared" si="35"/>
        <v>-0.25271731875477782</v>
      </c>
      <c r="E2285">
        <v>2.9321379205061969E-3</v>
      </c>
    </row>
    <row r="2286" spans="2:5" x14ac:dyDescent="0.3">
      <c r="B2286" s="205">
        <v>44061</v>
      </c>
      <c r="C2286" s="81">
        <v>481.454926</v>
      </c>
      <c r="D2286" s="62">
        <f t="shared" si="35"/>
        <v>0.78042733701809686</v>
      </c>
      <c r="E2286">
        <v>2.9260769365021724E-3</v>
      </c>
    </row>
    <row r="2287" spans="2:5" x14ac:dyDescent="0.3">
      <c r="B2287" s="205">
        <v>42202</v>
      </c>
      <c r="C2287" s="81">
        <v>270.41537499999998</v>
      </c>
      <c r="D2287" s="62">
        <f t="shared" si="35"/>
        <v>0.56666720681940708</v>
      </c>
      <c r="E2287">
        <v>2.9187876275060315E-3</v>
      </c>
    </row>
    <row r="2288" spans="2:5" x14ac:dyDescent="0.3">
      <c r="B2288" s="205">
        <v>41808</v>
      </c>
      <c r="C2288" s="81">
        <v>172.60549900000001</v>
      </c>
      <c r="D2288" s="62">
        <f t="shared" si="35"/>
        <v>0.38416569067783762</v>
      </c>
      <c r="E2288">
        <v>2.9183529437427145E-3</v>
      </c>
    </row>
    <row r="2289" spans="2:5" x14ac:dyDescent="0.3">
      <c r="B2289" s="205">
        <v>41375</v>
      </c>
      <c r="C2289" s="81">
        <v>124.70002700000001</v>
      </c>
      <c r="D2289" s="62">
        <f t="shared" si="35"/>
        <v>-0.51097572204791564</v>
      </c>
      <c r="E2289">
        <v>2.9093210846632602E-3</v>
      </c>
    </row>
    <row r="2290" spans="2:5" x14ac:dyDescent="0.3">
      <c r="B2290" s="205">
        <v>42110</v>
      </c>
      <c r="C2290" s="81">
        <v>254.99762000000001</v>
      </c>
      <c r="D2290" s="62">
        <f t="shared" si="35"/>
        <v>-0.55547501036214852</v>
      </c>
      <c r="E2290">
        <v>2.9054008006076572E-3</v>
      </c>
    </row>
    <row r="2291" spans="2:5" x14ac:dyDescent="0.3">
      <c r="B2291" s="205">
        <v>44400</v>
      </c>
      <c r="C2291" s="81">
        <v>573.64068599999996</v>
      </c>
      <c r="D2291" s="62">
        <f t="shared" si="35"/>
        <v>1.8595198061669798E-2</v>
      </c>
      <c r="E2291">
        <v>2.8889860703774704E-3</v>
      </c>
    </row>
    <row r="2292" spans="2:5" x14ac:dyDescent="0.3">
      <c r="B2292" s="205">
        <v>44538</v>
      </c>
      <c r="C2292" s="81">
        <v>563.16845699999999</v>
      </c>
      <c r="D2292" s="62">
        <f t="shared" si="35"/>
        <v>2.0149691731065223E-2</v>
      </c>
      <c r="E2292">
        <v>2.8825816720521144E-3</v>
      </c>
    </row>
    <row r="2293" spans="2:5" x14ac:dyDescent="0.3">
      <c r="B2293" s="205">
        <v>44869</v>
      </c>
      <c r="C2293" s="81">
        <v>552.04492200000004</v>
      </c>
      <c r="D2293" s="62">
        <f t="shared" si="35"/>
        <v>1.2870612445172016</v>
      </c>
      <c r="E2293">
        <v>2.8781168132656033E-3</v>
      </c>
    </row>
    <row r="2294" spans="2:5" x14ac:dyDescent="0.3">
      <c r="B2294" s="205">
        <v>42137</v>
      </c>
      <c r="C2294" s="81">
        <v>241.377411</v>
      </c>
      <c r="D2294" s="62">
        <f t="shared" si="35"/>
        <v>-7.6525793701653258E-2</v>
      </c>
      <c r="E2294">
        <v>2.8770973731522065E-3</v>
      </c>
    </row>
    <row r="2295" spans="2:5" x14ac:dyDescent="0.3">
      <c r="B2295" s="205">
        <v>42814</v>
      </c>
      <c r="C2295" s="81">
        <v>261.37970000000001</v>
      </c>
      <c r="D2295" s="62">
        <f t="shared" si="35"/>
        <v>-0.50037333841353315</v>
      </c>
      <c r="E2295">
        <v>2.8764723386320431E-3</v>
      </c>
    </row>
    <row r="2296" spans="2:5" x14ac:dyDescent="0.3">
      <c r="B2296" s="205">
        <v>45379</v>
      </c>
      <c r="C2296" s="81">
        <v>523.15002400000003</v>
      </c>
      <c r="D2296" s="62">
        <f t="shared" si="35"/>
        <v>2.6537351546456689</v>
      </c>
      <c r="E2296">
        <v>2.875491097456558E-3</v>
      </c>
    </row>
    <row r="2297" spans="2:5" x14ac:dyDescent="0.3">
      <c r="B2297" s="205">
        <v>41463</v>
      </c>
      <c r="C2297" s="81">
        <v>143.18225100000001</v>
      </c>
      <c r="D2297" s="62">
        <f t="shared" si="35"/>
        <v>-0.64507358955470817</v>
      </c>
      <c r="E2297">
        <v>2.8662627070747989E-3</v>
      </c>
    </row>
    <row r="2298" spans="2:5" x14ac:dyDescent="0.3">
      <c r="B2298" s="205">
        <v>43472</v>
      </c>
      <c r="C2298" s="81">
        <v>403.41390999999999</v>
      </c>
      <c r="D2298" s="62">
        <f t="shared" si="35"/>
        <v>-0.30376750462342239</v>
      </c>
      <c r="E2298">
        <v>2.8623050014662363E-3</v>
      </c>
    </row>
    <row r="2299" spans="2:5" x14ac:dyDescent="0.3">
      <c r="B2299" s="205">
        <v>44385</v>
      </c>
      <c r="C2299" s="81">
        <v>579.42413299999998</v>
      </c>
      <c r="D2299" s="62">
        <f t="shared" si="35"/>
        <v>58.198039230911156</v>
      </c>
      <c r="E2299">
        <v>2.8598540610644445E-3</v>
      </c>
    </row>
    <row r="2300" spans="2:5" x14ac:dyDescent="0.3">
      <c r="B2300" s="205">
        <v>38251</v>
      </c>
      <c r="C2300" s="81">
        <v>9.7878939999999997</v>
      </c>
      <c r="D2300" s="62">
        <f t="shared" si="35"/>
        <v>-0.975792040134284</v>
      </c>
      <c r="E2300">
        <v>2.8568615342748293E-3</v>
      </c>
    </row>
    <row r="2301" spans="2:5" x14ac:dyDescent="0.3">
      <c r="B2301" s="205">
        <v>43668</v>
      </c>
      <c r="C2301" s="81">
        <v>404.32543900000002</v>
      </c>
      <c r="D2301" s="62">
        <f t="shared" si="35"/>
        <v>-0.15183864484299997</v>
      </c>
      <c r="E2301">
        <v>2.855756557678623E-3</v>
      </c>
    </row>
    <row r="2302" spans="2:5" x14ac:dyDescent="0.3">
      <c r="B2302" s="205">
        <v>44096</v>
      </c>
      <c r="C2302" s="81">
        <v>476.70816000000002</v>
      </c>
      <c r="D2302" s="62">
        <f t="shared" si="35"/>
        <v>4.0517558737048738</v>
      </c>
      <c r="E2302">
        <v>2.8531092802192809E-3</v>
      </c>
    </row>
    <row r="2303" spans="2:5" x14ac:dyDescent="0.3">
      <c r="B2303" s="205">
        <v>41010</v>
      </c>
      <c r="C2303" s="81">
        <v>94.364845000000003</v>
      </c>
      <c r="D2303" s="62">
        <f t="shared" si="35"/>
        <v>1.3710748991038317</v>
      </c>
      <c r="E2303">
        <v>2.8488329021337127E-3</v>
      </c>
    </row>
    <row r="2304" spans="2:5" x14ac:dyDescent="0.3">
      <c r="B2304" s="205">
        <v>39042</v>
      </c>
      <c r="C2304" s="81">
        <v>39.798340000000003</v>
      </c>
      <c r="D2304" s="62">
        <f t="shared" si="35"/>
        <v>-0.82745128078805086</v>
      </c>
      <c r="E2304">
        <v>2.8421682079877463E-3</v>
      </c>
    </row>
    <row r="2305" spans="2:5" x14ac:dyDescent="0.3">
      <c r="B2305" s="205">
        <v>42446</v>
      </c>
      <c r="C2305" s="81">
        <v>230.64987199999999</v>
      </c>
      <c r="D2305" s="62">
        <f t="shared" si="35"/>
        <v>-0.57641565382907212</v>
      </c>
      <c r="E2305">
        <v>2.8311201282434587E-3</v>
      </c>
    </row>
    <row r="2306" spans="2:5" x14ac:dyDescent="0.3">
      <c r="B2306" s="205">
        <v>45076</v>
      </c>
      <c r="C2306" s="81">
        <v>544.51934800000004</v>
      </c>
      <c r="D2306" s="62">
        <f t="shared" si="35"/>
        <v>1.0756347304666796</v>
      </c>
      <c r="E2306">
        <v>2.8268066232382334E-3</v>
      </c>
    </row>
    <row r="2307" spans="2:5" x14ac:dyDescent="0.3">
      <c r="B2307" s="205">
        <v>42081</v>
      </c>
      <c r="C2307" s="81">
        <v>262.33871499999998</v>
      </c>
      <c r="D2307" s="62">
        <f t="shared" si="35"/>
        <v>-0.26899596870785852</v>
      </c>
      <c r="E2307">
        <v>2.8236922611749979E-3</v>
      </c>
    </row>
    <row r="2308" spans="2:5" x14ac:dyDescent="0.3">
      <c r="B2308" s="205">
        <v>43300</v>
      </c>
      <c r="C2308" s="81">
        <v>358.87451199999998</v>
      </c>
      <c r="D2308" s="62">
        <f t="shared" si="35"/>
        <v>-0.32629293047737773</v>
      </c>
      <c r="E2308">
        <v>2.8054784083160517E-3</v>
      </c>
    </row>
    <row r="2309" spans="2:5" x14ac:dyDescent="0.3">
      <c r="B2309" s="205">
        <v>45049</v>
      </c>
      <c r="C2309" s="81">
        <v>532.68627900000001</v>
      </c>
      <c r="D2309" s="62">
        <f t="shared" si="35"/>
        <v>1.1071074164338517</v>
      </c>
      <c r="E2309">
        <v>2.7962131120374042E-3</v>
      </c>
    </row>
    <row r="2310" spans="2:5" x14ac:dyDescent="0.3">
      <c r="B2310" s="205">
        <v>42881</v>
      </c>
      <c r="C2310" s="81">
        <v>252.80452</v>
      </c>
      <c r="D2310" s="62">
        <f t="shared" si="35"/>
        <v>1.9185703080194567</v>
      </c>
      <c r="E2310">
        <v>2.7881454662902518E-3</v>
      </c>
    </row>
    <row r="2311" spans="2:5" x14ac:dyDescent="0.3">
      <c r="B2311" s="205">
        <v>40352</v>
      </c>
      <c r="C2311" s="81">
        <v>86.619300999999993</v>
      </c>
      <c r="D2311" s="62">
        <f t="shared" si="35"/>
        <v>0.8973289458287842</v>
      </c>
      <c r="E2311">
        <v>2.7810786672706192E-3</v>
      </c>
    </row>
    <row r="2312" spans="2:5" x14ac:dyDescent="0.3">
      <c r="B2312" s="205">
        <v>39379</v>
      </c>
      <c r="C2312" s="81">
        <v>45.653286000000001</v>
      </c>
      <c r="D2312" s="62">
        <f t="shared" ref="D2312:D2375" si="36">(C2312-C2313)/C2313</f>
        <v>-0.52162825476582708</v>
      </c>
      <c r="E2312">
        <v>2.7767118016962223E-3</v>
      </c>
    </row>
    <row r="2313" spans="2:5" x14ac:dyDescent="0.3">
      <c r="B2313" s="205">
        <v>40435</v>
      </c>
      <c r="C2313" s="81">
        <v>95.434746000000004</v>
      </c>
      <c r="D2313" s="62">
        <f t="shared" si="36"/>
        <v>-0.64861368183074397</v>
      </c>
      <c r="E2313">
        <v>2.7717173681102423E-3</v>
      </c>
    </row>
    <row r="2314" spans="2:5" x14ac:dyDescent="0.3">
      <c r="B2314" s="205">
        <v>42909</v>
      </c>
      <c r="C2314" s="81">
        <v>271.59494000000001</v>
      </c>
      <c r="D2314" s="62">
        <f t="shared" si="36"/>
        <v>11.234497890635968</v>
      </c>
      <c r="E2314">
        <v>2.7679828752394421E-3</v>
      </c>
    </row>
    <row r="2315" spans="2:5" x14ac:dyDescent="0.3">
      <c r="B2315" s="205">
        <v>38625</v>
      </c>
      <c r="C2315" s="81">
        <v>22.199107999999999</v>
      </c>
      <c r="D2315" s="62">
        <f t="shared" si="36"/>
        <v>-0.958511111254023</v>
      </c>
      <c r="E2315">
        <v>2.7650324131976048E-3</v>
      </c>
    </row>
    <row r="2316" spans="2:5" x14ac:dyDescent="0.3">
      <c r="B2316" s="205">
        <v>44753</v>
      </c>
      <c r="C2316" s="81">
        <v>535.06152299999997</v>
      </c>
      <c r="D2316" s="62">
        <f t="shared" si="36"/>
        <v>12.756219004985425</v>
      </c>
      <c r="E2316">
        <v>2.7577277039325214E-3</v>
      </c>
    </row>
    <row r="2317" spans="2:5" x14ac:dyDescent="0.3">
      <c r="B2317" s="205">
        <v>39674</v>
      </c>
      <c r="C2317" s="81">
        <v>38.895972999999998</v>
      </c>
      <c r="D2317" s="62">
        <f t="shared" si="36"/>
        <v>0.29696263583964133</v>
      </c>
      <c r="E2317">
        <v>2.7548191611275179E-3</v>
      </c>
    </row>
    <row r="2318" spans="2:5" x14ac:dyDescent="0.3">
      <c r="B2318" s="205">
        <v>38769</v>
      </c>
      <c r="C2318" s="81">
        <v>29.990048999999999</v>
      </c>
      <c r="D2318" s="62">
        <f t="shared" si="36"/>
        <v>-0.23888809523694718</v>
      </c>
      <c r="E2318">
        <v>2.7538404172197731E-3</v>
      </c>
    </row>
    <row r="2319" spans="2:5" x14ac:dyDescent="0.3">
      <c r="B2319" s="205">
        <v>39854</v>
      </c>
      <c r="C2319" s="81">
        <v>39.402943</v>
      </c>
      <c r="D2319" s="62">
        <f t="shared" si="36"/>
        <v>-0.89149072701923915</v>
      </c>
      <c r="E2319">
        <v>2.7423718954240478E-3</v>
      </c>
    </row>
    <row r="2320" spans="2:5" x14ac:dyDescent="0.3">
      <c r="B2320" s="205">
        <v>43284</v>
      </c>
      <c r="C2320" s="81">
        <v>363.12973</v>
      </c>
      <c r="D2320" s="62">
        <f t="shared" si="36"/>
        <v>8.1806457796391072</v>
      </c>
      <c r="E2320">
        <v>2.7363431270497258E-3</v>
      </c>
    </row>
    <row r="2321" spans="2:5" x14ac:dyDescent="0.3">
      <c r="B2321" s="205">
        <v>39861</v>
      </c>
      <c r="C2321" s="81">
        <v>39.553832999999997</v>
      </c>
      <c r="D2321" s="62">
        <f t="shared" si="36"/>
        <v>-0.66039785219838076</v>
      </c>
      <c r="E2321">
        <v>2.7322630176258604E-3</v>
      </c>
    </row>
    <row r="2322" spans="2:5" x14ac:dyDescent="0.3">
      <c r="B2322" s="205">
        <v>41221</v>
      </c>
      <c r="C2322" s="81">
        <v>116.471092</v>
      </c>
      <c r="D2322" s="62">
        <f t="shared" si="36"/>
        <v>1.4858610534727241</v>
      </c>
      <c r="E2322">
        <v>2.7248601038888996E-3</v>
      </c>
    </row>
    <row r="2323" spans="2:5" x14ac:dyDescent="0.3">
      <c r="B2323" s="205">
        <v>39546</v>
      </c>
      <c r="C2323" s="81">
        <v>46.85342</v>
      </c>
      <c r="D2323" s="62">
        <f t="shared" si="36"/>
        <v>-0.91892935424020983</v>
      </c>
      <c r="E2323">
        <v>2.7234849718664597E-3</v>
      </c>
    </row>
    <row r="2324" spans="2:5" x14ac:dyDescent="0.3">
      <c r="B2324" s="205">
        <v>44571</v>
      </c>
      <c r="C2324" s="81">
        <v>577.93322799999999</v>
      </c>
      <c r="D2324" s="62">
        <f t="shared" si="36"/>
        <v>-2.8105706536457838E-2</v>
      </c>
      <c r="E2324">
        <v>2.7234599899429862E-3</v>
      </c>
    </row>
    <row r="2325" spans="2:5" x14ac:dyDescent="0.3">
      <c r="B2325" s="205">
        <v>44480</v>
      </c>
      <c r="C2325" s="81">
        <v>594.64617899999996</v>
      </c>
      <c r="D2325" s="62">
        <f t="shared" si="36"/>
        <v>7.8330300276778675E-2</v>
      </c>
      <c r="E2325">
        <v>2.7182227506683831E-3</v>
      </c>
    </row>
    <row r="2326" spans="2:5" x14ac:dyDescent="0.3">
      <c r="B2326" s="205">
        <v>45078</v>
      </c>
      <c r="C2326" s="81">
        <v>551.45086700000002</v>
      </c>
      <c r="D2326" s="62">
        <f t="shared" si="36"/>
        <v>2.60602628854096</v>
      </c>
      <c r="E2326">
        <v>2.7008093407457274E-3</v>
      </c>
    </row>
    <row r="2327" spans="2:5" x14ac:dyDescent="0.3">
      <c r="B2327" s="205">
        <v>41631</v>
      </c>
      <c r="C2327" s="81">
        <v>152.92480499999999</v>
      </c>
      <c r="D2327" s="62">
        <f t="shared" si="36"/>
        <v>0.69990303231629547</v>
      </c>
      <c r="E2327">
        <v>2.6944106788451107E-3</v>
      </c>
    </row>
    <row r="2328" spans="2:5" x14ac:dyDescent="0.3">
      <c r="B2328" s="205">
        <v>40380</v>
      </c>
      <c r="C2328" s="81">
        <v>89.960898999999998</v>
      </c>
      <c r="D2328" s="62">
        <f t="shared" si="36"/>
        <v>0.21972147621160137</v>
      </c>
      <c r="E2328">
        <v>2.6775771222828201E-3</v>
      </c>
    </row>
    <row r="2329" spans="2:5" x14ac:dyDescent="0.3">
      <c r="B2329" s="205">
        <v>40240</v>
      </c>
      <c r="C2329" s="81">
        <v>73.755279999999999</v>
      </c>
      <c r="D2329" s="62">
        <f t="shared" si="36"/>
        <v>-0.67558357094933974</v>
      </c>
      <c r="E2329">
        <v>2.6726279840375354E-3</v>
      </c>
    </row>
    <row r="2330" spans="2:5" x14ac:dyDescent="0.3">
      <c r="B2330" s="205">
        <v>42419</v>
      </c>
      <c r="C2330" s="81">
        <v>227.34754899999999</v>
      </c>
      <c r="D2330" s="62">
        <f t="shared" si="36"/>
        <v>4.737043950873618</v>
      </c>
      <c r="E2330">
        <v>2.6665838121868969E-3</v>
      </c>
    </row>
    <row r="2331" spans="2:5" x14ac:dyDescent="0.3">
      <c r="B2331" s="205">
        <v>39189</v>
      </c>
      <c r="C2331" s="81">
        <v>39.627994999999999</v>
      </c>
      <c r="D2331" s="62">
        <f t="shared" si="36"/>
        <v>5.9717947342077693</v>
      </c>
      <c r="E2331">
        <v>2.6658648982217231E-3</v>
      </c>
    </row>
    <row r="2332" spans="2:5" x14ac:dyDescent="0.3">
      <c r="B2332" s="205">
        <v>37550</v>
      </c>
      <c r="C2332" s="81">
        <v>5.6840450000000002</v>
      </c>
      <c r="D2332" s="62">
        <f t="shared" si="36"/>
        <v>-0.92345503101494364</v>
      </c>
      <c r="E2332">
        <v>2.6616893833715724E-3</v>
      </c>
    </row>
    <row r="2333" spans="2:5" x14ac:dyDescent="0.3">
      <c r="B2333" s="205">
        <v>40214</v>
      </c>
      <c r="C2333" s="81">
        <v>74.257591000000005</v>
      </c>
      <c r="D2333" s="62">
        <f t="shared" si="36"/>
        <v>7.218897503060882</v>
      </c>
      <c r="E2333">
        <v>2.6536617934893973E-3</v>
      </c>
    </row>
    <row r="2334" spans="2:5" x14ac:dyDescent="0.3">
      <c r="B2334" s="205">
        <v>38226</v>
      </c>
      <c r="C2334" s="81">
        <v>9.0349819999999994</v>
      </c>
      <c r="D2334" s="62">
        <f t="shared" si="36"/>
        <v>-0.91010999255727165</v>
      </c>
      <c r="E2334">
        <v>2.6527347782362917E-3</v>
      </c>
    </row>
    <row r="2335" spans="2:5" x14ac:dyDescent="0.3">
      <c r="B2335" s="205">
        <v>40718</v>
      </c>
      <c r="C2335" s="81">
        <v>100.511528</v>
      </c>
      <c r="D2335" s="62">
        <f t="shared" si="36"/>
        <v>-0.80811499860811509</v>
      </c>
      <c r="E2335">
        <v>2.6440831810653461E-3</v>
      </c>
    </row>
    <row r="2336" spans="2:5" x14ac:dyDescent="0.3">
      <c r="B2336" s="205">
        <v>44852</v>
      </c>
      <c r="C2336" s="81">
        <v>523.81127900000001</v>
      </c>
      <c r="D2336" s="62">
        <f t="shared" si="36"/>
        <v>57.628603628358626</v>
      </c>
      <c r="E2336">
        <v>2.6416224101067564E-3</v>
      </c>
    </row>
    <row r="2337" spans="2:5" x14ac:dyDescent="0.3">
      <c r="B2337" s="205">
        <v>37946</v>
      </c>
      <c r="C2337" s="81">
        <v>8.9343979999999998</v>
      </c>
      <c r="D2337" s="62">
        <f t="shared" si="36"/>
        <v>-0.97672658009810764</v>
      </c>
      <c r="E2337">
        <v>2.6353073730363929E-3</v>
      </c>
    </row>
    <row r="2338" spans="2:5" x14ac:dyDescent="0.3">
      <c r="B2338" s="205">
        <v>43612</v>
      </c>
      <c r="C2338" s="81">
        <v>383.88848899999999</v>
      </c>
      <c r="D2338" s="62">
        <f t="shared" si="36"/>
        <v>-4.7262454138774805E-3</v>
      </c>
      <c r="E2338">
        <v>2.6311459903372602E-3</v>
      </c>
    </row>
    <row r="2339" spans="2:5" x14ac:dyDescent="0.3">
      <c r="B2339" s="205">
        <v>43557</v>
      </c>
      <c r="C2339" s="81">
        <v>385.711456</v>
      </c>
      <c r="D2339" s="62">
        <f t="shared" si="36"/>
        <v>50.856619696836681</v>
      </c>
      <c r="E2339">
        <v>2.618675378042053E-3</v>
      </c>
    </row>
    <row r="2340" spans="2:5" x14ac:dyDescent="0.3">
      <c r="B2340" s="205">
        <v>37881</v>
      </c>
      <c r="C2340" s="81">
        <v>7.4380369999999996</v>
      </c>
      <c r="D2340" s="62">
        <f t="shared" si="36"/>
        <v>-0.98326780308312389</v>
      </c>
      <c r="E2340">
        <v>2.6146301748028837E-3</v>
      </c>
    </row>
    <row r="2341" spans="2:5" x14ac:dyDescent="0.3">
      <c r="B2341" s="205">
        <v>44008</v>
      </c>
      <c r="C2341" s="81">
        <v>444.53439300000002</v>
      </c>
      <c r="D2341" s="62">
        <f t="shared" si="36"/>
        <v>0.64812930237607658</v>
      </c>
      <c r="E2341">
        <v>2.6134769095265873E-3</v>
      </c>
    </row>
    <row r="2342" spans="2:5" x14ac:dyDescent="0.3">
      <c r="B2342" s="205">
        <v>42907</v>
      </c>
      <c r="C2342" s="81">
        <v>269.72058099999998</v>
      </c>
      <c r="D2342" s="62">
        <f t="shared" si="36"/>
        <v>-0.39410697247937909</v>
      </c>
      <c r="E2342">
        <v>2.6127686022146155E-3</v>
      </c>
    </row>
    <row r="2343" spans="2:5" x14ac:dyDescent="0.3">
      <c r="B2343" s="205">
        <v>43822</v>
      </c>
      <c r="C2343" s="81">
        <v>445.16204800000003</v>
      </c>
      <c r="D2343" s="62">
        <f t="shared" si="36"/>
        <v>8.7833784845242638E-2</v>
      </c>
      <c r="E2343">
        <v>2.6097824282819053E-3</v>
      </c>
    </row>
    <row r="2344" spans="2:5" x14ac:dyDescent="0.3">
      <c r="B2344" s="205">
        <v>43679</v>
      </c>
      <c r="C2344" s="81">
        <v>409.21881100000002</v>
      </c>
      <c r="D2344" s="62">
        <f t="shared" si="36"/>
        <v>-0.30939445824991985</v>
      </c>
      <c r="E2344">
        <v>2.5859280401305113E-3</v>
      </c>
    </row>
    <row r="2345" spans="2:5" x14ac:dyDescent="0.3">
      <c r="B2345" s="205">
        <v>44515</v>
      </c>
      <c r="C2345" s="81">
        <v>592.55071999999996</v>
      </c>
      <c r="D2345" s="62">
        <f t="shared" si="36"/>
        <v>0.1587232307931038</v>
      </c>
      <c r="E2345">
        <v>2.572743535041598E-3</v>
      </c>
    </row>
    <row r="2346" spans="2:5" x14ac:dyDescent="0.3">
      <c r="B2346" s="205">
        <v>44231</v>
      </c>
      <c r="C2346" s="81">
        <v>511.38244600000002</v>
      </c>
      <c r="D2346" s="62">
        <f t="shared" si="36"/>
        <v>2.5806442325233392</v>
      </c>
      <c r="E2346">
        <v>2.5725160753435066E-3</v>
      </c>
    </row>
    <row r="2347" spans="2:5" x14ac:dyDescent="0.3">
      <c r="B2347" s="205">
        <v>41513</v>
      </c>
      <c r="C2347" s="81">
        <v>142.818558</v>
      </c>
      <c r="D2347" s="62">
        <f t="shared" si="36"/>
        <v>-0.43951758561548526</v>
      </c>
      <c r="E2347">
        <v>2.5535821231925751E-3</v>
      </c>
    </row>
    <row r="2348" spans="2:5" x14ac:dyDescent="0.3">
      <c r="B2348" s="205">
        <v>42256</v>
      </c>
      <c r="C2348" s="81">
        <v>254.81362899999999</v>
      </c>
      <c r="D2348" s="62">
        <f t="shared" si="36"/>
        <v>-0.51353924740517087</v>
      </c>
      <c r="E2348">
        <v>2.5502207221704634E-3</v>
      </c>
    </row>
    <row r="2349" spans="2:5" x14ac:dyDescent="0.3">
      <c r="B2349" s="205">
        <v>44848</v>
      </c>
      <c r="C2349" s="81">
        <v>523.81127900000001</v>
      </c>
      <c r="D2349" s="62">
        <f t="shared" si="36"/>
        <v>1.0159509589346623</v>
      </c>
      <c r="E2349">
        <v>2.5470999950431492E-3</v>
      </c>
    </row>
    <row r="2350" spans="2:5" x14ac:dyDescent="0.3">
      <c r="B2350" s="205">
        <v>42797</v>
      </c>
      <c r="C2350" s="81">
        <v>259.83334400000001</v>
      </c>
      <c r="D2350" s="62">
        <f t="shared" si="36"/>
        <v>5.8651409391359177</v>
      </c>
      <c r="E2350">
        <v>2.5314645098126623E-3</v>
      </c>
    </row>
    <row r="2351" spans="2:5" x14ac:dyDescent="0.3">
      <c r="B2351" s="205">
        <v>38961</v>
      </c>
      <c r="C2351" s="81">
        <v>37.848216999999998</v>
      </c>
      <c r="D2351" s="62">
        <f t="shared" si="36"/>
        <v>0.28676135908527595</v>
      </c>
      <c r="E2351">
        <v>2.5283180575430436E-3</v>
      </c>
    </row>
    <row r="2352" spans="2:5" x14ac:dyDescent="0.3">
      <c r="B2352" s="205">
        <v>38720</v>
      </c>
      <c r="C2352" s="81">
        <v>29.413547999999999</v>
      </c>
      <c r="D2352" s="62">
        <f t="shared" si="36"/>
        <v>-0.81986962620425619</v>
      </c>
      <c r="E2352">
        <v>2.5260199275814136E-3</v>
      </c>
    </row>
    <row r="2353" spans="2:5" x14ac:dyDescent="0.3">
      <c r="B2353" s="205">
        <v>41754</v>
      </c>
      <c r="C2353" s="81">
        <v>163.29032900000001</v>
      </c>
      <c r="D2353" s="62">
        <f t="shared" si="36"/>
        <v>-0.65975883761667864</v>
      </c>
      <c r="E2353">
        <v>2.5232173539693082E-3</v>
      </c>
    </row>
    <row r="2354" spans="2:5" x14ac:dyDescent="0.3">
      <c r="B2354" s="205">
        <v>43864</v>
      </c>
      <c r="C2354" s="81">
        <v>479.92526199999998</v>
      </c>
      <c r="D2354" s="62">
        <f t="shared" si="36"/>
        <v>0.83809991117071292</v>
      </c>
      <c r="E2354">
        <v>2.521315971856519E-3</v>
      </c>
    </row>
    <row r="2355" spans="2:5" x14ac:dyDescent="0.3">
      <c r="B2355" s="205">
        <v>42753</v>
      </c>
      <c r="C2355" s="81">
        <v>261.09857199999999</v>
      </c>
      <c r="D2355" s="62">
        <f t="shared" si="36"/>
        <v>1.9667478244989645</v>
      </c>
      <c r="E2355">
        <v>2.5192821489571295E-3</v>
      </c>
    </row>
    <row r="2356" spans="2:5" x14ac:dyDescent="0.3">
      <c r="B2356" s="205">
        <v>40486</v>
      </c>
      <c r="C2356" s="81">
        <v>88.008347000000001</v>
      </c>
      <c r="D2356" s="62">
        <f t="shared" si="36"/>
        <v>-1.1169722461666292E-2</v>
      </c>
      <c r="E2356">
        <v>2.5163279327698311E-3</v>
      </c>
    </row>
    <row r="2357" spans="2:5" x14ac:dyDescent="0.3">
      <c r="B2357" s="205">
        <v>40830</v>
      </c>
      <c r="C2357" s="81">
        <v>89.002480000000006</v>
      </c>
      <c r="D2357" s="62">
        <f t="shared" si="36"/>
        <v>14.850698417521054</v>
      </c>
      <c r="E2357">
        <v>2.502446713636359E-3</v>
      </c>
    </row>
    <row r="2358" spans="2:5" x14ac:dyDescent="0.3">
      <c r="B2358" s="205">
        <v>37574</v>
      </c>
      <c r="C2358" s="81">
        <v>5.6150510000000002</v>
      </c>
      <c r="D2358" s="62">
        <f t="shared" si="36"/>
        <v>-0.86753150156031844</v>
      </c>
      <c r="E2358">
        <v>2.4972041026491026E-3</v>
      </c>
    </row>
    <row r="2359" spans="2:5" x14ac:dyDescent="0.3">
      <c r="B2359" s="205">
        <v>39287</v>
      </c>
      <c r="C2359" s="81">
        <v>42.387821000000002</v>
      </c>
      <c r="D2359" s="62">
        <f t="shared" si="36"/>
        <v>-0.51996221787270613</v>
      </c>
      <c r="E2359">
        <v>2.4914102716497564E-3</v>
      </c>
    </row>
    <row r="2360" spans="2:5" x14ac:dyDescent="0.3">
      <c r="B2360" s="205">
        <v>40364</v>
      </c>
      <c r="C2360" s="81">
        <v>88.301010000000005</v>
      </c>
      <c r="D2360" s="62">
        <f t="shared" si="36"/>
        <v>-0.74297160995845946</v>
      </c>
      <c r="E2360">
        <v>2.479479178926759E-3</v>
      </c>
    </row>
    <row r="2361" spans="2:5" x14ac:dyDescent="0.3">
      <c r="B2361" s="205">
        <v>43123</v>
      </c>
      <c r="C2361" s="81">
        <v>343.54574600000001</v>
      </c>
      <c r="D2361" s="62">
        <f t="shared" si="36"/>
        <v>2.8622000546594362</v>
      </c>
      <c r="E2361">
        <v>2.4785673964721625E-3</v>
      </c>
    </row>
    <row r="2362" spans="2:5" x14ac:dyDescent="0.3">
      <c r="B2362" s="205">
        <v>40400</v>
      </c>
      <c r="C2362" s="81">
        <v>88.950789999999998</v>
      </c>
      <c r="D2362" s="62">
        <f t="shared" si="36"/>
        <v>0.11673981760153623</v>
      </c>
      <c r="E2362">
        <v>2.4770938272472304E-3</v>
      </c>
    </row>
    <row r="2363" spans="2:5" x14ac:dyDescent="0.3">
      <c r="B2363" s="205">
        <v>40302</v>
      </c>
      <c r="C2363" s="81">
        <v>79.652206000000007</v>
      </c>
      <c r="D2363" s="62">
        <f t="shared" si="36"/>
        <v>12.019753025476328</v>
      </c>
      <c r="E2363">
        <v>2.4739717957071995E-3</v>
      </c>
    </row>
    <row r="2364" spans="2:5" x14ac:dyDescent="0.3">
      <c r="B2364" s="205">
        <v>37484</v>
      </c>
      <c r="C2364" s="81">
        <v>6.1177970000000004</v>
      </c>
      <c r="D2364" s="62">
        <f t="shared" si="36"/>
        <v>-0.98893386004504957</v>
      </c>
      <c r="E2364">
        <v>2.472344658740968E-3</v>
      </c>
    </row>
    <row r="2365" spans="2:5" x14ac:dyDescent="0.3">
      <c r="B2365" s="205">
        <v>44377</v>
      </c>
      <c r="C2365" s="81">
        <v>552.839294</v>
      </c>
      <c r="D2365" s="62">
        <f t="shared" si="36"/>
        <v>-4.0185658650871495E-2</v>
      </c>
      <c r="E2365">
        <v>2.4678412886984169E-3</v>
      </c>
    </row>
    <row r="2366" spans="2:5" x14ac:dyDescent="0.3">
      <c r="B2366" s="205">
        <v>44413</v>
      </c>
      <c r="C2366" s="81">
        <v>575.98565699999995</v>
      </c>
      <c r="D2366" s="62">
        <f t="shared" si="36"/>
        <v>8.5536530442662476E-2</v>
      </c>
      <c r="E2366">
        <v>2.4656517737111886E-3</v>
      </c>
    </row>
    <row r="2367" spans="2:5" x14ac:dyDescent="0.3">
      <c r="B2367" s="205">
        <v>45286</v>
      </c>
      <c r="C2367" s="81">
        <v>530.59997599999997</v>
      </c>
      <c r="D2367" s="62">
        <f t="shared" si="36"/>
        <v>0.22410826004713427</v>
      </c>
      <c r="E2367">
        <v>2.4560514443087138E-3</v>
      </c>
    </row>
    <row r="2368" spans="2:5" x14ac:dyDescent="0.3">
      <c r="B2368" s="205">
        <v>43720</v>
      </c>
      <c r="C2368" s="81">
        <v>433.45837399999999</v>
      </c>
      <c r="D2368" s="62">
        <f t="shared" si="36"/>
        <v>-0.20210622583775323</v>
      </c>
      <c r="E2368">
        <v>2.4493148337532186E-3</v>
      </c>
    </row>
    <row r="2369" spans="2:5" x14ac:dyDescent="0.3">
      <c r="B2369" s="205">
        <v>44663</v>
      </c>
      <c r="C2369" s="81">
        <v>543.25323500000002</v>
      </c>
      <c r="D2369" s="62">
        <f t="shared" si="36"/>
        <v>12.206552681688507</v>
      </c>
      <c r="E2369">
        <v>2.443754180045628E-3</v>
      </c>
    </row>
    <row r="2370" spans="2:5" x14ac:dyDescent="0.3">
      <c r="B2370" s="205">
        <v>39031</v>
      </c>
      <c r="C2370" s="81">
        <v>41.135128000000002</v>
      </c>
      <c r="D2370" s="62">
        <f t="shared" si="36"/>
        <v>1.4726661389337703</v>
      </c>
      <c r="E2370">
        <v>2.4434101315264599E-3</v>
      </c>
    </row>
    <row r="2371" spans="2:5" x14ac:dyDescent="0.3">
      <c r="B2371" s="205">
        <v>38492</v>
      </c>
      <c r="C2371" s="81">
        <v>16.635940999999999</v>
      </c>
      <c r="D2371" s="62">
        <f t="shared" si="36"/>
        <v>-0.96943526477919273</v>
      </c>
      <c r="E2371">
        <v>2.4297981810497463E-3</v>
      </c>
    </row>
    <row r="2372" spans="2:5" x14ac:dyDescent="0.3">
      <c r="B2372" s="205">
        <v>44357</v>
      </c>
      <c r="C2372" s="81">
        <v>544.28546100000005</v>
      </c>
      <c r="D2372" s="62">
        <f t="shared" si="36"/>
        <v>-9.811423830475769E-4</v>
      </c>
      <c r="E2372">
        <v>2.4166825141321195E-3</v>
      </c>
    </row>
    <row r="2373" spans="2:5" x14ac:dyDescent="0.3">
      <c r="B2373" s="205">
        <v>44295</v>
      </c>
      <c r="C2373" s="81">
        <v>544.82000700000003</v>
      </c>
      <c r="D2373" s="62">
        <f t="shared" si="36"/>
        <v>2.5905403215458582</v>
      </c>
      <c r="E2373">
        <v>2.4140806702298788E-3</v>
      </c>
    </row>
    <row r="2374" spans="2:5" x14ac:dyDescent="0.3">
      <c r="B2374" s="205">
        <v>41624</v>
      </c>
      <c r="C2374" s="81">
        <v>151.73760999999999</v>
      </c>
      <c r="D2374" s="62">
        <f t="shared" si="36"/>
        <v>-0.67008957996052099</v>
      </c>
      <c r="E2374">
        <v>2.4136325697681781E-3</v>
      </c>
    </row>
    <row r="2375" spans="2:5" x14ac:dyDescent="0.3">
      <c r="B2375" s="205">
        <v>43776</v>
      </c>
      <c r="C2375" s="81">
        <v>459.93579099999999</v>
      </c>
      <c r="D2375" s="62">
        <f t="shared" si="36"/>
        <v>0.28640509098648537</v>
      </c>
      <c r="E2375">
        <v>2.4133855985886419E-3</v>
      </c>
    </row>
    <row r="2376" spans="2:5" x14ac:dyDescent="0.3">
      <c r="B2376" s="205">
        <v>43304</v>
      </c>
      <c r="C2376" s="81">
        <v>357.53573599999999</v>
      </c>
      <c r="D2376" s="62">
        <f t="shared" ref="D2376:D2439" si="37">(C2376-C2377)/C2377</f>
        <v>0.53434354686155183</v>
      </c>
      <c r="E2376">
        <v>2.4125700996249486E-3</v>
      </c>
    </row>
    <row r="2377" spans="2:5" x14ac:dyDescent="0.3">
      <c r="B2377" s="205">
        <v>42461</v>
      </c>
      <c r="C2377" s="81">
        <v>233.02195699999999</v>
      </c>
      <c r="D2377" s="62">
        <f t="shared" si="37"/>
        <v>1.4941725296764916</v>
      </c>
      <c r="E2377">
        <v>2.4009585560412451E-3</v>
      </c>
    </row>
    <row r="2378" spans="2:5" x14ac:dyDescent="0.3">
      <c r="B2378" s="205">
        <v>41046</v>
      </c>
      <c r="C2378" s="81">
        <v>93.426558999999997</v>
      </c>
      <c r="D2378" s="62">
        <f t="shared" si="37"/>
        <v>-0.78994685587875191</v>
      </c>
      <c r="E2378">
        <v>2.3967854055094318E-3</v>
      </c>
    </row>
    <row r="2379" spans="2:5" x14ac:dyDescent="0.3">
      <c r="B2379" s="205">
        <v>43816</v>
      </c>
      <c r="C2379" s="81">
        <v>444.77581800000002</v>
      </c>
      <c r="D2379" s="62">
        <f t="shared" si="37"/>
        <v>44.136314717887267</v>
      </c>
      <c r="E2379">
        <v>2.3939428873886496E-3</v>
      </c>
    </row>
    <row r="2380" spans="2:5" x14ac:dyDescent="0.3">
      <c r="B2380" s="205">
        <v>38128</v>
      </c>
      <c r="C2380" s="81">
        <v>9.8540569999999992</v>
      </c>
      <c r="D2380" s="62">
        <f t="shared" si="37"/>
        <v>-0.95765293593045298</v>
      </c>
      <c r="E2380">
        <v>2.388466109364616E-3</v>
      </c>
    </row>
    <row r="2381" spans="2:5" x14ac:dyDescent="0.3">
      <c r="B2381" s="205">
        <v>42167</v>
      </c>
      <c r="C2381" s="81">
        <v>232.69752500000001</v>
      </c>
      <c r="D2381" s="62">
        <f t="shared" si="37"/>
        <v>-0.21467780101370751</v>
      </c>
      <c r="E2381">
        <v>2.3868519252923498E-3</v>
      </c>
    </row>
    <row r="2382" spans="2:5" x14ac:dyDescent="0.3">
      <c r="B2382" s="205">
        <v>42978</v>
      </c>
      <c r="C2382" s="81">
        <v>296.30835000000002</v>
      </c>
      <c r="D2382" s="62">
        <f t="shared" si="37"/>
        <v>-0.48341621079083275</v>
      </c>
      <c r="E2382">
        <v>2.385942840956817E-3</v>
      </c>
    </row>
    <row r="2383" spans="2:5" x14ac:dyDescent="0.3">
      <c r="B2383" s="205">
        <v>44405</v>
      </c>
      <c r="C2383" s="81">
        <v>573.59204099999999</v>
      </c>
      <c r="D2383" s="62">
        <f t="shared" si="37"/>
        <v>11.7924174213019</v>
      </c>
      <c r="E2383">
        <v>2.3781296748968065E-3</v>
      </c>
    </row>
    <row r="2384" spans="2:5" x14ac:dyDescent="0.3">
      <c r="B2384" s="205">
        <v>39562</v>
      </c>
      <c r="C2384" s="81">
        <v>44.838439999999999</v>
      </c>
      <c r="D2384" s="62">
        <f t="shared" si="37"/>
        <v>0.10313557021287638</v>
      </c>
      <c r="E2384">
        <v>2.3708101610850343E-3</v>
      </c>
    </row>
    <row r="2385" spans="2:5" x14ac:dyDescent="0.3">
      <c r="B2385" s="205">
        <v>39079</v>
      </c>
      <c r="C2385" s="81">
        <v>40.646355</v>
      </c>
      <c r="D2385" s="62">
        <f t="shared" si="37"/>
        <v>-0.92471065906601302</v>
      </c>
      <c r="E2385">
        <v>2.3695279957445955E-3</v>
      </c>
    </row>
    <row r="2386" spans="2:5" x14ac:dyDescent="0.3">
      <c r="B2386" s="205">
        <v>44671</v>
      </c>
      <c r="C2386" s="81">
        <v>539.868652</v>
      </c>
      <c r="D2386" s="62">
        <f t="shared" si="37"/>
        <v>-4.317551406244758E-2</v>
      </c>
      <c r="E2386">
        <v>2.3678886193692051E-3</v>
      </c>
    </row>
    <row r="2387" spans="2:5" x14ac:dyDescent="0.3">
      <c r="B2387" s="205">
        <v>44811</v>
      </c>
      <c r="C2387" s="81">
        <v>564.22955300000001</v>
      </c>
      <c r="D2387" s="62">
        <f t="shared" si="37"/>
        <v>1.0172553715003969</v>
      </c>
      <c r="E2387">
        <v>2.3640998889028885E-3</v>
      </c>
    </row>
    <row r="2388" spans="2:5" x14ac:dyDescent="0.3">
      <c r="B2388" s="205">
        <v>42683</v>
      </c>
      <c r="C2388" s="81">
        <v>279.70159899999999</v>
      </c>
      <c r="D2388" s="62">
        <f t="shared" si="37"/>
        <v>-0.47557586653008493</v>
      </c>
      <c r="E2388">
        <v>2.3511109290938487E-3</v>
      </c>
    </row>
    <row r="2389" spans="2:5" x14ac:dyDescent="0.3">
      <c r="B2389" s="205">
        <v>45240</v>
      </c>
      <c r="C2389" s="81">
        <v>533.34997599999997</v>
      </c>
      <c r="D2389" s="62">
        <f t="shared" si="37"/>
        <v>3.6060680404411665</v>
      </c>
      <c r="E2389">
        <v>2.3491825904536408E-3</v>
      </c>
    </row>
    <row r="2390" spans="2:5" x14ac:dyDescent="0.3">
      <c r="B2390" s="205">
        <v>41284</v>
      </c>
      <c r="C2390" s="81">
        <v>115.7929</v>
      </c>
      <c r="D2390" s="62">
        <f t="shared" si="37"/>
        <v>-0.55239824322314612</v>
      </c>
      <c r="E2390">
        <v>2.3484264926164327E-3</v>
      </c>
    </row>
    <row r="2391" spans="2:5" x14ac:dyDescent="0.3">
      <c r="B2391" s="205">
        <v>42360</v>
      </c>
      <c r="C2391" s="81">
        <v>258.696259</v>
      </c>
      <c r="D2391" s="62">
        <f t="shared" si="37"/>
        <v>1.2176760216000482</v>
      </c>
      <c r="E2391">
        <v>2.3426368658414371E-3</v>
      </c>
    </row>
    <row r="2392" spans="2:5" x14ac:dyDescent="0.3">
      <c r="B2392" s="205">
        <v>41290</v>
      </c>
      <c r="C2392" s="81">
        <v>116.651962</v>
      </c>
      <c r="D2392" s="62">
        <f t="shared" si="37"/>
        <v>-0.74522367566485481</v>
      </c>
      <c r="E2392">
        <v>2.3311519084772514E-3</v>
      </c>
    </row>
    <row r="2393" spans="2:5" x14ac:dyDescent="0.3">
      <c r="B2393" s="205">
        <v>44022</v>
      </c>
      <c r="C2393" s="81">
        <v>457.86029100000002</v>
      </c>
      <c r="D2393" s="62">
        <f t="shared" si="37"/>
        <v>8.9938698148784457</v>
      </c>
      <c r="E2393">
        <v>2.3253052263160728E-3</v>
      </c>
    </row>
    <row r="2394" spans="2:5" x14ac:dyDescent="0.3">
      <c r="B2394" s="205">
        <v>39573</v>
      </c>
      <c r="C2394" s="81">
        <v>45.814113999999996</v>
      </c>
      <c r="D2394" s="62">
        <f t="shared" si="37"/>
        <v>-0.60937772493401754</v>
      </c>
      <c r="E2394">
        <v>2.3200498800330992E-3</v>
      </c>
    </row>
    <row r="2395" spans="2:5" x14ac:dyDescent="0.3">
      <c r="B2395" s="205">
        <v>41276</v>
      </c>
      <c r="C2395" s="81">
        <v>117.28494999999999</v>
      </c>
      <c r="D2395" s="62">
        <f t="shared" si="37"/>
        <v>-0.72212833603690807</v>
      </c>
      <c r="E2395">
        <v>2.3186699765259731E-3</v>
      </c>
    </row>
    <row r="2396" spans="2:5" x14ac:dyDescent="0.3">
      <c r="B2396" s="205">
        <v>43970</v>
      </c>
      <c r="C2396" s="81">
        <v>422.08316000000002</v>
      </c>
      <c r="D2396" s="62">
        <f t="shared" si="37"/>
        <v>0.88313736241612473</v>
      </c>
      <c r="E2396">
        <v>2.2929606966705469E-3</v>
      </c>
    </row>
    <row r="2397" spans="2:5" x14ac:dyDescent="0.3">
      <c r="B2397" s="205">
        <v>42391</v>
      </c>
      <c r="C2397" s="81">
        <v>224.13827499999999</v>
      </c>
      <c r="D2397" s="62">
        <f t="shared" si="37"/>
        <v>-0.56195102705734268</v>
      </c>
      <c r="E2397">
        <v>2.2877279427278114E-3</v>
      </c>
    </row>
    <row r="2398" spans="2:5" x14ac:dyDescent="0.3">
      <c r="B2398" s="205">
        <v>44229</v>
      </c>
      <c r="C2398" s="81">
        <v>511.67401100000001</v>
      </c>
      <c r="D2398" s="62">
        <f t="shared" si="37"/>
        <v>5.6650894425664928</v>
      </c>
      <c r="E2398">
        <v>2.2846885392474232E-3</v>
      </c>
    </row>
    <row r="2399" spans="2:5" x14ac:dyDescent="0.3">
      <c r="B2399" s="205">
        <v>40289</v>
      </c>
      <c r="C2399" s="81">
        <v>76.769264000000007</v>
      </c>
      <c r="D2399" s="62">
        <f t="shared" si="37"/>
        <v>-0.45324404025660925</v>
      </c>
      <c r="E2399">
        <v>2.2811155097564226E-3</v>
      </c>
    </row>
    <row r="2400" spans="2:5" x14ac:dyDescent="0.3">
      <c r="B2400" s="205">
        <v>41449</v>
      </c>
      <c r="C2400" s="81">
        <v>140.408646</v>
      </c>
      <c r="D2400" s="62">
        <f t="shared" si="37"/>
        <v>-0.63323790774818134</v>
      </c>
      <c r="E2400">
        <v>2.2718762312142348E-3</v>
      </c>
    </row>
    <row r="2401" spans="2:5" x14ac:dyDescent="0.3">
      <c r="B2401" s="205">
        <v>43614</v>
      </c>
      <c r="C2401" s="81">
        <v>382.83303799999999</v>
      </c>
      <c r="D2401" s="62">
        <f t="shared" si="37"/>
        <v>9.0467344881689566</v>
      </c>
      <c r="E2401">
        <v>2.2607170745587266E-3</v>
      </c>
    </row>
    <row r="2402" spans="2:5" x14ac:dyDescent="0.3">
      <c r="B2402" s="205">
        <v>39836</v>
      </c>
      <c r="C2402" s="81">
        <v>38.105221</v>
      </c>
      <c r="D2402" s="62">
        <f t="shared" si="37"/>
        <v>6.4659042038253505</v>
      </c>
      <c r="E2402">
        <v>2.2484111344589523E-3</v>
      </c>
    </row>
    <row r="2403" spans="2:5" x14ac:dyDescent="0.3">
      <c r="B2403" s="205">
        <v>37705</v>
      </c>
      <c r="C2403" s="81">
        <v>5.1038990000000002</v>
      </c>
      <c r="D2403" s="62">
        <f t="shared" si="37"/>
        <v>-0.98124004768327311</v>
      </c>
      <c r="E2403">
        <v>2.2474429813210193E-3</v>
      </c>
    </row>
    <row r="2404" spans="2:5" x14ac:dyDescent="0.3">
      <c r="B2404" s="205">
        <v>42844</v>
      </c>
      <c r="C2404" s="81">
        <v>272.06353799999999</v>
      </c>
      <c r="D2404" s="62">
        <f t="shared" si="37"/>
        <v>2.4815123044381293</v>
      </c>
      <c r="E2404">
        <v>2.244178474121786E-3</v>
      </c>
    </row>
    <row r="2405" spans="2:5" x14ac:dyDescent="0.3">
      <c r="B2405" s="205">
        <v>40284</v>
      </c>
      <c r="C2405" s="81">
        <v>78.145218</v>
      </c>
      <c r="D2405" s="62">
        <f t="shared" si="37"/>
        <v>-0.79772688831660232</v>
      </c>
      <c r="E2405">
        <v>2.2409503903335964E-3</v>
      </c>
    </row>
    <row r="2406" spans="2:5" x14ac:dyDescent="0.3">
      <c r="B2406" s="205">
        <v>43648</v>
      </c>
      <c r="C2406" s="81">
        <v>386.33517499999999</v>
      </c>
      <c r="D2406" s="62">
        <f t="shared" si="37"/>
        <v>0.5264958763787313</v>
      </c>
      <c r="E2406">
        <v>2.2402583158788064E-3</v>
      </c>
    </row>
    <row r="2407" spans="2:5" x14ac:dyDescent="0.3">
      <c r="B2407" s="205">
        <v>42643</v>
      </c>
      <c r="C2407" s="81">
        <v>253.086288</v>
      </c>
      <c r="D2407" s="62">
        <f t="shared" si="37"/>
        <v>-7.723718610245231E-2</v>
      </c>
      <c r="E2407">
        <v>2.2172773744454288E-3</v>
      </c>
    </row>
    <row r="2408" spans="2:5" x14ac:dyDescent="0.3">
      <c r="B2408" s="205">
        <v>42628</v>
      </c>
      <c r="C2408" s="81">
        <v>274.27014200000002</v>
      </c>
      <c r="D2408" s="62">
        <f t="shared" si="37"/>
        <v>0.3129471384643811</v>
      </c>
      <c r="E2408">
        <v>2.216806544116213E-3</v>
      </c>
    </row>
    <row r="2409" spans="2:5" x14ac:dyDescent="0.3">
      <c r="B2409" s="205">
        <v>41885</v>
      </c>
      <c r="C2409" s="81">
        <v>208.89656099999999</v>
      </c>
      <c r="D2409" s="62">
        <f t="shared" si="37"/>
        <v>1.9842922214478427</v>
      </c>
      <c r="E2409">
        <v>2.2026127799468749E-3</v>
      </c>
    </row>
    <row r="2410" spans="2:5" x14ac:dyDescent="0.3">
      <c r="B2410" s="205">
        <v>40262</v>
      </c>
      <c r="C2410" s="81">
        <v>69.998694999999998</v>
      </c>
      <c r="D2410" s="62">
        <f t="shared" si="37"/>
        <v>6.6497033881495797</v>
      </c>
      <c r="E2410">
        <v>2.1888929343076946E-3</v>
      </c>
    </row>
    <row r="2411" spans="2:5" x14ac:dyDescent="0.3">
      <c r="B2411" s="205">
        <v>38230</v>
      </c>
      <c r="C2411" s="81">
        <v>9.1505109999999998</v>
      </c>
      <c r="D2411" s="62">
        <f t="shared" si="37"/>
        <v>-0.7674274836817554</v>
      </c>
      <c r="E2411">
        <v>2.1820062410000713E-3</v>
      </c>
    </row>
    <row r="2412" spans="2:5" x14ac:dyDescent="0.3">
      <c r="B2412" s="205">
        <v>39665</v>
      </c>
      <c r="C2412" s="81">
        <v>39.344765000000002</v>
      </c>
      <c r="D2412" s="62">
        <f t="shared" si="37"/>
        <v>-0.8710967940822758</v>
      </c>
      <c r="E2412">
        <v>2.1773193271350712E-3</v>
      </c>
    </row>
    <row r="2413" spans="2:5" x14ac:dyDescent="0.3">
      <c r="B2413" s="205">
        <v>43166</v>
      </c>
      <c r="C2413" s="81">
        <v>305.22720299999997</v>
      </c>
      <c r="D2413" s="62">
        <f t="shared" si="37"/>
        <v>-0.38235319828814091</v>
      </c>
      <c r="E2413">
        <v>2.1691284892508197E-3</v>
      </c>
    </row>
    <row r="2414" spans="2:5" x14ac:dyDescent="0.3">
      <c r="B2414" s="205">
        <v>44155</v>
      </c>
      <c r="C2414" s="81">
        <v>494.17758199999997</v>
      </c>
      <c r="D2414" s="62">
        <f t="shared" si="37"/>
        <v>52.631900903025496</v>
      </c>
      <c r="E2414">
        <v>2.1684384238125354E-3</v>
      </c>
    </row>
    <row r="2415" spans="2:5" x14ac:dyDescent="0.3">
      <c r="B2415" s="205">
        <v>38184</v>
      </c>
      <c r="C2415" s="81">
        <v>9.2142470000000003</v>
      </c>
      <c r="D2415" s="62">
        <f t="shared" si="37"/>
        <v>-0.96461443304559291</v>
      </c>
      <c r="E2415">
        <v>2.1663353573708908E-3</v>
      </c>
    </row>
    <row r="2416" spans="2:5" x14ac:dyDescent="0.3">
      <c r="B2416" s="205">
        <v>42800</v>
      </c>
      <c r="C2416" s="81">
        <v>260.39562999999998</v>
      </c>
      <c r="D2416" s="62">
        <f t="shared" si="37"/>
        <v>2.6696272957434113</v>
      </c>
      <c r="E2416">
        <v>2.1640255686351472E-3</v>
      </c>
    </row>
    <row r="2417" spans="2:5" x14ac:dyDescent="0.3">
      <c r="B2417" s="205">
        <v>40192</v>
      </c>
      <c r="C2417" s="81">
        <v>70.959693999999999</v>
      </c>
      <c r="D2417" s="62">
        <f t="shared" si="37"/>
        <v>12.306338127211092</v>
      </c>
      <c r="E2417">
        <v>2.1589727001452988E-3</v>
      </c>
    </row>
    <row r="2418" spans="2:5" x14ac:dyDescent="0.3">
      <c r="B2418" s="205">
        <v>37693</v>
      </c>
      <c r="C2418" s="81">
        <v>5.3327739999999997</v>
      </c>
      <c r="D2418" s="62">
        <f t="shared" si="37"/>
        <v>-0.92519321952794176</v>
      </c>
      <c r="E2418">
        <v>2.1505901720058726E-3</v>
      </c>
    </row>
    <row r="2419" spans="2:5" x14ac:dyDescent="0.3">
      <c r="B2419" s="205">
        <v>40163</v>
      </c>
      <c r="C2419" s="81">
        <v>71.287307999999996</v>
      </c>
      <c r="D2419" s="62">
        <f t="shared" si="37"/>
        <v>-0.78468740350549149</v>
      </c>
      <c r="E2419">
        <v>2.1490294194774261E-3</v>
      </c>
    </row>
    <row r="2420" spans="2:5" x14ac:dyDescent="0.3">
      <c r="B2420" s="205">
        <v>43089</v>
      </c>
      <c r="C2420" s="81">
        <v>331.08749399999999</v>
      </c>
      <c r="D2420" s="62">
        <f t="shared" si="37"/>
        <v>0.26665279608423548</v>
      </c>
      <c r="E2420">
        <v>2.1425503161833621E-3</v>
      </c>
    </row>
    <row r="2421" spans="2:5" x14ac:dyDescent="0.3">
      <c r="B2421" s="205">
        <v>42262</v>
      </c>
      <c r="C2421" s="81">
        <v>261.38772599999999</v>
      </c>
      <c r="D2421" s="62">
        <f t="shared" si="37"/>
        <v>0.73726809314594888</v>
      </c>
      <c r="E2421">
        <v>2.1301172325310647E-3</v>
      </c>
    </row>
    <row r="2422" spans="2:5" x14ac:dyDescent="0.3">
      <c r="B2422" s="205">
        <v>41617</v>
      </c>
      <c r="C2422" s="81">
        <v>150.45906099999999</v>
      </c>
      <c r="D2422" s="62">
        <f t="shared" si="37"/>
        <v>2.7632354612545904</v>
      </c>
      <c r="E2422">
        <v>2.1293683557019726E-3</v>
      </c>
    </row>
    <row r="2423" spans="2:5" x14ac:dyDescent="0.3">
      <c r="B2423" s="205">
        <v>39490</v>
      </c>
      <c r="C2423" s="81">
        <v>39.981304000000002</v>
      </c>
      <c r="D2423" s="62">
        <f t="shared" si="37"/>
        <v>-0.92056162032525868</v>
      </c>
      <c r="E2423">
        <v>2.1264791254062818E-3</v>
      </c>
    </row>
    <row r="2424" spans="2:5" x14ac:dyDescent="0.3">
      <c r="B2424" s="205">
        <v>44140</v>
      </c>
      <c r="C2424" s="81">
        <v>503.29959100000002</v>
      </c>
      <c r="D2424" s="62">
        <f t="shared" si="37"/>
        <v>-8.9205663927119996E-2</v>
      </c>
      <c r="E2424">
        <v>2.1216244166198882E-3</v>
      </c>
    </row>
    <row r="2425" spans="2:5" x14ac:dyDescent="0.3">
      <c r="B2425" s="205">
        <v>45195</v>
      </c>
      <c r="C2425" s="81">
        <v>552.59411599999999</v>
      </c>
      <c r="D2425" s="62">
        <f t="shared" si="37"/>
        <v>5.4015162232551974</v>
      </c>
      <c r="E2425">
        <v>2.0747193310424123E-3</v>
      </c>
    </row>
    <row r="2426" spans="2:5" x14ac:dyDescent="0.3">
      <c r="B2426" s="205">
        <v>40927</v>
      </c>
      <c r="C2426" s="81">
        <v>86.322379999999995</v>
      </c>
      <c r="D2426" s="62">
        <f t="shared" si="37"/>
        <v>-0.82999038897095023</v>
      </c>
      <c r="E2426">
        <v>2.0743946822613505E-3</v>
      </c>
    </row>
    <row r="2427" spans="2:5" x14ac:dyDescent="0.3">
      <c r="B2427" s="205">
        <v>45412</v>
      </c>
      <c r="C2427" s="81">
        <v>507.75</v>
      </c>
      <c r="D2427" s="62">
        <f t="shared" si="37"/>
        <v>0.39013119268333729</v>
      </c>
      <c r="E2427">
        <v>2.0722083582662017E-3</v>
      </c>
    </row>
    <row r="2428" spans="2:5" x14ac:dyDescent="0.3">
      <c r="B2428" s="205">
        <v>43263</v>
      </c>
      <c r="C2428" s="81">
        <v>365.25329599999998</v>
      </c>
      <c r="D2428" s="62">
        <f t="shared" si="37"/>
        <v>0.13806793092819741</v>
      </c>
      <c r="E2428">
        <v>2.0713540190507584E-3</v>
      </c>
    </row>
    <row r="2429" spans="2:5" x14ac:dyDescent="0.3">
      <c r="B2429" s="205">
        <v>43062</v>
      </c>
      <c r="C2429" s="81">
        <v>320.94155899999998</v>
      </c>
      <c r="D2429" s="62">
        <f t="shared" si="37"/>
        <v>9.0269852812669118</v>
      </c>
      <c r="E2429">
        <v>2.062704866640877E-3</v>
      </c>
    </row>
    <row r="2430" spans="2:5" x14ac:dyDescent="0.3">
      <c r="B2430" s="205">
        <v>38779</v>
      </c>
      <c r="C2430" s="81">
        <v>32.007781999999999</v>
      </c>
      <c r="D2430" s="62">
        <f t="shared" si="37"/>
        <v>-0.38892185363059029</v>
      </c>
      <c r="E2430">
        <v>2.0626828163237084E-3</v>
      </c>
    </row>
    <row r="2431" spans="2:5" x14ac:dyDescent="0.3">
      <c r="B2431" s="205">
        <v>39990</v>
      </c>
      <c r="C2431" s="81">
        <v>52.379196</v>
      </c>
      <c r="D2431" s="62">
        <f t="shared" si="37"/>
        <v>-0.89931488145837846</v>
      </c>
      <c r="E2431">
        <v>2.0618533033922018E-3</v>
      </c>
    </row>
    <row r="2432" spans="2:5" x14ac:dyDescent="0.3">
      <c r="B2432" s="205">
        <v>44203</v>
      </c>
      <c r="C2432" s="81">
        <v>520.22778300000004</v>
      </c>
      <c r="D2432" s="62">
        <f t="shared" si="37"/>
        <v>52.564316476747621</v>
      </c>
      <c r="E2432">
        <v>2.059395603228301E-3</v>
      </c>
    </row>
    <row r="2433" spans="2:5" x14ac:dyDescent="0.3">
      <c r="B2433" s="205">
        <v>38247</v>
      </c>
      <c r="C2433" s="81">
        <v>9.7122080000000004</v>
      </c>
      <c r="D2433" s="62">
        <f t="shared" si="37"/>
        <v>-0.96986246737360804</v>
      </c>
      <c r="E2433">
        <v>2.0551388841170332E-3</v>
      </c>
    </row>
    <row r="2434" spans="2:5" x14ac:dyDescent="0.3">
      <c r="B2434" s="205">
        <v>43073</v>
      </c>
      <c r="C2434" s="81">
        <v>322.262878</v>
      </c>
      <c r="D2434" s="62">
        <f t="shared" si="37"/>
        <v>-0.4228961354427071</v>
      </c>
      <c r="E2434">
        <v>2.0542270238085181E-3</v>
      </c>
    </row>
    <row r="2435" spans="2:5" x14ac:dyDescent="0.3">
      <c r="B2435" s="205">
        <v>45191</v>
      </c>
      <c r="C2435" s="81">
        <v>558.41400099999998</v>
      </c>
      <c r="D2435" s="62">
        <f t="shared" si="37"/>
        <v>98.924682764086498</v>
      </c>
      <c r="E2435">
        <v>2.0529421756483967E-3</v>
      </c>
    </row>
    <row r="2436" spans="2:5" x14ac:dyDescent="0.3">
      <c r="B2436" s="205">
        <v>37684</v>
      </c>
      <c r="C2436" s="81">
        <v>5.588349</v>
      </c>
      <c r="D2436" s="62">
        <f t="shared" si="37"/>
        <v>0</v>
      </c>
      <c r="E2436">
        <v>2.0522139165386655E-3</v>
      </c>
    </row>
    <row r="2437" spans="2:5" x14ac:dyDescent="0.3">
      <c r="B2437" s="205">
        <v>37622</v>
      </c>
      <c r="C2437" s="81">
        <v>5.588349</v>
      </c>
      <c r="D2437" s="62">
        <f t="shared" si="37"/>
        <v>-6.7797092150619943E-3</v>
      </c>
      <c r="E2437">
        <v>2.0522139165386655E-3</v>
      </c>
    </row>
    <row r="2438" spans="2:5" x14ac:dyDescent="0.3">
      <c r="B2438" s="205">
        <v>37616</v>
      </c>
      <c r="C2438" s="81">
        <v>5.6264950000000002</v>
      </c>
      <c r="D2438" s="62">
        <f t="shared" si="37"/>
        <v>-0.98687833760355814</v>
      </c>
      <c r="E2438">
        <v>2.0380936878400587E-3</v>
      </c>
    </row>
    <row r="2439" spans="2:5" x14ac:dyDescent="0.3">
      <c r="B2439" s="205">
        <v>43964</v>
      </c>
      <c r="C2439" s="81">
        <v>428.79437300000001</v>
      </c>
      <c r="D2439" s="62">
        <f t="shared" si="37"/>
        <v>9.1743278882010824</v>
      </c>
      <c r="E2439">
        <v>2.0306998146417551E-3</v>
      </c>
    </row>
    <row r="2440" spans="2:5" x14ac:dyDescent="0.3">
      <c r="B2440" s="205">
        <v>39615</v>
      </c>
      <c r="C2440" s="81">
        <v>42.144736999999999</v>
      </c>
      <c r="D2440" s="62">
        <f t="shared" ref="D2440:D2503" si="38">(C2440-C2441)/C2441</f>
        <v>-0.5255292844207432</v>
      </c>
      <c r="E2440">
        <v>2.0168136355973444E-3</v>
      </c>
    </row>
    <row r="2441" spans="2:5" x14ac:dyDescent="0.3">
      <c r="B2441" s="205">
        <v>40849</v>
      </c>
      <c r="C2441" s="81">
        <v>88.824737999999996</v>
      </c>
      <c r="D2441" s="62">
        <f t="shared" si="38"/>
        <v>14.647800229014356</v>
      </c>
      <c r="E2441">
        <v>2.0053138193448943E-3</v>
      </c>
    </row>
    <row r="2442" spans="2:5" x14ac:dyDescent="0.3">
      <c r="B2442" s="205">
        <v>37557</v>
      </c>
      <c r="C2442" s="81">
        <v>5.6764999999999999</v>
      </c>
      <c r="D2442" s="62">
        <f t="shared" si="38"/>
        <v>-0.86634753004396403</v>
      </c>
      <c r="E2442">
        <v>1.9974638070007758E-3</v>
      </c>
    </row>
    <row r="2443" spans="2:5" x14ac:dyDescent="0.3">
      <c r="B2443" s="205">
        <v>39288</v>
      </c>
      <c r="C2443" s="81">
        <v>42.472092000000004</v>
      </c>
      <c r="D2443" s="62">
        <f t="shared" si="38"/>
        <v>-0.52315341582728436</v>
      </c>
      <c r="E2443">
        <v>1.9880946463372365E-3</v>
      </c>
    </row>
    <row r="2444" spans="2:5" x14ac:dyDescent="0.3">
      <c r="B2444" s="205">
        <v>40674</v>
      </c>
      <c r="C2444" s="81">
        <v>89.068672000000007</v>
      </c>
      <c r="D2444" s="62">
        <f t="shared" si="38"/>
        <v>-1.4112459467679354E-2</v>
      </c>
      <c r="E2444">
        <v>1.9877722370326943E-3</v>
      </c>
    </row>
    <row r="2445" spans="2:5" x14ac:dyDescent="0.3">
      <c r="B2445" s="205">
        <v>40912</v>
      </c>
      <c r="C2445" s="81">
        <v>90.343643</v>
      </c>
      <c r="D2445" s="62">
        <f t="shared" si="38"/>
        <v>-0.68407379581875627</v>
      </c>
      <c r="E2445">
        <v>1.9823789083694924E-3</v>
      </c>
    </row>
    <row r="2446" spans="2:5" x14ac:dyDescent="0.3">
      <c r="B2446" s="205">
        <v>42930</v>
      </c>
      <c r="C2446" s="81">
        <v>285.96438599999999</v>
      </c>
      <c r="D2446" s="62">
        <f t="shared" si="38"/>
        <v>-0.4361344979134516</v>
      </c>
      <c r="E2446">
        <v>1.976904870665183E-3</v>
      </c>
    </row>
    <row r="2447" spans="2:5" x14ac:dyDescent="0.3">
      <c r="B2447" s="205">
        <v>45405</v>
      </c>
      <c r="C2447" s="81">
        <v>507.14999399999999</v>
      </c>
      <c r="D2447" s="62">
        <f t="shared" si="38"/>
        <v>7.8425706161358216E-2</v>
      </c>
      <c r="E2447">
        <v>1.9756989269074259E-3</v>
      </c>
    </row>
    <row r="2448" spans="2:5" x14ac:dyDescent="0.3">
      <c r="B2448" s="205">
        <v>43851</v>
      </c>
      <c r="C2448" s="81">
        <v>470.26882899999998</v>
      </c>
      <c r="D2448" s="62">
        <f t="shared" si="38"/>
        <v>0.78570717436290582</v>
      </c>
      <c r="E2448">
        <v>1.9544584347669907E-3</v>
      </c>
    </row>
    <row r="2449" spans="2:5" x14ac:dyDescent="0.3">
      <c r="B2449" s="205">
        <v>42640</v>
      </c>
      <c r="C2449" s="81">
        <v>263.35159299999998</v>
      </c>
      <c r="D2449" s="62">
        <f t="shared" si="38"/>
        <v>44.338908312490354</v>
      </c>
      <c r="E2449">
        <v>1.9528164839342967E-3</v>
      </c>
    </row>
    <row r="2450" spans="2:5" x14ac:dyDescent="0.3">
      <c r="B2450" s="205">
        <v>37533</v>
      </c>
      <c r="C2450" s="81">
        <v>5.8085120000000003</v>
      </c>
      <c r="D2450" s="62">
        <f t="shared" si="38"/>
        <v>-0.98610938782475588</v>
      </c>
      <c r="E2450">
        <v>1.9518053293687675E-3</v>
      </c>
    </row>
    <row r="2451" spans="2:5" x14ac:dyDescent="0.3">
      <c r="B2451" s="205">
        <v>43370</v>
      </c>
      <c r="C2451" s="81">
        <v>418.16098</v>
      </c>
      <c r="D2451" s="62">
        <f t="shared" si="38"/>
        <v>-0.25882181343051319</v>
      </c>
      <c r="E2451">
        <v>1.9473256851932101E-3</v>
      </c>
    </row>
    <row r="2452" spans="2:5" x14ac:dyDescent="0.3">
      <c r="B2452" s="205">
        <v>45177</v>
      </c>
      <c r="C2452" s="81">
        <v>564.18414299999995</v>
      </c>
      <c r="D2452" s="62">
        <f t="shared" si="38"/>
        <v>5.1899483582296853</v>
      </c>
      <c r="E2452">
        <v>1.9433825910026149E-3</v>
      </c>
    </row>
    <row r="2453" spans="2:5" x14ac:dyDescent="0.3">
      <c r="B2453" s="205">
        <v>40654</v>
      </c>
      <c r="C2453" s="81">
        <v>91.145210000000006</v>
      </c>
      <c r="D2453" s="62">
        <f t="shared" si="38"/>
        <v>0</v>
      </c>
      <c r="E2453">
        <v>1.9429811167520328E-3</v>
      </c>
    </row>
    <row r="2454" spans="2:5" x14ac:dyDescent="0.3">
      <c r="B2454" s="205">
        <v>40548</v>
      </c>
      <c r="C2454" s="81">
        <v>91.145210000000006</v>
      </c>
      <c r="D2454" s="62">
        <f t="shared" si="38"/>
        <v>-0.21895932390320183</v>
      </c>
      <c r="E2454">
        <v>1.9429811167520328E-3</v>
      </c>
    </row>
    <row r="2455" spans="2:5" x14ac:dyDescent="0.3">
      <c r="B2455" s="205">
        <v>41332</v>
      </c>
      <c r="C2455" s="81">
        <v>116.697136</v>
      </c>
      <c r="D2455" s="62">
        <f t="shared" si="38"/>
        <v>0.26358179115544661</v>
      </c>
      <c r="E2455">
        <v>1.9407734238466802E-3</v>
      </c>
    </row>
    <row r="2456" spans="2:5" x14ac:dyDescent="0.3">
      <c r="B2456" s="205">
        <v>40955</v>
      </c>
      <c r="C2456" s="81">
        <v>92.354240000000004</v>
      </c>
      <c r="D2456" s="62">
        <f t="shared" si="38"/>
        <v>1.5486324917041476</v>
      </c>
      <c r="E2456">
        <v>1.938887853545364E-3</v>
      </c>
    </row>
    <row r="2457" spans="2:5" x14ac:dyDescent="0.3">
      <c r="B2457" s="205">
        <v>38812</v>
      </c>
      <c r="C2457" s="81">
        <v>36.236781999999998</v>
      </c>
      <c r="D2457" s="62">
        <f t="shared" si="38"/>
        <v>-0.93559085134463749</v>
      </c>
      <c r="E2457">
        <v>1.9358932469689077E-3</v>
      </c>
    </row>
    <row r="2458" spans="2:5" x14ac:dyDescent="0.3">
      <c r="B2458" s="205">
        <v>44806</v>
      </c>
      <c r="C2458" s="81">
        <v>562.603027</v>
      </c>
      <c r="D2458" s="62">
        <f t="shared" si="38"/>
        <v>3.7943219427640118</v>
      </c>
      <c r="E2458">
        <v>1.9312111283591809E-3</v>
      </c>
    </row>
    <row r="2459" spans="2:5" x14ac:dyDescent="0.3">
      <c r="B2459" s="205">
        <v>41204</v>
      </c>
      <c r="C2459" s="81">
        <v>117.34777800000001</v>
      </c>
      <c r="D2459" s="62">
        <f t="shared" si="38"/>
        <v>18.61927650896995</v>
      </c>
      <c r="E2459">
        <v>1.9202654279197248E-3</v>
      </c>
    </row>
    <row r="2460" spans="2:5" x14ac:dyDescent="0.3">
      <c r="B2460" s="205">
        <v>37790</v>
      </c>
      <c r="C2460" s="81">
        <v>5.981249</v>
      </c>
      <c r="D2460" s="62">
        <f t="shared" si="38"/>
        <v>-0.936070862215859</v>
      </c>
      <c r="E2460">
        <v>1.9166448764591098E-3</v>
      </c>
    </row>
    <row r="2461" spans="2:5" x14ac:dyDescent="0.3">
      <c r="B2461" s="205">
        <v>41053</v>
      </c>
      <c r="C2461" s="81">
        <v>93.560608000000002</v>
      </c>
      <c r="D2461" s="62">
        <f t="shared" si="38"/>
        <v>-1.9067872980428129E-3</v>
      </c>
      <c r="E2461">
        <v>1.9138507682148189E-3</v>
      </c>
    </row>
    <row r="2462" spans="2:5" x14ac:dyDescent="0.3">
      <c r="B2462" s="205">
        <v>41051</v>
      </c>
      <c r="C2462" s="81">
        <v>93.739349000000004</v>
      </c>
      <c r="D2462" s="62">
        <f t="shared" si="38"/>
        <v>-0.83494459825198353</v>
      </c>
      <c r="E2462">
        <v>1.9104300818566962E-3</v>
      </c>
    </row>
    <row r="2463" spans="2:5" x14ac:dyDescent="0.3">
      <c r="B2463" s="205">
        <v>44543</v>
      </c>
      <c r="C2463" s="81">
        <v>567.92657499999996</v>
      </c>
      <c r="D2463" s="62">
        <f t="shared" si="38"/>
        <v>-3.871609734857632E-3</v>
      </c>
      <c r="E2463">
        <v>1.9039058718295992E-3</v>
      </c>
    </row>
    <row r="2464" spans="2:5" x14ac:dyDescent="0.3">
      <c r="B2464" s="205">
        <v>44564</v>
      </c>
      <c r="C2464" s="81">
        <v>570.13391100000001</v>
      </c>
      <c r="D2464" s="62">
        <f t="shared" si="38"/>
        <v>5.1322499862809687</v>
      </c>
      <c r="E2464">
        <v>1.8964115524849026E-3</v>
      </c>
    </row>
    <row r="2465" spans="2:5" x14ac:dyDescent="0.3">
      <c r="B2465" s="205">
        <v>40427</v>
      </c>
      <c r="C2465" s="81">
        <v>92.973038000000003</v>
      </c>
      <c r="D2465" s="62">
        <f t="shared" si="38"/>
        <v>-0.65938184929183841</v>
      </c>
      <c r="E2465">
        <v>1.8949171901155031E-3</v>
      </c>
    </row>
    <row r="2466" spans="2:5" x14ac:dyDescent="0.3">
      <c r="B2466" s="205">
        <v>42846</v>
      </c>
      <c r="C2466" s="81">
        <v>272.95385700000003</v>
      </c>
      <c r="D2466" s="62">
        <f t="shared" si="38"/>
        <v>-0.50564732044838256</v>
      </c>
      <c r="E2466">
        <v>1.8917298528285716E-3</v>
      </c>
    </row>
    <row r="2467" spans="2:5" x14ac:dyDescent="0.3">
      <c r="B2467" s="205">
        <v>44944</v>
      </c>
      <c r="C2467" s="81">
        <v>552.14398200000005</v>
      </c>
      <c r="D2467" s="62">
        <f t="shared" si="38"/>
        <v>8.5326436825386338</v>
      </c>
      <c r="E2467">
        <v>1.8866376076274898E-3</v>
      </c>
    </row>
    <row r="2468" spans="2:5" x14ac:dyDescent="0.3">
      <c r="B2468" s="205">
        <v>40017</v>
      </c>
      <c r="C2468" s="81">
        <v>57.921391</v>
      </c>
      <c r="D2468" s="62">
        <f t="shared" si="38"/>
        <v>-0.78971126361656308</v>
      </c>
      <c r="E2468">
        <v>1.8795514738631778E-3</v>
      </c>
    </row>
    <row r="2469" spans="2:5" x14ac:dyDescent="0.3">
      <c r="B2469" s="205">
        <v>42850</v>
      </c>
      <c r="C2469" s="81">
        <v>275.43743899999998</v>
      </c>
      <c r="D2469" s="62">
        <f t="shared" si="38"/>
        <v>-0.28429544414294045</v>
      </c>
      <c r="E2469">
        <v>1.8750886433448037E-3</v>
      </c>
    </row>
    <row r="2470" spans="2:5" x14ac:dyDescent="0.3">
      <c r="B2470" s="205">
        <v>43563</v>
      </c>
      <c r="C2470" s="81">
        <v>384.847961</v>
      </c>
      <c r="D2470" s="62">
        <f t="shared" si="38"/>
        <v>0.37915829808018581</v>
      </c>
      <c r="E2470">
        <v>1.8733425608565626E-3</v>
      </c>
    </row>
    <row r="2471" spans="2:5" x14ac:dyDescent="0.3">
      <c r="B2471" s="205">
        <v>42682</v>
      </c>
      <c r="C2471" s="81">
        <v>279.04553199999998</v>
      </c>
      <c r="D2471" s="62">
        <f t="shared" si="38"/>
        <v>-0.50612877456375038</v>
      </c>
      <c r="E2471">
        <v>1.8504677273305456E-3</v>
      </c>
    </row>
    <row r="2472" spans="2:5" x14ac:dyDescent="0.3">
      <c r="B2472" s="205">
        <v>45104</v>
      </c>
      <c r="C2472" s="81">
        <v>565.01678500000003</v>
      </c>
      <c r="D2472" s="62">
        <f t="shared" si="38"/>
        <v>1.2397544663024245</v>
      </c>
      <c r="E2472">
        <v>1.8435750145444603E-3</v>
      </c>
    </row>
    <row r="2473" spans="2:5" x14ac:dyDescent="0.3">
      <c r="B2473" s="205">
        <v>42306</v>
      </c>
      <c r="C2473" s="81">
        <v>252.26728800000001</v>
      </c>
      <c r="D2473" s="62">
        <f t="shared" si="38"/>
        <v>-0.5534457413607744</v>
      </c>
      <c r="E2473">
        <v>1.8384152964273028E-3</v>
      </c>
    </row>
    <row r="2474" spans="2:5" x14ac:dyDescent="0.3">
      <c r="B2474" s="205">
        <v>44802</v>
      </c>
      <c r="C2474" s="81">
        <v>564.91967799999998</v>
      </c>
      <c r="D2474" s="62">
        <f t="shared" si="38"/>
        <v>23.853108375883284</v>
      </c>
      <c r="E2474">
        <v>1.8356504703373946E-3</v>
      </c>
    </row>
    <row r="2475" spans="2:5" x14ac:dyDescent="0.3">
      <c r="B2475" s="205">
        <v>38672</v>
      </c>
      <c r="C2475" s="81">
        <v>22.730343000000001</v>
      </c>
      <c r="D2475" s="62">
        <f t="shared" si="38"/>
        <v>-0.91175420348703839</v>
      </c>
      <c r="E2475">
        <v>1.8149633814169637E-3</v>
      </c>
    </row>
    <row r="2476" spans="2:5" x14ac:dyDescent="0.3">
      <c r="B2476" s="205">
        <v>42373</v>
      </c>
      <c r="C2476" s="81">
        <v>257.57989500000002</v>
      </c>
      <c r="D2476" s="62">
        <f t="shared" si="38"/>
        <v>-0.50612275068832946</v>
      </c>
      <c r="E2476">
        <v>1.8087520876566509E-3</v>
      </c>
    </row>
    <row r="2477" spans="2:5" x14ac:dyDescent="0.3">
      <c r="B2477" s="205">
        <v>45070</v>
      </c>
      <c r="C2477" s="81">
        <v>521.54638699999998</v>
      </c>
      <c r="D2477" s="62">
        <f t="shared" si="38"/>
        <v>1.0226024510210172</v>
      </c>
      <c r="E2477">
        <v>1.8070011272179156E-3</v>
      </c>
    </row>
    <row r="2478" spans="2:5" x14ac:dyDescent="0.3">
      <c r="B2478" s="205">
        <v>42366</v>
      </c>
      <c r="C2478" s="81">
        <v>257.85906999999997</v>
      </c>
      <c r="D2478" s="62">
        <f t="shared" si="38"/>
        <v>3.2615889616349674</v>
      </c>
      <c r="E2478">
        <v>1.8069109323619703E-3</v>
      </c>
    </row>
    <row r="2479" spans="2:5" x14ac:dyDescent="0.3">
      <c r="B2479" s="205">
        <v>40094</v>
      </c>
      <c r="C2479" s="81">
        <v>60.507728999999998</v>
      </c>
      <c r="D2479" s="62">
        <f t="shared" si="38"/>
        <v>-0.89034251175465562</v>
      </c>
      <c r="E2479">
        <v>1.7986860398061725E-3</v>
      </c>
    </row>
    <row r="2480" spans="2:5" x14ac:dyDescent="0.3">
      <c r="B2480" s="205">
        <v>44558</v>
      </c>
      <c r="C2480" s="81">
        <v>551.78839100000005</v>
      </c>
      <c r="D2480" s="62">
        <f t="shared" si="38"/>
        <v>5.7603932050979453E-2</v>
      </c>
      <c r="E2480">
        <v>1.7810545902043741E-3</v>
      </c>
    </row>
    <row r="2481" spans="2:5" x14ac:dyDescent="0.3">
      <c r="B2481" s="205">
        <v>44337</v>
      </c>
      <c r="C2481" s="81">
        <v>521.73443599999996</v>
      </c>
      <c r="D2481" s="62">
        <f t="shared" si="38"/>
        <v>-1.9009515342531369E-2</v>
      </c>
      <c r="E2481">
        <v>1.7730058273439093E-3</v>
      </c>
    </row>
    <row r="2482" spans="2:5" x14ac:dyDescent="0.3">
      <c r="B2482" s="205">
        <v>45005</v>
      </c>
      <c r="C2482" s="81">
        <v>531.84454300000004</v>
      </c>
      <c r="D2482" s="62">
        <f t="shared" si="38"/>
        <v>46.768658731937251</v>
      </c>
      <c r="E2482">
        <v>1.7717179042699295E-3</v>
      </c>
    </row>
    <row r="2483" spans="2:5" x14ac:dyDescent="0.3">
      <c r="B2483" s="205">
        <v>38033</v>
      </c>
      <c r="C2483" s="81">
        <v>11.133755000000001</v>
      </c>
      <c r="D2483" s="62">
        <f t="shared" si="38"/>
        <v>-0.72458211639726577</v>
      </c>
      <c r="E2483">
        <v>1.7607227375896547E-3</v>
      </c>
    </row>
    <row r="2484" spans="2:5" x14ac:dyDescent="0.3">
      <c r="B2484" s="205">
        <v>39057</v>
      </c>
      <c r="C2484" s="81">
        <v>40.424953000000002</v>
      </c>
      <c r="D2484" s="62">
        <f t="shared" si="38"/>
        <v>-0.8479304662875633</v>
      </c>
      <c r="E2484">
        <v>1.759679345336864E-3</v>
      </c>
    </row>
    <row r="2485" spans="2:5" x14ac:dyDescent="0.3">
      <c r="B2485" s="205">
        <v>42194</v>
      </c>
      <c r="C2485" s="81">
        <v>265.83203099999997</v>
      </c>
      <c r="D2485" s="62">
        <f t="shared" si="38"/>
        <v>-0.18359624253095164</v>
      </c>
      <c r="E2485">
        <v>1.744441920915341E-3</v>
      </c>
    </row>
    <row r="2486" spans="2:5" x14ac:dyDescent="0.3">
      <c r="B2486" s="205">
        <v>43202</v>
      </c>
      <c r="C2486" s="81">
        <v>325.61343399999998</v>
      </c>
      <c r="D2486" s="62">
        <f t="shared" si="38"/>
        <v>22.280896088763477</v>
      </c>
      <c r="E2486">
        <v>1.7422550974831885E-3</v>
      </c>
    </row>
    <row r="2487" spans="2:5" x14ac:dyDescent="0.3">
      <c r="B2487" s="205">
        <v>38386</v>
      </c>
      <c r="C2487" s="81">
        <v>13.986293</v>
      </c>
      <c r="D2487" s="62">
        <f t="shared" si="38"/>
        <v>-0.97277988469001986</v>
      </c>
      <c r="E2487">
        <v>1.7331927431515227E-3</v>
      </c>
    </row>
    <row r="2488" spans="2:5" x14ac:dyDescent="0.3">
      <c r="B2488" s="205">
        <v>44644</v>
      </c>
      <c r="C2488" s="81">
        <v>513.82195999999999</v>
      </c>
      <c r="D2488" s="62">
        <f t="shared" si="38"/>
        <v>5.708336388925253</v>
      </c>
      <c r="E2488">
        <v>1.7214426281690982E-3</v>
      </c>
    </row>
    <row r="2489" spans="2:5" x14ac:dyDescent="0.3">
      <c r="B2489" s="205">
        <v>40288</v>
      </c>
      <c r="C2489" s="81">
        <v>76.594543000000002</v>
      </c>
      <c r="D2489" s="62">
        <f t="shared" si="38"/>
        <v>-0.72342235960724899</v>
      </c>
      <c r="E2489">
        <v>1.7139814943828015E-3</v>
      </c>
    </row>
    <row r="2490" spans="2:5" x14ac:dyDescent="0.3">
      <c r="B2490" s="205">
        <v>42920</v>
      </c>
      <c r="C2490" s="81">
        <v>276.93685900000003</v>
      </c>
      <c r="D2490" s="62">
        <f t="shared" si="38"/>
        <v>2.5647978284633401</v>
      </c>
      <c r="E2490">
        <v>1.694718566365481E-3</v>
      </c>
    </row>
    <row r="2491" spans="2:5" x14ac:dyDescent="0.3">
      <c r="B2491" s="205">
        <v>40295</v>
      </c>
      <c r="C2491" s="81">
        <v>77.686554000000001</v>
      </c>
      <c r="D2491" s="62">
        <f t="shared" si="38"/>
        <v>-0.81780169445279682</v>
      </c>
      <c r="E2491">
        <v>1.689460507437505E-3</v>
      </c>
    </row>
    <row r="2492" spans="2:5" x14ac:dyDescent="0.3">
      <c r="B2492" s="205">
        <v>43321</v>
      </c>
      <c r="C2492" s="81">
        <v>426.384613</v>
      </c>
      <c r="D2492" s="62">
        <f t="shared" si="38"/>
        <v>-0.27025186119018624</v>
      </c>
      <c r="E2492">
        <v>1.684939975516864E-3</v>
      </c>
    </row>
    <row r="2493" spans="2:5" x14ac:dyDescent="0.3">
      <c r="B2493" s="205">
        <v>44502</v>
      </c>
      <c r="C2493" s="81">
        <v>584.29010000000005</v>
      </c>
      <c r="D2493" s="62">
        <f t="shared" si="38"/>
        <v>6.274448709019949</v>
      </c>
      <c r="E2493">
        <v>1.6750028165409242E-3</v>
      </c>
    </row>
    <row r="2494" spans="2:5" x14ac:dyDescent="0.3">
      <c r="B2494" s="205">
        <v>40584</v>
      </c>
      <c r="C2494" s="81">
        <v>80.320876999999996</v>
      </c>
      <c r="D2494" s="62">
        <f t="shared" si="38"/>
        <v>0.21333446971419853</v>
      </c>
      <c r="E2494">
        <v>1.6529212753794811E-3</v>
      </c>
    </row>
    <row r="2495" spans="2:5" x14ac:dyDescent="0.3">
      <c r="B2495" s="205">
        <v>40122</v>
      </c>
      <c r="C2495" s="81">
        <v>66.198463000000004</v>
      </c>
      <c r="D2495" s="62">
        <f t="shared" si="38"/>
        <v>0.73853102273168958</v>
      </c>
      <c r="E2495">
        <v>1.6521743498704271E-3</v>
      </c>
    </row>
    <row r="2496" spans="2:5" x14ac:dyDescent="0.3">
      <c r="B2496" s="205">
        <v>39148</v>
      </c>
      <c r="C2496" s="81">
        <v>38.077240000000003</v>
      </c>
      <c r="D2496" s="62">
        <f t="shared" si="38"/>
        <v>-2.6448340404920969E-2</v>
      </c>
      <c r="E2496">
        <v>1.6482095397914664E-3</v>
      </c>
    </row>
    <row r="2497" spans="2:5" x14ac:dyDescent="0.3">
      <c r="B2497" s="205">
        <v>39595</v>
      </c>
      <c r="C2497" s="81">
        <v>39.111679000000002</v>
      </c>
      <c r="D2497" s="62">
        <f t="shared" si="38"/>
        <v>-0.84950113113457082</v>
      </c>
      <c r="E2497">
        <v>1.6295051865585816E-3</v>
      </c>
    </row>
    <row r="2498" spans="2:5" x14ac:dyDescent="0.3">
      <c r="B2498" s="205">
        <v>42759</v>
      </c>
      <c r="C2498" s="81">
        <v>259.88021900000001</v>
      </c>
      <c r="D2498" s="62">
        <f t="shared" si="38"/>
        <v>-7.6936249546775103E-3</v>
      </c>
      <c r="E2498">
        <v>1.6255125781866908E-3</v>
      </c>
    </row>
    <row r="2499" spans="2:5" x14ac:dyDescent="0.3">
      <c r="B2499" s="205">
        <v>42713</v>
      </c>
      <c r="C2499" s="81">
        <v>261.89514200000002</v>
      </c>
      <c r="D2499" s="62">
        <f t="shared" si="38"/>
        <v>-0.5225264033804109</v>
      </c>
      <c r="E2499">
        <v>1.6131050720662806E-3</v>
      </c>
    </row>
    <row r="2500" spans="2:5" x14ac:dyDescent="0.3">
      <c r="B2500" s="205">
        <v>44551</v>
      </c>
      <c r="C2500" s="81">
        <v>548.50183100000004</v>
      </c>
      <c r="D2500" s="62">
        <f t="shared" si="38"/>
        <v>3.8778669433859045</v>
      </c>
      <c r="E2500">
        <v>1.6122031334057975E-3</v>
      </c>
    </row>
    <row r="2501" spans="2:5" x14ac:dyDescent="0.3">
      <c r="B2501" s="205">
        <v>41240</v>
      </c>
      <c r="C2501" s="81">
        <v>112.447067</v>
      </c>
      <c r="D2501" s="62">
        <f t="shared" si="38"/>
        <v>-0.51849726548984809</v>
      </c>
      <c r="E2501">
        <v>1.6111440140616647E-3</v>
      </c>
    </row>
    <row r="2502" spans="2:5" x14ac:dyDescent="0.3">
      <c r="B2502" s="205">
        <v>42401</v>
      </c>
      <c r="C2502" s="81">
        <v>233.53360000000001</v>
      </c>
      <c r="D2502" s="62">
        <f t="shared" si="38"/>
        <v>-0.52169084156229295</v>
      </c>
      <c r="E2502">
        <v>1.5959582758531656E-3</v>
      </c>
    </row>
    <row r="2503" spans="2:5" x14ac:dyDescent="0.3">
      <c r="B2503" s="205">
        <v>44169</v>
      </c>
      <c r="C2503" s="81">
        <v>488.24822999999998</v>
      </c>
      <c r="D2503" s="62">
        <f t="shared" si="38"/>
        <v>2.4086565263404198</v>
      </c>
      <c r="E2503">
        <v>1.5952100103215274E-3</v>
      </c>
    </row>
    <row r="2504" spans="2:5" x14ac:dyDescent="0.3">
      <c r="B2504" s="205">
        <v>41421</v>
      </c>
      <c r="C2504" s="81">
        <v>143.23773199999999</v>
      </c>
      <c r="D2504" s="62">
        <f t="shared" ref="D2504:D2567" si="39">(C2504-C2505)/C2505</f>
        <v>5.9192014890913853</v>
      </c>
      <c r="E2504">
        <v>1.5809202442413691E-3</v>
      </c>
    </row>
    <row r="2505" spans="2:5" x14ac:dyDescent="0.3">
      <c r="B2505" s="205">
        <v>38560</v>
      </c>
      <c r="C2505" s="81">
        <v>20.701483</v>
      </c>
      <c r="D2505" s="62">
        <f t="shared" si="39"/>
        <v>-0.96322343758257467</v>
      </c>
      <c r="E2505">
        <v>1.5793823736302377E-3</v>
      </c>
    </row>
    <row r="2506" spans="2:5" x14ac:dyDescent="0.3">
      <c r="B2506" s="205">
        <v>44810</v>
      </c>
      <c r="C2506" s="81">
        <v>562.89880400000004</v>
      </c>
      <c r="D2506" s="62">
        <f t="shared" si="39"/>
        <v>3.9174705257119129</v>
      </c>
      <c r="E2506">
        <v>1.5787362770433644E-3</v>
      </c>
    </row>
    <row r="2507" spans="2:5" x14ac:dyDescent="0.3">
      <c r="B2507" s="205">
        <v>41166</v>
      </c>
      <c r="C2507" s="81">
        <v>114.469177</v>
      </c>
      <c r="D2507" s="62">
        <f t="shared" si="39"/>
        <v>1.6751778379728928</v>
      </c>
      <c r="E2507">
        <v>1.5742161461697241E-3</v>
      </c>
    </row>
    <row r="2508" spans="2:5" x14ac:dyDescent="0.3">
      <c r="B2508" s="205">
        <v>39086</v>
      </c>
      <c r="C2508" s="81">
        <v>42.789371000000003</v>
      </c>
      <c r="D2508" s="62">
        <f t="shared" si="39"/>
        <v>4.7451986019211211E-2</v>
      </c>
      <c r="E2508">
        <v>1.5643499456891486E-3</v>
      </c>
    </row>
    <row r="2509" spans="2:5" x14ac:dyDescent="0.3">
      <c r="B2509" s="205">
        <v>39604</v>
      </c>
      <c r="C2509" s="81">
        <v>40.850914000000003</v>
      </c>
      <c r="D2509" s="62">
        <f t="shared" si="39"/>
        <v>-0.52578166961143658</v>
      </c>
      <c r="E2509">
        <v>1.5597503693308152E-3</v>
      </c>
    </row>
    <row r="2510" spans="2:5" x14ac:dyDescent="0.3">
      <c r="B2510" s="205">
        <v>40890</v>
      </c>
      <c r="C2510" s="81">
        <v>86.143683999999993</v>
      </c>
      <c r="D2510" s="62">
        <f t="shared" si="39"/>
        <v>1.0863305756229065</v>
      </c>
      <c r="E2510">
        <v>1.5586162051530654E-3</v>
      </c>
    </row>
    <row r="2511" spans="2:5" x14ac:dyDescent="0.3">
      <c r="B2511" s="205">
        <v>39696</v>
      </c>
      <c r="C2511" s="81">
        <v>41.289566000000001</v>
      </c>
      <c r="D2511" s="62">
        <f t="shared" si="39"/>
        <v>-0.64672944647278396</v>
      </c>
      <c r="E2511">
        <v>1.5551071163409191E-3</v>
      </c>
    </row>
    <row r="2512" spans="2:5" x14ac:dyDescent="0.3">
      <c r="B2512" s="205">
        <v>41247</v>
      </c>
      <c r="C2512" s="81">
        <v>116.878029</v>
      </c>
      <c r="D2512" s="62">
        <f t="shared" si="39"/>
        <v>0.3629275949879941</v>
      </c>
      <c r="E2512">
        <v>1.550106593875599E-3</v>
      </c>
    </row>
    <row r="2513" spans="2:5" x14ac:dyDescent="0.3">
      <c r="B2513" s="205">
        <v>40637</v>
      </c>
      <c r="C2513" s="81">
        <v>85.755127000000002</v>
      </c>
      <c r="D2513" s="62">
        <f t="shared" si="39"/>
        <v>3.6369640240147394</v>
      </c>
      <c r="E2513">
        <v>1.5478390593548885E-3</v>
      </c>
    </row>
    <row r="2514" spans="2:5" x14ac:dyDescent="0.3">
      <c r="B2514" s="205">
        <v>38544</v>
      </c>
      <c r="C2514" s="81">
        <v>18.493808999999999</v>
      </c>
      <c r="D2514" s="62">
        <f t="shared" si="39"/>
        <v>-0.94021386349694847</v>
      </c>
      <c r="E2514">
        <v>1.5466348952761419E-3</v>
      </c>
    </row>
    <row r="2515" spans="2:5" x14ac:dyDescent="0.3">
      <c r="B2515" s="205">
        <v>43171</v>
      </c>
      <c r="C2515" s="81">
        <v>309.33273300000002</v>
      </c>
      <c r="D2515" s="62">
        <f t="shared" si="39"/>
        <v>29.088906373776538</v>
      </c>
      <c r="E2515">
        <v>1.527950410827297E-3</v>
      </c>
    </row>
    <row r="2516" spans="2:5" x14ac:dyDescent="0.3">
      <c r="B2516" s="205">
        <v>38098</v>
      </c>
      <c r="C2516" s="81">
        <v>10.280624</v>
      </c>
      <c r="D2516" s="62">
        <f t="shared" si="39"/>
        <v>-0.8572727952748056</v>
      </c>
      <c r="E2516">
        <v>1.5251874141253916E-3</v>
      </c>
    </row>
    <row r="2517" spans="2:5" x14ac:dyDescent="0.3">
      <c r="B2517" s="205">
        <v>40254</v>
      </c>
      <c r="C2517" s="81">
        <v>72.029883999999996</v>
      </c>
      <c r="D2517" s="62">
        <f t="shared" si="39"/>
        <v>8.3522469838532913</v>
      </c>
      <c r="E2517">
        <v>1.5181164810687197E-3</v>
      </c>
    </row>
    <row r="2518" spans="2:5" x14ac:dyDescent="0.3">
      <c r="B2518" s="205">
        <v>37888</v>
      </c>
      <c r="C2518" s="81">
        <v>7.7018800000000001</v>
      </c>
      <c r="D2518" s="62">
        <f t="shared" si="39"/>
        <v>-0.96393905335375096</v>
      </c>
      <c r="E2518">
        <v>1.5136068575232857E-3</v>
      </c>
    </row>
    <row r="2519" spans="2:5" x14ac:dyDescent="0.3">
      <c r="B2519" s="205">
        <v>41879</v>
      </c>
      <c r="C2519" s="81">
        <v>213.57952900000001</v>
      </c>
      <c r="D2519" s="62">
        <f t="shared" si="39"/>
        <v>-0.60048720802785827</v>
      </c>
      <c r="E2519">
        <v>1.5068589702249841E-3</v>
      </c>
    </row>
    <row r="2520" spans="2:5" x14ac:dyDescent="0.3">
      <c r="B2520" s="205">
        <v>45259</v>
      </c>
      <c r="C2520" s="81">
        <v>534.59997599999997</v>
      </c>
      <c r="D2520" s="62">
        <f t="shared" si="39"/>
        <v>3.4234156172245029</v>
      </c>
      <c r="E2520">
        <v>1.498666200794266E-3</v>
      </c>
    </row>
    <row r="2521" spans="2:5" x14ac:dyDescent="0.3">
      <c r="B2521" s="205">
        <v>41319</v>
      </c>
      <c r="C2521" s="81">
        <v>120.856827</v>
      </c>
      <c r="D2521" s="62">
        <f t="shared" si="39"/>
        <v>0.35286819505159628</v>
      </c>
      <c r="E2521">
        <v>1.4986163775094264E-3</v>
      </c>
    </row>
    <row r="2522" spans="2:5" x14ac:dyDescent="0.3">
      <c r="B2522" s="205">
        <v>40557</v>
      </c>
      <c r="C2522" s="81">
        <v>89.333777999999995</v>
      </c>
      <c r="D2522" s="62">
        <f t="shared" si="39"/>
        <v>0.21121874935597826</v>
      </c>
      <c r="E2522">
        <v>1.4859997718641362E-3</v>
      </c>
    </row>
    <row r="2523" spans="2:5" x14ac:dyDescent="0.3">
      <c r="B2523" s="205">
        <v>40227</v>
      </c>
      <c r="C2523" s="81">
        <v>73.755279999999999</v>
      </c>
      <c r="D2523" s="62">
        <f t="shared" si="39"/>
        <v>-0.8635424976873266</v>
      </c>
      <c r="E2523">
        <v>1.4828760996240954E-3</v>
      </c>
    </row>
    <row r="2524" spans="2:5" x14ac:dyDescent="0.3">
      <c r="B2524" s="205">
        <v>45278</v>
      </c>
      <c r="C2524" s="81">
        <v>540.5</v>
      </c>
      <c r="D2524" s="62">
        <f t="shared" si="39"/>
        <v>0.69457200370473271</v>
      </c>
      <c r="E2524">
        <v>1.4822827167177918E-3</v>
      </c>
    </row>
    <row r="2525" spans="2:5" x14ac:dyDescent="0.3">
      <c r="B2525" s="205">
        <v>43053</v>
      </c>
      <c r="C2525" s="81">
        <v>318.95959499999998</v>
      </c>
      <c r="D2525" s="62">
        <f t="shared" si="39"/>
        <v>60.167573205669314</v>
      </c>
      <c r="E2525">
        <v>1.4816710300532558E-3</v>
      </c>
    </row>
    <row r="2526" spans="2:5" x14ac:dyDescent="0.3">
      <c r="B2526" s="205">
        <v>37761</v>
      </c>
      <c r="C2526" s="81">
        <v>5.2145210000000004</v>
      </c>
      <c r="D2526" s="62">
        <f t="shared" si="39"/>
        <v>-0.99136285725688122</v>
      </c>
      <c r="E2526">
        <v>1.4651734662444607E-3</v>
      </c>
    </row>
    <row r="2527" spans="2:5" x14ac:dyDescent="0.3">
      <c r="B2527" s="205">
        <v>44470</v>
      </c>
      <c r="C2527" s="81">
        <v>603.73217799999998</v>
      </c>
      <c r="D2527" s="62">
        <f t="shared" si="39"/>
        <v>1.3583417543430589</v>
      </c>
      <c r="E2527">
        <v>1.4585199684822153E-3</v>
      </c>
    </row>
    <row r="2528" spans="2:5" x14ac:dyDescent="0.3">
      <c r="B2528" s="205">
        <v>42332</v>
      </c>
      <c r="C2528" s="81">
        <v>255.99859599999999</v>
      </c>
      <c r="D2528" s="62">
        <f t="shared" si="39"/>
        <v>-1.2264386820438832E-2</v>
      </c>
      <c r="E2528">
        <v>1.4558196149106891E-3</v>
      </c>
    </row>
    <row r="2529" spans="2:5" x14ac:dyDescent="0.3">
      <c r="B2529" s="205">
        <v>42796</v>
      </c>
      <c r="C2529" s="81">
        <v>259.17724600000003</v>
      </c>
      <c r="D2529" s="62">
        <f t="shared" si="39"/>
        <v>4.9259300262734724</v>
      </c>
      <c r="E2529">
        <v>1.4482746605133574E-3</v>
      </c>
    </row>
    <row r="2530" spans="2:5" x14ac:dyDescent="0.3">
      <c r="B2530" s="205">
        <v>39303</v>
      </c>
      <c r="C2530" s="81">
        <v>43.736130000000003</v>
      </c>
      <c r="D2530" s="62">
        <f t="shared" si="39"/>
        <v>-0.83206988335587884</v>
      </c>
      <c r="E2530">
        <v>1.4470060232956712E-3</v>
      </c>
    </row>
    <row r="2531" spans="2:5" x14ac:dyDescent="0.3">
      <c r="B2531" s="205">
        <v>42752</v>
      </c>
      <c r="C2531" s="81">
        <v>260.44244400000002</v>
      </c>
      <c r="D2531" s="62">
        <f t="shared" si="39"/>
        <v>-0.29118464406602362</v>
      </c>
      <c r="E2531">
        <v>1.4412289769537799E-3</v>
      </c>
    </row>
    <row r="2532" spans="2:5" x14ac:dyDescent="0.3">
      <c r="B2532" s="205">
        <v>43606</v>
      </c>
      <c r="C2532" s="81">
        <v>367.43341099999998</v>
      </c>
      <c r="D2532" s="62">
        <f t="shared" si="39"/>
        <v>0.6244638231555677</v>
      </c>
      <c r="E2532">
        <v>1.4383560766449638E-3</v>
      </c>
    </row>
    <row r="2533" spans="2:5" x14ac:dyDescent="0.3">
      <c r="B2533" s="205">
        <v>41977</v>
      </c>
      <c r="C2533" s="81">
        <v>226.1875</v>
      </c>
      <c r="D2533" s="62">
        <f t="shared" si="39"/>
        <v>41.354013358167911</v>
      </c>
      <c r="E2533">
        <v>1.4307969491101074E-3</v>
      </c>
    </row>
    <row r="2534" spans="2:5" x14ac:dyDescent="0.3">
      <c r="B2534" s="205">
        <v>37697</v>
      </c>
      <c r="C2534" s="81">
        <v>5.3404030000000002</v>
      </c>
      <c r="D2534" s="62">
        <f t="shared" si="39"/>
        <v>-0.91224451853909916</v>
      </c>
      <c r="E2534">
        <v>1.430587532867613E-3</v>
      </c>
    </row>
    <row r="2535" spans="2:5" x14ac:dyDescent="0.3">
      <c r="B2535" s="205">
        <v>40030</v>
      </c>
      <c r="C2535" s="81">
        <v>60.855491999999998</v>
      </c>
      <c r="D2535" s="62">
        <f t="shared" si="39"/>
        <v>-0.76488217991830487</v>
      </c>
      <c r="E2535">
        <v>1.4304434960666717E-3</v>
      </c>
    </row>
    <row r="2536" spans="2:5" x14ac:dyDescent="0.3">
      <c r="B2536" s="205">
        <v>42104</v>
      </c>
      <c r="C2536" s="81">
        <v>258.82977299999999</v>
      </c>
      <c r="D2536" s="62">
        <f t="shared" si="39"/>
        <v>47.054449937311752</v>
      </c>
      <c r="E2536">
        <v>1.4287018159949831E-3</v>
      </c>
    </row>
    <row r="2537" spans="2:5" x14ac:dyDescent="0.3">
      <c r="B2537" s="205">
        <v>37769</v>
      </c>
      <c r="C2537" s="81">
        <v>5.386177</v>
      </c>
      <c r="D2537" s="62">
        <f t="shared" si="39"/>
        <v>-0.98197399023300158</v>
      </c>
      <c r="E2537">
        <v>1.4184125529789198E-3</v>
      </c>
    </row>
    <row r="2538" spans="2:5" x14ac:dyDescent="0.3">
      <c r="B2538" s="205">
        <v>43019</v>
      </c>
      <c r="C2538" s="81">
        <v>298.80029300000001</v>
      </c>
      <c r="D2538" s="62">
        <f t="shared" si="39"/>
        <v>0.8600338534544385</v>
      </c>
      <c r="E2538">
        <v>1.4180910833570075E-3</v>
      </c>
    </row>
    <row r="2539" spans="2:5" x14ac:dyDescent="0.3">
      <c r="B2539" s="205">
        <v>41571</v>
      </c>
      <c r="C2539" s="81">
        <v>160.64239499999999</v>
      </c>
      <c r="D2539" s="62">
        <f t="shared" si="39"/>
        <v>13.040327670351585</v>
      </c>
      <c r="E2539">
        <v>1.4170113739614236E-3</v>
      </c>
    </row>
    <row r="2540" spans="2:5" x14ac:dyDescent="0.3">
      <c r="B2540" s="205">
        <v>38335</v>
      </c>
      <c r="C2540" s="81">
        <v>11.441499</v>
      </c>
      <c r="D2540" s="62">
        <f t="shared" si="39"/>
        <v>-0.97653406312023983</v>
      </c>
      <c r="E2540">
        <v>1.4122088364099587E-3</v>
      </c>
    </row>
    <row r="2541" spans="2:5" x14ac:dyDescent="0.3">
      <c r="B2541" s="205">
        <v>44728</v>
      </c>
      <c r="C2541" s="81">
        <v>487.57904100000002</v>
      </c>
      <c r="D2541" s="62">
        <f t="shared" si="39"/>
        <v>5.2868380869876628</v>
      </c>
      <c r="E2541">
        <v>1.4105132450931896E-3</v>
      </c>
    </row>
    <row r="2542" spans="2:5" x14ac:dyDescent="0.3">
      <c r="B2542" s="205">
        <v>40294</v>
      </c>
      <c r="C2542" s="81">
        <v>77.555526999999998</v>
      </c>
      <c r="D2542" s="62">
        <f t="shared" si="39"/>
        <v>-0.85376792149573988</v>
      </c>
      <c r="E2542">
        <v>1.4099053234732548E-3</v>
      </c>
    </row>
    <row r="2543" spans="2:5" x14ac:dyDescent="0.3">
      <c r="B2543" s="205">
        <v>44973</v>
      </c>
      <c r="C2543" s="81">
        <v>530.35919200000001</v>
      </c>
      <c r="D2543" s="62">
        <f t="shared" si="39"/>
        <v>0.17708578638516623</v>
      </c>
      <c r="E2543">
        <v>1.4022901053183173E-3</v>
      </c>
    </row>
    <row r="2544" spans="2:5" x14ac:dyDescent="0.3">
      <c r="B2544" s="205">
        <v>44013</v>
      </c>
      <c r="C2544" s="81">
        <v>450.56970200000001</v>
      </c>
      <c r="D2544" s="62">
        <f t="shared" si="39"/>
        <v>0.33016456358014867</v>
      </c>
      <c r="E2544">
        <v>1.3950353074049214E-3</v>
      </c>
    </row>
    <row r="2545" spans="2:5" x14ac:dyDescent="0.3">
      <c r="B2545" s="205">
        <v>43117</v>
      </c>
      <c r="C2545" s="81">
        <v>338.73230000000001</v>
      </c>
      <c r="D2545" s="62">
        <f t="shared" si="39"/>
        <v>29.085509484203065</v>
      </c>
      <c r="E2545">
        <v>1.3949695216647071E-3</v>
      </c>
    </row>
    <row r="2546" spans="2:5" x14ac:dyDescent="0.3">
      <c r="B2546" s="205">
        <v>37973</v>
      </c>
      <c r="C2546" s="81">
        <v>11.258984999999999</v>
      </c>
      <c r="D2546" s="62">
        <f t="shared" si="39"/>
        <v>-0.95827825470744032</v>
      </c>
      <c r="E2546">
        <v>1.3923810828285626E-3</v>
      </c>
    </row>
    <row r="2547" spans="2:5" x14ac:dyDescent="0.3">
      <c r="B2547" s="205">
        <v>42522</v>
      </c>
      <c r="C2547" s="81">
        <v>269.85891700000002</v>
      </c>
      <c r="D2547" s="62">
        <f t="shared" si="39"/>
        <v>-9.468412936400163E-3</v>
      </c>
      <c r="E2547">
        <v>1.3804344068543445E-3</v>
      </c>
    </row>
    <row r="2548" spans="2:5" x14ac:dyDescent="0.3">
      <c r="B2548" s="205">
        <v>42845</v>
      </c>
      <c r="C2548" s="81">
        <v>272.43847699999998</v>
      </c>
      <c r="D2548" s="62">
        <f t="shared" si="39"/>
        <v>-0.44946137616029919</v>
      </c>
      <c r="E2548">
        <v>1.3781302807287005E-3</v>
      </c>
    </row>
    <row r="2549" spans="2:5" x14ac:dyDescent="0.3">
      <c r="B2549" s="205">
        <v>44158</v>
      </c>
      <c r="C2549" s="81">
        <v>494.85806300000002</v>
      </c>
      <c r="D2549" s="62">
        <f t="shared" si="39"/>
        <v>87.733473446916065</v>
      </c>
      <c r="E2549">
        <v>1.3769969031093017E-3</v>
      </c>
    </row>
    <row r="2550" spans="2:5" x14ac:dyDescent="0.3">
      <c r="B2550" s="205">
        <v>37621</v>
      </c>
      <c r="C2550" s="81">
        <v>5.5769039999999999</v>
      </c>
      <c r="D2550" s="62">
        <f t="shared" si="39"/>
        <v>-2.0480109599454416E-3</v>
      </c>
      <c r="E2550">
        <v>1.3694775820991259E-3</v>
      </c>
    </row>
    <row r="2551" spans="2:5" x14ac:dyDescent="0.3">
      <c r="B2551" s="205">
        <v>37624</v>
      </c>
      <c r="C2551" s="81">
        <v>5.588349</v>
      </c>
      <c r="D2551" s="62">
        <f t="shared" si="39"/>
        <v>-1.3633005705168363E-3</v>
      </c>
      <c r="E2551">
        <v>1.3670279103770954E-3</v>
      </c>
    </row>
    <row r="2552" spans="2:5" x14ac:dyDescent="0.3">
      <c r="B2552" s="205">
        <v>37635</v>
      </c>
      <c r="C2552" s="81">
        <v>5.5959779999999997</v>
      </c>
      <c r="D2552" s="62">
        <f t="shared" si="39"/>
        <v>-0.94304050394898498</v>
      </c>
      <c r="E2552">
        <v>1.3651616962361628E-3</v>
      </c>
    </row>
    <row r="2553" spans="2:5" x14ac:dyDescent="0.3">
      <c r="B2553" s="205">
        <v>40751</v>
      </c>
      <c r="C2553" s="81">
        <v>98.244865000000004</v>
      </c>
      <c r="D2553" s="62">
        <f t="shared" si="39"/>
        <v>-0.74998479853572042</v>
      </c>
      <c r="E2553">
        <v>1.3584226156853842E-3</v>
      </c>
    </row>
    <row r="2554" spans="2:5" x14ac:dyDescent="0.3">
      <c r="B2554" s="205">
        <v>43439</v>
      </c>
      <c r="C2554" s="81">
        <v>392.95556599999998</v>
      </c>
      <c r="D2554" s="62">
        <f t="shared" si="39"/>
        <v>68.137135379132502</v>
      </c>
      <c r="E2554">
        <v>1.3445755950130243E-3</v>
      </c>
    </row>
    <row r="2555" spans="2:5" x14ac:dyDescent="0.3">
      <c r="B2555" s="205">
        <v>37595</v>
      </c>
      <c r="C2555" s="81">
        <v>5.6837119999999999</v>
      </c>
      <c r="D2555" s="62">
        <f t="shared" si="39"/>
        <v>-0.99026186510255565</v>
      </c>
      <c r="E2555">
        <v>1.343707854974031E-3</v>
      </c>
    </row>
    <row r="2556" spans="2:5" x14ac:dyDescent="0.3">
      <c r="B2556" s="205">
        <v>44426</v>
      </c>
      <c r="C2556" s="81">
        <v>583.65508999999997</v>
      </c>
      <c r="D2556" s="62">
        <f t="shared" si="39"/>
        <v>101.68305229814331</v>
      </c>
      <c r="E2556">
        <v>1.3411798589138769E-3</v>
      </c>
    </row>
    <row r="2557" spans="2:5" x14ac:dyDescent="0.3">
      <c r="B2557" s="205">
        <v>37543</v>
      </c>
      <c r="C2557" s="81">
        <v>5.6840450000000002</v>
      </c>
      <c r="D2557" s="62">
        <f t="shared" si="39"/>
        <v>-3.3067369373106677E-3</v>
      </c>
      <c r="E2557">
        <v>1.3291640975954121E-3</v>
      </c>
    </row>
    <row r="2558" spans="2:5" x14ac:dyDescent="0.3">
      <c r="B2558" s="205">
        <v>37538</v>
      </c>
      <c r="C2558" s="81">
        <v>5.7029030000000001</v>
      </c>
      <c r="D2558" s="62">
        <f t="shared" si="39"/>
        <v>-0.86020491224712325</v>
      </c>
      <c r="E2558">
        <v>1.3245872648239062E-3</v>
      </c>
    </row>
    <row r="2559" spans="2:5" x14ac:dyDescent="0.3">
      <c r="B2559" s="205">
        <v>38910</v>
      </c>
      <c r="C2559" s="81">
        <v>40.794730999999999</v>
      </c>
      <c r="D2559" s="62">
        <f t="shared" si="39"/>
        <v>-0.59466338611606973</v>
      </c>
      <c r="E2559">
        <v>1.3245454773949275E-3</v>
      </c>
    </row>
    <row r="2560" spans="2:5" x14ac:dyDescent="0.3">
      <c r="B2560" s="205">
        <v>40721</v>
      </c>
      <c r="C2560" s="81">
        <v>100.644081</v>
      </c>
      <c r="D2560" s="62">
        <f t="shared" si="39"/>
        <v>-0.79329291800036439</v>
      </c>
      <c r="E2560">
        <v>1.3187840503230781E-3</v>
      </c>
    </row>
    <row r="2561" spans="2:5" x14ac:dyDescent="0.3">
      <c r="B2561" s="205">
        <v>44727</v>
      </c>
      <c r="C2561" s="81">
        <v>486.89227299999999</v>
      </c>
      <c r="D2561" s="62">
        <f t="shared" si="39"/>
        <v>3.6821390466196218</v>
      </c>
      <c r="E2561">
        <v>1.3113808887544156E-3</v>
      </c>
    </row>
    <row r="2562" spans="2:5" x14ac:dyDescent="0.3">
      <c r="B2562" s="205">
        <v>41108</v>
      </c>
      <c r="C2562" s="81">
        <v>103.98928100000001</v>
      </c>
      <c r="D2562" s="62">
        <f t="shared" si="39"/>
        <v>-0.78611915437975377</v>
      </c>
      <c r="E2562">
        <v>1.2991848054904121E-3</v>
      </c>
    </row>
    <row r="2563" spans="2:5" x14ac:dyDescent="0.3">
      <c r="B2563" s="205">
        <v>43937</v>
      </c>
      <c r="C2563" s="81">
        <v>486.20193499999999</v>
      </c>
      <c r="D2563" s="62">
        <f t="shared" si="39"/>
        <v>-8.0419506244093966E-3</v>
      </c>
      <c r="E2563">
        <v>1.2926034715018354E-3</v>
      </c>
    </row>
    <row r="2564" spans="2:5" x14ac:dyDescent="0.3">
      <c r="B2564" s="205">
        <v>44187</v>
      </c>
      <c r="C2564" s="81">
        <v>490.14364599999999</v>
      </c>
      <c r="D2564" s="62">
        <f t="shared" si="39"/>
        <v>81.366922467043565</v>
      </c>
      <c r="E2564">
        <v>1.2906837936939419E-3</v>
      </c>
    </row>
    <row r="2565" spans="2:5" x14ac:dyDescent="0.3">
      <c r="B2565" s="205">
        <v>37798</v>
      </c>
      <c r="C2565" s="81">
        <v>5.9507339999999997</v>
      </c>
      <c r="D2565" s="62">
        <f t="shared" si="39"/>
        <v>-0.97700249601510136</v>
      </c>
      <c r="E2565">
        <v>1.2836724237582314E-3</v>
      </c>
    </row>
    <row r="2566" spans="2:5" x14ac:dyDescent="0.3">
      <c r="B2566" s="205">
        <v>42859</v>
      </c>
      <c r="C2566" s="81">
        <v>258.75564600000001</v>
      </c>
      <c r="D2566" s="62">
        <f t="shared" si="39"/>
        <v>8.9348745651067567</v>
      </c>
      <c r="E2566">
        <v>1.26946201895756E-3</v>
      </c>
    </row>
    <row r="2567" spans="2:5" x14ac:dyDescent="0.3">
      <c r="B2567" s="205">
        <v>38698</v>
      </c>
      <c r="C2567" s="81">
        <v>26.045185</v>
      </c>
      <c r="D2567" s="62">
        <f t="shared" si="39"/>
        <v>-0.94852960572254552</v>
      </c>
      <c r="E2567">
        <v>1.2664806542427671E-3</v>
      </c>
    </row>
    <row r="2568" spans="2:5" x14ac:dyDescent="0.3">
      <c r="B2568" s="205">
        <v>44649</v>
      </c>
      <c r="C2568" s="81">
        <v>506.02264400000001</v>
      </c>
      <c r="D2568" s="62">
        <f t="shared" ref="D2568:D2631" si="40">(C2568-C2569)/C2569</f>
        <v>9.1981100344238117E-3</v>
      </c>
      <c r="E2568">
        <v>1.261741101331836E-3</v>
      </c>
    </row>
    <row r="2569" spans="2:5" x14ac:dyDescent="0.3">
      <c r="B2569" s="205">
        <v>44119</v>
      </c>
      <c r="C2569" s="81">
        <v>501.41061400000001</v>
      </c>
      <c r="D2569" s="62">
        <f t="shared" si="40"/>
        <v>0.9186663480232643</v>
      </c>
      <c r="E2569">
        <v>1.257436101089136E-3</v>
      </c>
    </row>
    <row r="2570" spans="2:5" x14ac:dyDescent="0.3">
      <c r="B2570" s="205">
        <v>42747</v>
      </c>
      <c r="C2570" s="81">
        <v>261.33288599999997</v>
      </c>
      <c r="D2570" s="62">
        <f t="shared" si="40"/>
        <v>1.4310582951629394</v>
      </c>
      <c r="E2570">
        <v>1.2570458907781583E-3</v>
      </c>
    </row>
    <row r="2571" spans="2:5" x14ac:dyDescent="0.3">
      <c r="B2571" s="205">
        <v>41144</v>
      </c>
      <c r="C2571" s="81">
        <v>107.497581</v>
      </c>
      <c r="D2571" s="62">
        <f t="shared" si="40"/>
        <v>-0.26119121020984415</v>
      </c>
      <c r="E2571">
        <v>1.2568711052559601E-3</v>
      </c>
    </row>
    <row r="2572" spans="2:5" x14ac:dyDescent="0.3">
      <c r="B2572" s="205">
        <v>41488</v>
      </c>
      <c r="C2572" s="81">
        <v>145.50122099999999</v>
      </c>
      <c r="D2572" s="62">
        <f t="shared" si="40"/>
        <v>23.110295473748412</v>
      </c>
      <c r="E2572">
        <v>1.2516228397850241E-3</v>
      </c>
    </row>
    <row r="2573" spans="2:5" x14ac:dyDescent="0.3">
      <c r="B2573" s="205">
        <v>37497</v>
      </c>
      <c r="C2573" s="81">
        <v>6.0348170000000003</v>
      </c>
      <c r="D2573" s="62">
        <f t="shared" si="40"/>
        <v>-0.62637304331325216</v>
      </c>
      <c r="E2573">
        <v>1.251477865449634E-3</v>
      </c>
    </row>
    <row r="2574" spans="2:5" x14ac:dyDescent="0.3">
      <c r="B2574" s="205">
        <v>38428</v>
      </c>
      <c r="C2574" s="81">
        <v>16.151985</v>
      </c>
      <c r="D2574" s="62">
        <f t="shared" si="40"/>
        <v>-0.97104536576938016</v>
      </c>
      <c r="E2574">
        <v>1.2496415470883205E-3</v>
      </c>
    </row>
    <row r="2575" spans="2:5" x14ac:dyDescent="0.3">
      <c r="B2575" s="205">
        <v>45100</v>
      </c>
      <c r="C2575" s="81">
        <v>557.83764599999995</v>
      </c>
      <c r="D2575" s="62">
        <f t="shared" si="40"/>
        <v>9.8143091687249875</v>
      </c>
      <c r="E2575">
        <v>1.2439392034877025E-3</v>
      </c>
    </row>
    <row r="2576" spans="2:5" x14ac:dyDescent="0.3">
      <c r="B2576" s="205">
        <v>39426</v>
      </c>
      <c r="C2576" s="81">
        <v>51.583289999999998</v>
      </c>
      <c r="D2576" s="62">
        <f t="shared" si="40"/>
        <v>-0.9136263209352723</v>
      </c>
      <c r="E2576">
        <v>1.2348875921543228E-3</v>
      </c>
    </row>
    <row r="2577" spans="2:5" x14ac:dyDescent="0.3">
      <c r="B2577" s="205">
        <v>44518</v>
      </c>
      <c r="C2577" s="81">
        <v>597.21075399999995</v>
      </c>
      <c r="D2577" s="62">
        <f t="shared" si="40"/>
        <v>3.0069572057765677</v>
      </c>
      <c r="E2577">
        <v>1.2336461794037754E-3</v>
      </c>
    </row>
    <row r="2578" spans="2:5" x14ac:dyDescent="0.3">
      <c r="B2578" s="205">
        <v>41613</v>
      </c>
      <c r="C2578" s="81">
        <v>149.04345699999999</v>
      </c>
      <c r="D2578" s="62">
        <f t="shared" si="40"/>
        <v>-0.57359992283092898</v>
      </c>
      <c r="E2578">
        <v>1.2267631970906074E-3</v>
      </c>
    </row>
    <row r="2579" spans="2:5" x14ac:dyDescent="0.3">
      <c r="B2579" s="205">
        <v>43224</v>
      </c>
      <c r="C2579" s="81">
        <v>349.53900099999998</v>
      </c>
      <c r="D2579" s="62">
        <f t="shared" si="40"/>
        <v>-0.34817901911421917</v>
      </c>
      <c r="E2579">
        <v>1.2168941892778226E-3</v>
      </c>
    </row>
    <row r="2580" spans="2:5" x14ac:dyDescent="0.3">
      <c r="B2580" s="205">
        <v>45350</v>
      </c>
      <c r="C2580" s="81">
        <v>536.25</v>
      </c>
      <c r="D2580" s="62">
        <f t="shared" si="40"/>
        <v>3.7631647879145915</v>
      </c>
      <c r="E2580">
        <v>1.2136370969516818E-3</v>
      </c>
    </row>
    <row r="2581" spans="2:5" x14ac:dyDescent="0.3">
      <c r="B2581" s="205">
        <v>41214</v>
      </c>
      <c r="C2581" s="81">
        <v>112.58271000000001</v>
      </c>
      <c r="D2581" s="62">
        <f t="shared" si="40"/>
        <v>2.1658128672826065</v>
      </c>
      <c r="E2581">
        <v>1.206283130532891E-3</v>
      </c>
    </row>
    <row r="2582" spans="2:5" x14ac:dyDescent="0.3">
      <c r="B2582" s="205">
        <v>39811</v>
      </c>
      <c r="C2582" s="81">
        <v>35.562023000000003</v>
      </c>
      <c r="D2582" s="62">
        <f t="shared" si="40"/>
        <v>-0.34472120127366712</v>
      </c>
      <c r="E2582">
        <v>1.2034028055582467E-3</v>
      </c>
    </row>
    <row r="2583" spans="2:5" x14ac:dyDescent="0.3">
      <c r="B2583" s="205">
        <v>40056</v>
      </c>
      <c r="C2583" s="81">
        <v>54.270065000000002</v>
      </c>
      <c r="D2583" s="62">
        <f t="shared" si="40"/>
        <v>-0.89697000031041862</v>
      </c>
      <c r="E2583">
        <v>1.2029918278357507E-3</v>
      </c>
    </row>
    <row r="2584" spans="2:5" x14ac:dyDescent="0.3">
      <c r="B2584" s="205">
        <v>44315</v>
      </c>
      <c r="C2584" s="81">
        <v>526.74041699999998</v>
      </c>
      <c r="D2584" s="62">
        <f t="shared" si="40"/>
        <v>13.679550302362435</v>
      </c>
      <c r="E2584">
        <v>1.2009593107151096E-3</v>
      </c>
    </row>
    <row r="2585" spans="2:5" x14ac:dyDescent="0.3">
      <c r="B2585" s="205">
        <v>39804</v>
      </c>
      <c r="C2585" s="81">
        <v>35.882598999999999</v>
      </c>
      <c r="D2585" s="62">
        <f t="shared" si="40"/>
        <v>-0.91130579342705287</v>
      </c>
      <c r="E2585">
        <v>1.1924152723462667E-3</v>
      </c>
    </row>
    <row r="2586" spans="2:5" x14ac:dyDescent="0.3">
      <c r="B2586" s="205">
        <v>43476</v>
      </c>
      <c r="C2586" s="81">
        <v>404.56530800000002</v>
      </c>
      <c r="D2586" s="62">
        <f t="shared" si="40"/>
        <v>-0.29509911615168333</v>
      </c>
      <c r="E2586">
        <v>1.187216358190627E-3</v>
      </c>
    </row>
    <row r="2587" spans="2:5" x14ac:dyDescent="0.3">
      <c r="B2587" s="205">
        <v>44379</v>
      </c>
      <c r="C2587" s="81">
        <v>573.93218999999999</v>
      </c>
      <c r="D2587" s="62">
        <f t="shared" si="40"/>
        <v>56.557505387627913</v>
      </c>
      <c r="E2587">
        <v>1.1868413901323467E-3</v>
      </c>
    </row>
    <row r="2588" spans="2:5" x14ac:dyDescent="0.3">
      <c r="B2588" s="205">
        <v>37966</v>
      </c>
      <c r="C2588" s="81">
        <v>9.9714569999999991</v>
      </c>
      <c r="D2588" s="62">
        <f t="shared" si="40"/>
        <v>-0.91348000070073565</v>
      </c>
      <c r="E2588">
        <v>1.1784467836443526E-3</v>
      </c>
    </row>
    <row r="2589" spans="2:5" x14ac:dyDescent="0.3">
      <c r="B2589" s="205">
        <v>41219</v>
      </c>
      <c r="C2589" s="81">
        <v>115.25031300000001</v>
      </c>
      <c r="D2589" s="62">
        <f t="shared" si="40"/>
        <v>-1.0481390523924968E-2</v>
      </c>
      <c r="E2589">
        <v>1.1783293997194425E-3</v>
      </c>
    </row>
    <row r="2590" spans="2:5" x14ac:dyDescent="0.3">
      <c r="B2590" s="205">
        <v>41331</v>
      </c>
      <c r="C2590" s="81">
        <v>116.471092</v>
      </c>
      <c r="D2590" s="62">
        <f t="shared" si="40"/>
        <v>-2.7099030012396881E-3</v>
      </c>
      <c r="E2590">
        <v>1.1658956220027873E-3</v>
      </c>
    </row>
    <row r="2591" spans="2:5" x14ac:dyDescent="0.3">
      <c r="B2591" s="205">
        <v>41291</v>
      </c>
      <c r="C2591" s="81">
        <v>116.787575</v>
      </c>
      <c r="D2591" s="62">
        <f t="shared" si="40"/>
        <v>-6.920536007042029E-3</v>
      </c>
      <c r="E2591">
        <v>1.1625436698613472E-3</v>
      </c>
    </row>
    <row r="2592" spans="2:5" x14ac:dyDescent="0.3">
      <c r="B2592" s="205">
        <v>41250</v>
      </c>
      <c r="C2592" s="81">
        <v>117.60144</v>
      </c>
      <c r="D2592" s="62">
        <f t="shared" si="40"/>
        <v>-1.4399290805278521E-2</v>
      </c>
      <c r="E2592">
        <v>1.1548043051512978E-3</v>
      </c>
    </row>
    <row r="2593" spans="2:5" x14ac:dyDescent="0.3">
      <c r="B2593" s="205">
        <v>41324</v>
      </c>
      <c r="C2593" s="81">
        <v>119.319557</v>
      </c>
      <c r="D2593" s="62">
        <f t="shared" si="40"/>
        <v>-0.71926686868171053</v>
      </c>
      <c r="E2593">
        <v>1.1379722177139919E-3</v>
      </c>
    </row>
    <row r="2594" spans="2:5" x14ac:dyDescent="0.3">
      <c r="B2594" s="205">
        <v>43972</v>
      </c>
      <c r="C2594" s="81">
        <v>425.028412</v>
      </c>
      <c r="D2594" s="62">
        <f t="shared" si="40"/>
        <v>-9.7775794734270546E-2</v>
      </c>
      <c r="E2594">
        <v>1.1373314011056746E-3</v>
      </c>
    </row>
    <row r="2595" spans="2:5" x14ac:dyDescent="0.3">
      <c r="B2595" s="205">
        <v>44098</v>
      </c>
      <c r="C2595" s="81">
        <v>471.08956899999998</v>
      </c>
      <c r="D2595" s="62">
        <f t="shared" si="40"/>
        <v>0.61706182443309354</v>
      </c>
      <c r="E2595">
        <v>1.1322246494483307E-3</v>
      </c>
    </row>
    <row r="2596" spans="2:5" x14ac:dyDescent="0.3">
      <c r="B2596" s="205">
        <v>42985</v>
      </c>
      <c r="C2596" s="81">
        <v>291.32440200000002</v>
      </c>
      <c r="D2596" s="62">
        <f t="shared" si="40"/>
        <v>-0.31445702859112917</v>
      </c>
      <c r="E2596">
        <v>1.1307431117433446E-3</v>
      </c>
    </row>
    <row r="2597" spans="2:5" x14ac:dyDescent="0.3">
      <c r="B2597" s="205">
        <v>43452</v>
      </c>
      <c r="C2597" s="81">
        <v>424.95425399999999</v>
      </c>
      <c r="D2597" s="62">
        <f t="shared" si="40"/>
        <v>2.5122365318978925</v>
      </c>
      <c r="E2597">
        <v>1.1301879845706136E-3</v>
      </c>
    </row>
    <row r="2598" spans="2:5" x14ac:dyDescent="0.3">
      <c r="B2598" s="205">
        <v>41309</v>
      </c>
      <c r="C2598" s="81">
        <v>120.992493</v>
      </c>
      <c r="D2598" s="62">
        <f t="shared" si="40"/>
        <v>16.572570942401381</v>
      </c>
      <c r="E2598">
        <v>1.1225348486105838E-3</v>
      </c>
    </row>
    <row r="2599" spans="2:5" x14ac:dyDescent="0.3">
      <c r="B2599" s="205">
        <v>37809</v>
      </c>
      <c r="C2599" s="81">
        <v>6.8853039999999996</v>
      </c>
      <c r="D2599" s="62">
        <f t="shared" si="40"/>
        <v>-0.96682088387469833</v>
      </c>
      <c r="E2599">
        <v>1.1089500132093124E-3</v>
      </c>
    </row>
    <row r="2600" spans="2:5" x14ac:dyDescent="0.3">
      <c r="B2600" s="205">
        <v>41887</v>
      </c>
      <c r="C2600" s="81">
        <v>207.51921100000001</v>
      </c>
      <c r="D2600" s="62">
        <f t="shared" si="40"/>
        <v>-0.61083822331723514</v>
      </c>
      <c r="E2600">
        <v>1.1072572022974938E-3</v>
      </c>
    </row>
    <row r="2601" spans="2:5" x14ac:dyDescent="0.3">
      <c r="B2601" s="205">
        <v>44749</v>
      </c>
      <c r="C2601" s="81">
        <v>533.24664299999995</v>
      </c>
      <c r="D2601" s="62">
        <f t="shared" si="40"/>
        <v>8.0036747381129842</v>
      </c>
      <c r="E2601">
        <v>1.1050673751236942E-3</v>
      </c>
    </row>
    <row r="2602" spans="2:5" x14ac:dyDescent="0.3">
      <c r="B2602" s="205">
        <v>40023</v>
      </c>
      <c r="C2602" s="81">
        <v>59.225445000000001</v>
      </c>
      <c r="D2602" s="62">
        <f t="shared" si="40"/>
        <v>-0.84935565823056469</v>
      </c>
      <c r="E2602">
        <v>1.1024975718059034E-3</v>
      </c>
    </row>
    <row r="2603" spans="2:5" x14ac:dyDescent="0.3">
      <c r="B2603" s="205">
        <v>43627</v>
      </c>
      <c r="C2603" s="81">
        <v>393.147491</v>
      </c>
      <c r="D2603" s="62">
        <f t="shared" si="40"/>
        <v>-0.19526014884648427</v>
      </c>
      <c r="E2603">
        <v>1.0995053220409525E-3</v>
      </c>
    </row>
    <row r="2604" spans="2:5" x14ac:dyDescent="0.3">
      <c r="B2604" s="205">
        <v>44173</v>
      </c>
      <c r="C2604" s="81">
        <v>488.53985599999999</v>
      </c>
      <c r="D2604" s="62">
        <f t="shared" si="40"/>
        <v>0.89973295627870686</v>
      </c>
      <c r="E2604">
        <v>1.095555906339549E-3</v>
      </c>
    </row>
    <row r="2605" spans="2:5" x14ac:dyDescent="0.3">
      <c r="B2605" s="205">
        <v>42733</v>
      </c>
      <c r="C2605" s="81">
        <v>257.16238399999997</v>
      </c>
      <c r="D2605" s="62">
        <f t="shared" si="40"/>
        <v>5.7479570864766183</v>
      </c>
      <c r="E2605">
        <v>1.094505832045305E-3</v>
      </c>
    </row>
    <row r="2606" spans="2:5" x14ac:dyDescent="0.3">
      <c r="B2606" s="205">
        <v>38954</v>
      </c>
      <c r="C2606" s="81">
        <v>38.109665</v>
      </c>
      <c r="D2606" s="62">
        <f t="shared" si="40"/>
        <v>0.25659557733160793</v>
      </c>
      <c r="E2606">
        <v>1.0901497353497129E-3</v>
      </c>
    </row>
    <row r="2607" spans="2:5" x14ac:dyDescent="0.3">
      <c r="B2607" s="205">
        <v>38735</v>
      </c>
      <c r="C2607" s="81">
        <v>30.327708999999999</v>
      </c>
      <c r="D2607" s="62">
        <f t="shared" si="40"/>
        <v>3.1687137014101294</v>
      </c>
      <c r="E2607">
        <v>1.0873164274664041E-3</v>
      </c>
    </row>
    <row r="2608" spans="2:5" x14ac:dyDescent="0.3">
      <c r="B2608" s="205">
        <v>37831</v>
      </c>
      <c r="C2608" s="81">
        <v>7.2750760000000003</v>
      </c>
      <c r="D2608" s="62">
        <f t="shared" si="40"/>
        <v>-0.98605372248578671</v>
      </c>
      <c r="E2608">
        <v>1.0680699911962647E-3</v>
      </c>
    </row>
    <row r="2609" spans="2:5" x14ac:dyDescent="0.3">
      <c r="B2609" s="205">
        <v>45378</v>
      </c>
      <c r="C2609" s="81">
        <v>521.65002400000003</v>
      </c>
      <c r="D2609" s="62">
        <f t="shared" si="40"/>
        <v>0.26736356701848973</v>
      </c>
      <c r="E2609">
        <v>1.0555517661356806E-3</v>
      </c>
    </row>
    <row r="2610" spans="2:5" x14ac:dyDescent="0.3">
      <c r="B2610" s="205">
        <v>43699</v>
      </c>
      <c r="C2610" s="81">
        <v>411.602509</v>
      </c>
      <c r="D2610" s="62">
        <f t="shared" si="40"/>
        <v>-0.26878062970622341</v>
      </c>
      <c r="E2610">
        <v>1.0537242267023154E-3</v>
      </c>
    </row>
    <row r="2611" spans="2:5" x14ac:dyDescent="0.3">
      <c r="B2611" s="205">
        <v>44817</v>
      </c>
      <c r="C2611" s="81">
        <v>562.89880400000004</v>
      </c>
      <c r="D2611" s="62">
        <f t="shared" si="40"/>
        <v>1.0790238074216361</v>
      </c>
      <c r="E2611">
        <v>1.0519016690290104E-3</v>
      </c>
    </row>
    <row r="2612" spans="2:5" x14ac:dyDescent="0.3">
      <c r="B2612" s="205">
        <v>42902</v>
      </c>
      <c r="C2612" s="81">
        <v>270.75149499999998</v>
      </c>
      <c r="D2612" s="62">
        <f t="shared" si="40"/>
        <v>-0.36779198402769536</v>
      </c>
      <c r="E2612">
        <v>1.0397408697137742E-3</v>
      </c>
    </row>
    <row r="2613" spans="2:5" x14ac:dyDescent="0.3">
      <c r="B2613" s="205">
        <v>44004</v>
      </c>
      <c r="C2613" s="81">
        <v>428.263306</v>
      </c>
      <c r="D2613" s="62">
        <f t="shared" si="40"/>
        <v>54.689199036701062</v>
      </c>
      <c r="E2613">
        <v>1.0156867292089164E-3</v>
      </c>
    </row>
    <row r="2614" spans="2:5" x14ac:dyDescent="0.3">
      <c r="B2614" s="205">
        <v>37903</v>
      </c>
      <c r="C2614" s="81">
        <v>7.6902400000000002</v>
      </c>
      <c r="D2614" s="62">
        <f t="shared" si="40"/>
        <v>-0.81592109336489971</v>
      </c>
      <c r="E2614">
        <v>1.0102207894092975E-3</v>
      </c>
    </row>
    <row r="2615" spans="2:5" x14ac:dyDescent="0.3">
      <c r="B2615" s="205">
        <v>39197</v>
      </c>
      <c r="C2615" s="81">
        <v>41.776867000000003</v>
      </c>
      <c r="D2615" s="62">
        <f t="shared" si="40"/>
        <v>4.4187852164764703</v>
      </c>
      <c r="E2615">
        <v>1.0096387349338037E-3</v>
      </c>
    </row>
    <row r="2616" spans="2:5" x14ac:dyDescent="0.3">
      <c r="B2616" s="205">
        <v>37889</v>
      </c>
      <c r="C2616" s="81">
        <v>7.7096369999999999</v>
      </c>
      <c r="D2616" s="62">
        <f t="shared" si="40"/>
        <v>-0.52052722100102589</v>
      </c>
      <c r="E2616">
        <v>1.0071566942096983E-3</v>
      </c>
    </row>
    <row r="2617" spans="2:5" x14ac:dyDescent="0.3">
      <c r="B2617" s="205">
        <v>38422</v>
      </c>
      <c r="C2617" s="81">
        <v>16.079405000000001</v>
      </c>
      <c r="D2617" s="62">
        <f t="shared" si="40"/>
        <v>-0.8186623101005257</v>
      </c>
      <c r="E2617">
        <v>1.0045277832303647E-3</v>
      </c>
    </row>
    <row r="2618" spans="2:5" x14ac:dyDescent="0.3">
      <c r="B2618" s="205">
        <v>40536</v>
      </c>
      <c r="C2618" s="81">
        <v>88.671059</v>
      </c>
      <c r="D2618" s="62">
        <f t="shared" si="40"/>
        <v>-6.2045182466662257E-3</v>
      </c>
      <c r="E2618">
        <v>9.9762157813064033E-4</v>
      </c>
    </row>
    <row r="2619" spans="2:5" x14ac:dyDescent="0.3">
      <c r="B2619" s="205">
        <v>40828</v>
      </c>
      <c r="C2619" s="81">
        <v>89.224654999999998</v>
      </c>
      <c r="D2619" s="62">
        <f t="shared" si="40"/>
        <v>5.2418452798774591E-3</v>
      </c>
      <c r="E2619">
        <v>9.9689467068874728E-4</v>
      </c>
    </row>
    <row r="2620" spans="2:5" x14ac:dyDescent="0.3">
      <c r="B2620" s="205">
        <v>40539</v>
      </c>
      <c r="C2620" s="81">
        <v>88.759392000000005</v>
      </c>
      <c r="D2620" s="62">
        <f t="shared" si="40"/>
        <v>-0.83824511056869844</v>
      </c>
      <c r="E2620">
        <v>9.9618749337374848E-4</v>
      </c>
    </row>
    <row r="2621" spans="2:5" x14ac:dyDescent="0.3">
      <c r="B2621" s="205">
        <v>44874</v>
      </c>
      <c r="C2621" s="81">
        <v>548.72772199999997</v>
      </c>
      <c r="D2621" s="62">
        <f t="shared" si="40"/>
        <v>0.41664689670182192</v>
      </c>
      <c r="E2621">
        <v>9.9349468276665803E-4</v>
      </c>
    </row>
    <row r="2622" spans="2:5" x14ac:dyDescent="0.3">
      <c r="B2622" s="205">
        <v>43566</v>
      </c>
      <c r="C2622" s="81">
        <v>387.34262100000001</v>
      </c>
      <c r="D2622" s="62">
        <f t="shared" si="40"/>
        <v>0.1560689644820942</v>
      </c>
      <c r="E2622">
        <v>9.9180834823285732E-4</v>
      </c>
    </row>
    <row r="2623" spans="2:5" x14ac:dyDescent="0.3">
      <c r="B2623" s="205">
        <v>43104</v>
      </c>
      <c r="C2623" s="81">
        <v>335.05148300000002</v>
      </c>
      <c r="D2623" s="62">
        <f t="shared" si="40"/>
        <v>26.951507914817565</v>
      </c>
      <c r="E2623">
        <v>9.8694994247898937E-4</v>
      </c>
    </row>
    <row r="2624" spans="2:5" x14ac:dyDescent="0.3">
      <c r="B2624" s="205">
        <v>38000</v>
      </c>
      <c r="C2624" s="81">
        <v>11.986884</v>
      </c>
      <c r="D2624" s="62">
        <f t="shared" si="40"/>
        <v>-0.94940086105565713</v>
      </c>
      <c r="E2624">
        <v>9.804475821291376E-4</v>
      </c>
    </row>
    <row r="2625" spans="2:5" x14ac:dyDescent="0.3">
      <c r="B2625" s="205">
        <v>42171</v>
      </c>
      <c r="C2625" s="81">
        <v>236.89897199999999</v>
      </c>
      <c r="D2625" s="62">
        <f t="shared" si="40"/>
        <v>1.5855522120646601</v>
      </c>
      <c r="E2625">
        <v>9.7542076653396343E-4</v>
      </c>
    </row>
    <row r="2626" spans="2:5" x14ac:dyDescent="0.3">
      <c r="B2626" s="205">
        <v>40819</v>
      </c>
      <c r="C2626" s="81">
        <v>91.624129999999994</v>
      </c>
      <c r="D2626" s="62">
        <f t="shared" si="40"/>
        <v>-0.73741055807012512</v>
      </c>
      <c r="E2626">
        <v>9.7093737270942631E-4</v>
      </c>
    </row>
    <row r="2627" spans="2:5" x14ac:dyDescent="0.3">
      <c r="B2627" s="205">
        <v>43228</v>
      </c>
      <c r="C2627" s="81">
        <v>348.92541499999999</v>
      </c>
      <c r="D2627" s="62">
        <f t="shared" si="40"/>
        <v>0.42216473827253903</v>
      </c>
      <c r="E2627">
        <v>9.4758075094294829E-4</v>
      </c>
    </row>
    <row r="2628" spans="2:5" x14ac:dyDescent="0.3">
      <c r="B2628" s="205">
        <v>42058</v>
      </c>
      <c r="C2628" s="81">
        <v>245.34809899999999</v>
      </c>
      <c r="D2628" s="62">
        <f t="shared" si="40"/>
        <v>4.412932727171361</v>
      </c>
      <c r="E2628">
        <v>9.4167168035507712E-4</v>
      </c>
    </row>
    <row r="2629" spans="2:5" x14ac:dyDescent="0.3">
      <c r="B2629" s="205">
        <v>39554</v>
      </c>
      <c r="C2629" s="81">
        <v>45.326279</v>
      </c>
      <c r="D2629" s="62">
        <f t="shared" si="40"/>
        <v>-0.91444079450794147</v>
      </c>
      <c r="E2629">
        <v>9.3658079156532241E-4</v>
      </c>
    </row>
    <row r="2630" spans="2:5" x14ac:dyDescent="0.3">
      <c r="B2630" s="205">
        <v>44977</v>
      </c>
      <c r="C2630" s="81">
        <v>529.76507600000002</v>
      </c>
      <c r="D2630" s="62">
        <f t="shared" si="40"/>
        <v>1.1415069112940275</v>
      </c>
      <c r="E2630">
        <v>9.3535621004941258E-4</v>
      </c>
    </row>
    <row r="2631" spans="2:5" x14ac:dyDescent="0.3">
      <c r="B2631" s="205">
        <v>42040</v>
      </c>
      <c r="C2631" s="81">
        <v>247.37957800000001</v>
      </c>
      <c r="D2631" s="62">
        <f t="shared" si="40"/>
        <v>-1.8730724241585915E-2</v>
      </c>
      <c r="E2631">
        <v>9.3405700608767948E-4</v>
      </c>
    </row>
    <row r="2632" spans="2:5" x14ac:dyDescent="0.3">
      <c r="B2632" s="205">
        <v>42880</v>
      </c>
      <c r="C2632" s="81">
        <v>252.10162399999999</v>
      </c>
      <c r="D2632" s="62">
        <f t="shared" ref="D2632:D2695" si="41">(C2632-C2633)/C2633</f>
        <v>0.25841760521377866</v>
      </c>
      <c r="E2632">
        <v>9.3024770084802755E-4</v>
      </c>
    </row>
    <row r="2633" spans="2:5" x14ac:dyDescent="0.3">
      <c r="B2633" s="205">
        <v>41921</v>
      </c>
      <c r="C2633" s="81">
        <v>200.332245</v>
      </c>
      <c r="D2633" s="62">
        <f t="shared" si="41"/>
        <v>1.0799924916362302</v>
      </c>
      <c r="E2633">
        <v>9.2285922059585739E-4</v>
      </c>
    </row>
    <row r="2634" spans="2:5" x14ac:dyDescent="0.3">
      <c r="B2634" s="205">
        <v>40438</v>
      </c>
      <c r="C2634" s="81">
        <v>96.313927000000007</v>
      </c>
      <c r="D2634" s="62">
        <f t="shared" si="41"/>
        <v>-0.6247220500358095</v>
      </c>
      <c r="E2634">
        <v>9.137759215550312E-4</v>
      </c>
    </row>
    <row r="2635" spans="2:5" x14ac:dyDescent="0.3">
      <c r="B2635" s="205">
        <v>42809</v>
      </c>
      <c r="C2635" s="81">
        <v>256.64691199999999</v>
      </c>
      <c r="D2635" s="62">
        <f t="shared" si="41"/>
        <v>1.614506120727722</v>
      </c>
      <c r="E2635">
        <v>9.1357813968134447E-4</v>
      </c>
    </row>
    <row r="2636" spans="2:5" x14ac:dyDescent="0.3">
      <c r="B2636" s="205">
        <v>41074</v>
      </c>
      <c r="C2636" s="81">
        <v>98.162673999999996</v>
      </c>
      <c r="D2636" s="62">
        <f t="shared" si="41"/>
        <v>-0.34817194269676416</v>
      </c>
      <c r="E2636">
        <v>9.1118571493922177E-4</v>
      </c>
    </row>
    <row r="2637" spans="2:5" x14ac:dyDescent="0.3">
      <c r="B2637" s="205">
        <v>41618</v>
      </c>
      <c r="C2637" s="81">
        <v>150.59596300000001</v>
      </c>
      <c r="D2637" s="62">
        <f t="shared" si="41"/>
        <v>5.6373520697964929</v>
      </c>
      <c r="E2637">
        <v>9.0989535020440224E-4</v>
      </c>
    </row>
    <row r="2638" spans="2:5" x14ac:dyDescent="0.3">
      <c r="B2638" s="205">
        <v>38670</v>
      </c>
      <c r="C2638" s="81">
        <v>22.689163000000001</v>
      </c>
      <c r="D2638" s="62">
        <f t="shared" si="41"/>
        <v>-0.85127666876814123</v>
      </c>
      <c r="E2638">
        <v>9.0843842377360542E-4</v>
      </c>
    </row>
    <row r="2639" spans="2:5" x14ac:dyDescent="0.3">
      <c r="B2639" s="205">
        <v>41642</v>
      </c>
      <c r="C2639" s="81">
        <v>152.55954</v>
      </c>
      <c r="D2639" s="62">
        <f t="shared" si="41"/>
        <v>-0.72091300453992091</v>
      </c>
      <c r="E2639">
        <v>8.9897479451130893E-4</v>
      </c>
    </row>
    <row r="2640" spans="2:5" x14ac:dyDescent="0.3">
      <c r="B2640" s="205">
        <v>44683</v>
      </c>
      <c r="C2640" s="81">
        <v>546.63793899999996</v>
      </c>
      <c r="D2640" s="62">
        <f t="shared" si="41"/>
        <v>-1.6760957680956118E-2</v>
      </c>
      <c r="E2640">
        <v>8.9818060106120173E-4</v>
      </c>
    </row>
    <row r="2641" spans="2:5" x14ac:dyDescent="0.3">
      <c r="B2641" s="205">
        <v>44925</v>
      </c>
      <c r="C2641" s="81">
        <v>555.95629899999994</v>
      </c>
      <c r="D2641" s="62">
        <f t="shared" si="41"/>
        <v>60.888488548727764</v>
      </c>
      <c r="E2641">
        <v>8.9136201780511918E-4</v>
      </c>
    </row>
    <row r="2642" spans="2:5" x14ac:dyDescent="0.3">
      <c r="B2642" s="205">
        <v>38218</v>
      </c>
      <c r="C2642" s="81">
        <v>8.9831939999999992</v>
      </c>
      <c r="D2642" s="62">
        <f t="shared" si="41"/>
        <v>-0.94161735401264435</v>
      </c>
      <c r="E2642">
        <v>8.877770877301559E-4</v>
      </c>
    </row>
    <row r="2643" spans="2:5" x14ac:dyDescent="0.3">
      <c r="B2643" s="205">
        <v>41533</v>
      </c>
      <c r="C2643" s="81">
        <v>153.867538</v>
      </c>
      <c r="D2643" s="62">
        <f t="shared" si="41"/>
        <v>1.0812600103992978</v>
      </c>
      <c r="E2643">
        <v>8.8744561852181455E-4</v>
      </c>
    </row>
    <row r="2644" spans="2:5" x14ac:dyDescent="0.3">
      <c r="B2644" s="205">
        <v>40235</v>
      </c>
      <c r="C2644" s="81">
        <v>73.929992999999996</v>
      </c>
      <c r="D2644" s="62">
        <f t="shared" si="41"/>
        <v>-0.86855562276392528</v>
      </c>
      <c r="E2644">
        <v>8.8715190568495767E-4</v>
      </c>
    </row>
    <row r="2645" spans="2:5" x14ac:dyDescent="0.3">
      <c r="B2645" s="205">
        <v>45154</v>
      </c>
      <c r="C2645" s="81">
        <v>562.44317599999999</v>
      </c>
      <c r="D2645" s="62">
        <f t="shared" si="41"/>
        <v>-8.2050903767920784E-3</v>
      </c>
      <c r="E2645">
        <v>8.8520290233002447E-4</v>
      </c>
    </row>
    <row r="2646" spans="2:5" x14ac:dyDescent="0.3">
      <c r="B2646" s="205">
        <v>45117</v>
      </c>
      <c r="C2646" s="81">
        <v>567.09625200000005</v>
      </c>
      <c r="D2646" s="62">
        <f t="shared" si="41"/>
        <v>2.5841873533031592</v>
      </c>
      <c r="E2646">
        <v>8.7383693645451345E-4</v>
      </c>
    </row>
    <row r="2647" spans="2:5" x14ac:dyDescent="0.3">
      <c r="B2647" s="205">
        <v>41676</v>
      </c>
      <c r="C2647" s="81">
        <v>158.22171</v>
      </c>
      <c r="D2647" s="62">
        <f t="shared" si="41"/>
        <v>-0.72343542308422126</v>
      </c>
      <c r="E2647">
        <v>8.6638972196355292E-4</v>
      </c>
    </row>
    <row r="2648" spans="2:5" x14ac:dyDescent="0.3">
      <c r="B2648" s="205">
        <v>44917</v>
      </c>
      <c r="C2648" s="81">
        <v>572.09680200000003</v>
      </c>
      <c r="D2648" s="62">
        <f t="shared" si="41"/>
        <v>6.4737860616242357E-3</v>
      </c>
      <c r="E2648">
        <v>8.6619233811399666E-4</v>
      </c>
    </row>
    <row r="2649" spans="2:5" x14ac:dyDescent="0.3">
      <c r="B2649" s="205">
        <v>44544</v>
      </c>
      <c r="C2649" s="81">
        <v>568.41699200000005</v>
      </c>
      <c r="D2649" s="62">
        <f t="shared" si="41"/>
        <v>4.4808138055528453</v>
      </c>
      <c r="E2649">
        <v>8.6352183818848977E-4</v>
      </c>
    </row>
    <row r="2650" spans="2:5" x14ac:dyDescent="0.3">
      <c r="B2650" s="205">
        <v>40728</v>
      </c>
      <c r="C2650" s="81">
        <v>103.71032700000001</v>
      </c>
      <c r="D2650" s="62">
        <f t="shared" si="41"/>
        <v>10.092376606122084</v>
      </c>
      <c r="E2650">
        <v>8.5783407925530265E-4</v>
      </c>
    </row>
    <row r="2651" spans="2:5" x14ac:dyDescent="0.3">
      <c r="B2651" s="205">
        <v>38238</v>
      </c>
      <c r="C2651" s="81">
        <v>9.3496939999999995</v>
      </c>
      <c r="D2651" s="62">
        <f t="shared" si="41"/>
        <v>-0.9129148277277831</v>
      </c>
      <c r="E2651">
        <v>8.5316157916892588E-4</v>
      </c>
    </row>
    <row r="2652" spans="2:5" x14ac:dyDescent="0.3">
      <c r="B2652" s="205">
        <v>41143</v>
      </c>
      <c r="C2652" s="81">
        <v>107.36264</v>
      </c>
      <c r="D2652" s="62">
        <f t="shared" si="41"/>
        <v>-0.34342246080873978</v>
      </c>
      <c r="E2652">
        <v>8.3851724050176943E-4</v>
      </c>
    </row>
    <row r="2653" spans="2:5" x14ac:dyDescent="0.3">
      <c r="B2653" s="205">
        <v>41746</v>
      </c>
      <c r="C2653" s="81">
        <v>163.51859999999999</v>
      </c>
      <c r="D2653" s="62">
        <f t="shared" si="41"/>
        <v>-4.4480645265400666E-3</v>
      </c>
      <c r="E2653">
        <v>8.3848483630100243E-4</v>
      </c>
    </row>
    <row r="2654" spans="2:5" x14ac:dyDescent="0.3">
      <c r="B2654" s="205">
        <v>41768</v>
      </c>
      <c r="C2654" s="81">
        <v>164.249191</v>
      </c>
      <c r="D2654" s="62">
        <f t="shared" si="41"/>
        <v>16.00227909298372</v>
      </c>
      <c r="E2654">
        <v>8.3466061115146351E-4</v>
      </c>
    </row>
    <row r="2655" spans="2:5" x14ac:dyDescent="0.3">
      <c r="B2655" s="205">
        <v>38274</v>
      </c>
      <c r="C2655" s="81">
        <v>9.6604220000000005</v>
      </c>
      <c r="D2655" s="62">
        <f t="shared" si="41"/>
        <v>-0.98219891895108713</v>
      </c>
      <c r="E2655">
        <v>8.2580061789500753E-4</v>
      </c>
    </row>
    <row r="2656" spans="2:5" x14ac:dyDescent="0.3">
      <c r="B2656" s="205">
        <v>45021</v>
      </c>
      <c r="C2656" s="81">
        <v>542.68737799999997</v>
      </c>
      <c r="D2656" s="62">
        <f t="shared" si="41"/>
        <v>0.89616686281927271</v>
      </c>
      <c r="E2656">
        <v>8.2169427503454775E-4</v>
      </c>
    </row>
    <row r="2657" spans="2:5" x14ac:dyDescent="0.3">
      <c r="B2657" s="205">
        <v>42223</v>
      </c>
      <c r="C2657" s="81">
        <v>286.20233200000001</v>
      </c>
      <c r="D2657" s="62">
        <f t="shared" si="41"/>
        <v>1.4672945785376224</v>
      </c>
      <c r="E2657">
        <v>8.0933413620296079E-4</v>
      </c>
    </row>
    <row r="2658" spans="2:5" x14ac:dyDescent="0.3">
      <c r="B2658" s="205">
        <v>41186</v>
      </c>
      <c r="C2658" s="81">
        <v>115.99844400000001</v>
      </c>
      <c r="D2658" s="62">
        <f t="shared" si="41"/>
        <v>2.0315911190124032</v>
      </c>
      <c r="E2658">
        <v>7.7625043277693357E-4</v>
      </c>
    </row>
    <row r="2659" spans="2:5" x14ac:dyDescent="0.3">
      <c r="B2659" s="205">
        <v>38959</v>
      </c>
      <c r="C2659" s="81">
        <v>38.263221999999999</v>
      </c>
      <c r="D2659" s="62">
        <f t="shared" si="41"/>
        <v>-0.92543202132285318</v>
      </c>
      <c r="E2659">
        <v>7.6026266986324099E-4</v>
      </c>
    </row>
    <row r="2660" spans="2:5" x14ac:dyDescent="0.3">
      <c r="B2660" s="205">
        <v>44224</v>
      </c>
      <c r="C2660" s="81">
        <v>513.13207999999997</v>
      </c>
      <c r="D2660" s="62">
        <f t="shared" si="41"/>
        <v>3.2665344564351706</v>
      </c>
      <c r="E2660">
        <v>7.5826248849207101E-4</v>
      </c>
    </row>
    <row r="2661" spans="2:5" x14ac:dyDescent="0.3">
      <c r="B2661" s="205">
        <v>41340</v>
      </c>
      <c r="C2661" s="81">
        <v>120.269058</v>
      </c>
      <c r="D2661" s="62">
        <f t="shared" si="41"/>
        <v>-0.6872945704630069</v>
      </c>
      <c r="E2661">
        <v>7.5234666073198527E-4</v>
      </c>
    </row>
    <row r="2662" spans="2:5" x14ac:dyDescent="0.3">
      <c r="B2662" s="205">
        <v>43633</v>
      </c>
      <c r="C2662" s="81">
        <v>384.60815400000001</v>
      </c>
      <c r="D2662" s="62">
        <f t="shared" si="41"/>
        <v>1.2506499017358777E-4</v>
      </c>
      <c r="E2662">
        <v>7.4896119269140594E-4</v>
      </c>
    </row>
    <row r="2663" spans="2:5" x14ac:dyDescent="0.3">
      <c r="B2663" s="205">
        <v>43426</v>
      </c>
      <c r="C2663" s="81">
        <v>384.56005900000002</v>
      </c>
      <c r="D2663" s="62">
        <f t="shared" si="41"/>
        <v>8.7311528782709296</v>
      </c>
      <c r="E2663">
        <v>7.4889867543345234E-4</v>
      </c>
    </row>
    <row r="2664" spans="2:5" x14ac:dyDescent="0.3">
      <c r="B2664" s="205">
        <v>39044</v>
      </c>
      <c r="C2664" s="81">
        <v>39.518447999999999</v>
      </c>
      <c r="D2664" s="62">
        <f t="shared" si="41"/>
        <v>-0.8770479457453253</v>
      </c>
      <c r="E2664">
        <v>7.4045546823834729E-4</v>
      </c>
    </row>
    <row r="2665" spans="2:5" x14ac:dyDescent="0.3">
      <c r="B2665" s="205">
        <v>43140</v>
      </c>
      <c r="C2665" s="81">
        <v>321.41348299999999</v>
      </c>
      <c r="D2665" s="62">
        <f t="shared" si="41"/>
        <v>0.25350083827179515</v>
      </c>
      <c r="E2665">
        <v>7.345843421042561E-4</v>
      </c>
    </row>
    <row r="2666" spans="2:5" x14ac:dyDescent="0.3">
      <c r="B2666" s="205">
        <v>42808</v>
      </c>
      <c r="C2666" s="81">
        <v>256.41265900000002</v>
      </c>
      <c r="D2666" s="62">
        <f t="shared" si="41"/>
        <v>-4.0045469531259916E-3</v>
      </c>
      <c r="E2666">
        <v>7.3166108582719744E-4</v>
      </c>
    </row>
    <row r="2667" spans="2:5" x14ac:dyDescent="0.3">
      <c r="B2667" s="205">
        <v>42822</v>
      </c>
      <c r="C2667" s="81">
        <v>257.44360399999999</v>
      </c>
      <c r="D2667" s="62">
        <f t="shared" si="41"/>
        <v>1.1976135936744419E-2</v>
      </c>
      <c r="E2667">
        <v>7.2920356084815263E-4</v>
      </c>
    </row>
    <row r="2668" spans="2:5" x14ac:dyDescent="0.3">
      <c r="B2668" s="205">
        <v>42276</v>
      </c>
      <c r="C2668" s="81">
        <v>254.39691199999999</v>
      </c>
      <c r="D2668" s="62">
        <f t="shared" si="41"/>
        <v>-0.21587385254467514</v>
      </c>
      <c r="E2668">
        <v>7.2815264634814138E-4</v>
      </c>
    </row>
    <row r="2669" spans="2:5" x14ac:dyDescent="0.3">
      <c r="B2669" s="205">
        <v>43207</v>
      </c>
      <c r="C2669" s="81">
        <v>324.43365499999999</v>
      </c>
      <c r="D2669" s="62">
        <f t="shared" si="41"/>
        <v>-0.35653778802369412</v>
      </c>
      <c r="E2669">
        <v>7.2774107670087228E-4</v>
      </c>
    </row>
    <row r="2670" spans="2:5" x14ac:dyDescent="0.3">
      <c r="B2670" s="205">
        <v>45401</v>
      </c>
      <c r="C2670" s="81">
        <v>504.20001200000002</v>
      </c>
      <c r="D2670" s="62">
        <f t="shared" si="41"/>
        <v>10.938308166557912</v>
      </c>
      <c r="E2670">
        <v>6.9466308590260804E-4</v>
      </c>
    </row>
    <row r="2671" spans="2:5" x14ac:dyDescent="0.3">
      <c r="B2671" s="205">
        <v>39091</v>
      </c>
      <c r="C2671" s="81">
        <v>42.233790999999997</v>
      </c>
      <c r="D2671" s="62">
        <f t="shared" si="41"/>
        <v>-0.84460439879092986</v>
      </c>
      <c r="E2671">
        <v>6.9333791167283687E-4</v>
      </c>
    </row>
    <row r="2672" spans="2:5" x14ac:dyDescent="0.3">
      <c r="B2672" s="205">
        <v>42913</v>
      </c>
      <c r="C2672" s="81">
        <v>271.78241000000003</v>
      </c>
      <c r="D2672" s="62">
        <f t="shared" si="41"/>
        <v>47.70024118751703</v>
      </c>
      <c r="E2672">
        <v>6.9025586411889295E-4</v>
      </c>
    </row>
    <row r="2673" spans="2:5" x14ac:dyDescent="0.3">
      <c r="B2673" s="205">
        <v>37628</v>
      </c>
      <c r="C2673" s="81">
        <v>5.5807200000000003</v>
      </c>
      <c r="D2673" s="62">
        <f t="shared" si="41"/>
        <v>-0.95790273309983376</v>
      </c>
      <c r="E2673">
        <v>6.8425061647116141E-4</v>
      </c>
    </row>
    <row r="2674" spans="2:5" x14ac:dyDescent="0.3">
      <c r="B2674" s="205">
        <v>41393</v>
      </c>
      <c r="C2674" s="81">
        <v>132.56727599999999</v>
      </c>
      <c r="D2674" s="62">
        <f t="shared" si="41"/>
        <v>-0.51898768459077227</v>
      </c>
      <c r="E2674">
        <v>6.8279113760740754E-4</v>
      </c>
    </row>
    <row r="2675" spans="2:5" x14ac:dyDescent="0.3">
      <c r="B2675" s="205">
        <v>42236</v>
      </c>
      <c r="C2675" s="81">
        <v>275.60058600000002</v>
      </c>
      <c r="D2675" s="62">
        <f t="shared" si="41"/>
        <v>-0.46071632526420236</v>
      </c>
      <c r="E2675">
        <v>6.7247879679933626E-4</v>
      </c>
    </row>
    <row r="2676" spans="2:5" x14ac:dyDescent="0.3">
      <c r="B2676" s="205">
        <v>44144</v>
      </c>
      <c r="C2676" s="81">
        <v>511.04937699999999</v>
      </c>
      <c r="D2676" s="62">
        <f t="shared" si="41"/>
        <v>0.82096957503364232</v>
      </c>
      <c r="E2676">
        <v>6.6387927182053259E-4</v>
      </c>
    </row>
    <row r="2677" spans="2:5" x14ac:dyDescent="0.3">
      <c r="B2677" s="205">
        <v>42234</v>
      </c>
      <c r="C2677" s="81">
        <v>280.64685100000003</v>
      </c>
      <c r="D2677" s="62">
        <f t="shared" si="41"/>
        <v>-0.37208237565312241</v>
      </c>
      <c r="E2677">
        <v>6.6060029085357279E-4</v>
      </c>
    </row>
    <row r="2678" spans="2:5" x14ac:dyDescent="0.3">
      <c r="B2678" s="205">
        <v>43987</v>
      </c>
      <c r="C2678" s="81">
        <v>446.94851699999998</v>
      </c>
      <c r="D2678" s="62">
        <f t="shared" si="41"/>
        <v>-0.16237468021492835</v>
      </c>
      <c r="E2678">
        <v>6.4866965797458209E-4</v>
      </c>
    </row>
    <row r="2679" spans="2:5" x14ac:dyDescent="0.3">
      <c r="B2679" s="205">
        <v>44750</v>
      </c>
      <c r="C2679" s="81">
        <v>533.59002699999996</v>
      </c>
      <c r="D2679" s="62">
        <f t="shared" si="41"/>
        <v>87.529246720822698</v>
      </c>
      <c r="E2679">
        <v>6.4394967039673346E-4</v>
      </c>
    </row>
    <row r="2680" spans="2:5" x14ac:dyDescent="0.3">
      <c r="B2680" s="205">
        <v>37496</v>
      </c>
      <c r="C2680" s="81">
        <v>6.0272740000000002</v>
      </c>
      <c r="D2680" s="62">
        <f t="shared" si="41"/>
        <v>-0.99037939187352231</v>
      </c>
      <c r="E2680">
        <v>6.2621378726205332E-4</v>
      </c>
    </row>
    <row r="2681" spans="2:5" x14ac:dyDescent="0.3">
      <c r="B2681" s="205">
        <v>44442</v>
      </c>
      <c r="C2681" s="81">
        <v>626.49615500000004</v>
      </c>
      <c r="D2681" s="62">
        <f t="shared" si="41"/>
        <v>3.2595604193695888</v>
      </c>
      <c r="E2681">
        <v>6.2418888749722287E-4</v>
      </c>
    </row>
    <row r="2682" spans="2:5" x14ac:dyDescent="0.3">
      <c r="B2682" s="205">
        <v>41600</v>
      </c>
      <c r="C2682" s="81">
        <v>147.08000200000001</v>
      </c>
      <c r="D2682" s="62">
        <f t="shared" si="41"/>
        <v>-0.61993632703551449</v>
      </c>
      <c r="E2682">
        <v>6.2140166551487676E-4</v>
      </c>
    </row>
    <row r="2683" spans="2:5" x14ac:dyDescent="0.3">
      <c r="B2683" s="205">
        <v>43395</v>
      </c>
      <c r="C2683" s="81">
        <v>386.98779300000001</v>
      </c>
      <c r="D2683" s="62">
        <f t="shared" si="41"/>
        <v>1.5642657605639452</v>
      </c>
      <c r="E2683">
        <v>6.1808603290410479E-4</v>
      </c>
    </row>
    <row r="2684" spans="2:5" x14ac:dyDescent="0.3">
      <c r="B2684" s="205">
        <v>41605</v>
      </c>
      <c r="C2684" s="81">
        <v>150.91563400000001</v>
      </c>
      <c r="D2684" s="62">
        <f t="shared" si="41"/>
        <v>-8.6383260054616381E-3</v>
      </c>
      <c r="E2684">
        <v>6.0539305841153198E-4</v>
      </c>
    </row>
    <row r="2685" spans="2:5" x14ac:dyDescent="0.3">
      <c r="B2685" s="205">
        <v>41543</v>
      </c>
      <c r="C2685" s="81">
        <v>152.23065199999999</v>
      </c>
      <c r="D2685" s="62">
        <f t="shared" si="41"/>
        <v>-0.70786670694454235</v>
      </c>
      <c r="E2685">
        <v>5.9785843923151666E-4</v>
      </c>
    </row>
    <row r="2686" spans="2:5" x14ac:dyDescent="0.3">
      <c r="B2686" s="205">
        <v>45377</v>
      </c>
      <c r="C2686" s="81">
        <v>521.09997599999997</v>
      </c>
      <c r="D2686" s="62">
        <f t="shared" si="41"/>
        <v>2.1894653600756904</v>
      </c>
      <c r="E2686">
        <v>5.7601383815697178E-4</v>
      </c>
    </row>
    <row r="2687" spans="2:5" x14ac:dyDescent="0.3">
      <c r="B2687" s="205">
        <v>41745</v>
      </c>
      <c r="C2687" s="81">
        <v>163.381607</v>
      </c>
      <c r="D2687" s="62">
        <f t="shared" si="41"/>
        <v>-0.35276374018000567</v>
      </c>
      <c r="E2687">
        <v>5.5899207600952541E-4</v>
      </c>
    </row>
    <row r="2688" spans="2:5" x14ac:dyDescent="0.3">
      <c r="B2688" s="205">
        <v>42780</v>
      </c>
      <c r="C2688" s="81">
        <v>252.42962600000001</v>
      </c>
      <c r="D2688" s="62">
        <f t="shared" si="41"/>
        <v>-0.5364010541781451</v>
      </c>
      <c r="E2688">
        <v>5.5721404346183309E-4</v>
      </c>
    </row>
    <row r="2689" spans="2:5" x14ac:dyDescent="0.3">
      <c r="B2689" s="205">
        <v>45338</v>
      </c>
      <c r="C2689" s="81">
        <v>544.5</v>
      </c>
      <c r="D2689" s="62">
        <f t="shared" si="41"/>
        <v>-1.3136188597913719E-2</v>
      </c>
      <c r="E2689">
        <v>5.5124585333523441E-4</v>
      </c>
    </row>
    <row r="2690" spans="2:5" x14ac:dyDescent="0.3">
      <c r="B2690" s="205">
        <v>45079</v>
      </c>
      <c r="C2690" s="81">
        <v>551.74786400000005</v>
      </c>
      <c r="D2690" s="62">
        <f t="shared" si="41"/>
        <v>2.2498879086202086</v>
      </c>
      <c r="E2690">
        <v>5.3857382003179083E-4</v>
      </c>
    </row>
    <row r="2691" spans="2:5" x14ac:dyDescent="0.3">
      <c r="B2691" s="205">
        <v>41815</v>
      </c>
      <c r="C2691" s="81">
        <v>169.774429</v>
      </c>
      <c r="D2691" s="62">
        <f t="shared" si="41"/>
        <v>3.2322694486055421</v>
      </c>
      <c r="E2691">
        <v>5.3829170602683475E-4</v>
      </c>
    </row>
    <row r="2692" spans="2:5" x14ac:dyDescent="0.3">
      <c r="B2692" s="205">
        <v>39895</v>
      </c>
      <c r="C2692" s="81">
        <v>40.114277000000001</v>
      </c>
      <c r="D2692" s="62">
        <f t="shared" si="41"/>
        <v>-0.92726046591571165</v>
      </c>
      <c r="E2692">
        <v>5.3777848325362607E-4</v>
      </c>
    </row>
    <row r="2693" spans="2:5" x14ac:dyDescent="0.3">
      <c r="B2693" s="205">
        <v>44376</v>
      </c>
      <c r="C2693" s="81">
        <v>551.47833300000002</v>
      </c>
      <c r="D2693" s="62">
        <f t="shared" si="41"/>
        <v>12.684511283949407</v>
      </c>
      <c r="E2693">
        <v>5.288660480673999E-4</v>
      </c>
    </row>
    <row r="2694" spans="2:5" x14ac:dyDescent="0.3">
      <c r="B2694" s="205">
        <v>39496</v>
      </c>
      <c r="C2694" s="81">
        <v>40.299453999999997</v>
      </c>
      <c r="D2694" s="62">
        <f t="shared" si="41"/>
        <v>-5.2620652071985719E-4</v>
      </c>
      <c r="E2694">
        <v>5.2648764663247995E-4</v>
      </c>
    </row>
    <row r="2695" spans="2:5" x14ac:dyDescent="0.3">
      <c r="B2695" s="205">
        <v>39597</v>
      </c>
      <c r="C2695" s="81">
        <v>40.320670999999997</v>
      </c>
      <c r="D2695" s="62">
        <f t="shared" si="41"/>
        <v>-0.92827561372937384</v>
      </c>
      <c r="E2695">
        <v>5.2648355980207677E-4</v>
      </c>
    </row>
    <row r="2696" spans="2:5" x14ac:dyDescent="0.3">
      <c r="B2696" s="205">
        <v>44420</v>
      </c>
      <c r="C2696" s="81">
        <v>562.16125499999998</v>
      </c>
      <c r="D2696" s="62">
        <f t="shared" ref="D2696:D2759" si="42">(C2696-C2697)/C2697</f>
        <v>5.7047231649409502</v>
      </c>
      <c r="E2696">
        <v>5.2174522532019165E-4</v>
      </c>
    </row>
    <row r="2697" spans="2:5" x14ac:dyDescent="0.3">
      <c r="B2697" s="205">
        <v>40339</v>
      </c>
      <c r="C2697" s="81">
        <v>83.845557999999997</v>
      </c>
      <c r="D2697" s="62">
        <f t="shared" si="42"/>
        <v>2.5148729552395674</v>
      </c>
      <c r="E2697">
        <v>5.2084731720303701E-4</v>
      </c>
    </row>
    <row r="2698" spans="2:5" x14ac:dyDescent="0.3">
      <c r="B2698" s="205">
        <v>38687</v>
      </c>
      <c r="C2698" s="81">
        <v>23.854506000000001</v>
      </c>
      <c r="D2698" s="62">
        <f t="shared" si="42"/>
        <v>-0.72096746088033092</v>
      </c>
      <c r="E2698">
        <v>5.1815792467064116E-4</v>
      </c>
    </row>
    <row r="2699" spans="2:5" x14ac:dyDescent="0.3">
      <c r="B2699" s="205">
        <v>40613</v>
      </c>
      <c r="C2699" s="81">
        <v>85.490050999999994</v>
      </c>
      <c r="D2699" s="62">
        <f t="shared" si="42"/>
        <v>1.0808485738747655</v>
      </c>
      <c r="E2699">
        <v>5.1698222958140112E-4</v>
      </c>
    </row>
    <row r="2700" spans="2:5" x14ac:dyDescent="0.3">
      <c r="B2700" s="205">
        <v>39609</v>
      </c>
      <c r="C2700" s="81">
        <v>41.084225000000004</v>
      </c>
      <c r="D2700" s="62">
        <f t="shared" si="42"/>
        <v>-0.85091610091885417</v>
      </c>
      <c r="E2700">
        <v>5.1615772143472733E-4</v>
      </c>
    </row>
    <row r="2701" spans="2:5" x14ac:dyDescent="0.3">
      <c r="B2701" s="205">
        <v>42851</v>
      </c>
      <c r="C2701" s="81">
        <v>275.57788099999999</v>
      </c>
      <c r="D2701" s="62">
        <f t="shared" si="42"/>
        <v>2.1486570962202407</v>
      </c>
      <c r="E2701">
        <v>5.0988711088040316E-4</v>
      </c>
    </row>
    <row r="2702" spans="2:5" x14ac:dyDescent="0.3">
      <c r="B2702" s="205">
        <v>40484</v>
      </c>
      <c r="C2702" s="81">
        <v>87.522354000000007</v>
      </c>
      <c r="D2702" s="62">
        <f t="shared" si="42"/>
        <v>1.0756641774781746</v>
      </c>
      <c r="E2702">
        <v>5.0514319773400506E-4</v>
      </c>
    </row>
    <row r="2703" spans="2:5" x14ac:dyDescent="0.3">
      <c r="B2703" s="205">
        <v>39616</v>
      </c>
      <c r="C2703" s="81">
        <v>42.165951</v>
      </c>
      <c r="D2703" s="62">
        <f t="shared" si="42"/>
        <v>-5.0266482759194679E-4</v>
      </c>
      <c r="E2703">
        <v>5.0336059755220466E-4</v>
      </c>
    </row>
    <row r="2704" spans="2:5" x14ac:dyDescent="0.3">
      <c r="B2704" s="205">
        <v>39617</v>
      </c>
      <c r="C2704" s="81">
        <v>42.187156999999999</v>
      </c>
      <c r="D2704" s="62">
        <f t="shared" si="42"/>
        <v>-0.52528926055427128</v>
      </c>
      <c r="E2704">
        <v>5.0291762659401167E-4</v>
      </c>
    </row>
    <row r="2705" spans="2:5" x14ac:dyDescent="0.3">
      <c r="B2705" s="205">
        <v>40850</v>
      </c>
      <c r="C2705" s="81">
        <v>88.869185999999999</v>
      </c>
      <c r="D2705" s="62">
        <f t="shared" si="42"/>
        <v>1.0934521648630235</v>
      </c>
      <c r="E2705">
        <v>5.0040113825050299E-4</v>
      </c>
    </row>
    <row r="2706" spans="2:5" x14ac:dyDescent="0.3">
      <c r="B2706" s="205">
        <v>39329</v>
      </c>
      <c r="C2706" s="81">
        <v>42.451022999999999</v>
      </c>
      <c r="D2706" s="62">
        <f t="shared" si="42"/>
        <v>-0.52527387682338245</v>
      </c>
      <c r="E2706">
        <v>4.9653599679753708E-4</v>
      </c>
    </row>
    <row r="2707" spans="2:5" x14ac:dyDescent="0.3">
      <c r="B2707" s="205">
        <v>40665</v>
      </c>
      <c r="C2707" s="81">
        <v>89.422134</v>
      </c>
      <c r="D2707" s="62">
        <f t="shared" si="42"/>
        <v>-2.3718979443628344E-2</v>
      </c>
      <c r="E2707">
        <v>4.9423817683910166E-4</v>
      </c>
    </row>
    <row r="2708" spans="2:5" x14ac:dyDescent="0.3">
      <c r="B2708" s="205">
        <v>40981</v>
      </c>
      <c r="C2708" s="81">
        <v>91.594666000000004</v>
      </c>
      <c r="D2708" s="62">
        <f t="shared" si="42"/>
        <v>-0.81661814162187196</v>
      </c>
      <c r="E2708">
        <v>4.8810496736316787E-4</v>
      </c>
    </row>
    <row r="2709" spans="2:5" x14ac:dyDescent="0.3">
      <c r="B2709" s="205">
        <v>44180</v>
      </c>
      <c r="C2709" s="81">
        <v>499.47506700000002</v>
      </c>
      <c r="D2709" s="62">
        <f t="shared" si="42"/>
        <v>1.6264000061543387</v>
      </c>
      <c r="E2709">
        <v>4.8664737649482505E-4</v>
      </c>
    </row>
    <row r="2710" spans="2:5" x14ac:dyDescent="0.3">
      <c r="B2710" s="205">
        <v>41932</v>
      </c>
      <c r="C2710" s="81">
        <v>190.174789</v>
      </c>
      <c r="D2710" s="62">
        <f t="shared" si="42"/>
        <v>1.0754377014843812</v>
      </c>
      <c r="E2710">
        <v>4.8565760986472362E-4</v>
      </c>
    </row>
    <row r="2711" spans="2:5" x14ac:dyDescent="0.3">
      <c r="B2711" s="205">
        <v>40681</v>
      </c>
      <c r="C2711" s="81">
        <v>91.631172000000007</v>
      </c>
      <c r="D2711" s="62">
        <f t="shared" si="42"/>
        <v>-0.69036432734495756</v>
      </c>
      <c r="E2711">
        <v>4.8231736998315388E-4</v>
      </c>
    </row>
    <row r="2712" spans="2:5" x14ac:dyDescent="0.3">
      <c r="B2712" s="205">
        <v>42998</v>
      </c>
      <c r="C2712" s="81">
        <v>295.93221999999997</v>
      </c>
      <c r="D2712" s="62">
        <f t="shared" si="42"/>
        <v>2.1242088847302991</v>
      </c>
      <c r="E2712">
        <v>4.7686346064242558E-4</v>
      </c>
    </row>
    <row r="2713" spans="2:5" x14ac:dyDescent="0.3">
      <c r="B2713" s="205">
        <v>41002</v>
      </c>
      <c r="C2713" s="81">
        <v>94.722290000000001</v>
      </c>
      <c r="D2713" s="62">
        <f t="shared" si="42"/>
        <v>-0.68809568102780105</v>
      </c>
      <c r="E2713">
        <v>4.7172706946146161E-4</v>
      </c>
    </row>
    <row r="2714" spans="2:5" x14ac:dyDescent="0.3">
      <c r="B2714" s="205">
        <v>43035</v>
      </c>
      <c r="C2714" s="81">
        <v>303.69021600000002</v>
      </c>
      <c r="D2714" s="62">
        <f t="shared" si="42"/>
        <v>-1.0542634825443561E-2</v>
      </c>
      <c r="E2714">
        <v>4.6467596267206962E-4</v>
      </c>
    </row>
    <row r="2715" spans="2:5" x14ac:dyDescent="0.3">
      <c r="B2715" s="205">
        <v>43160</v>
      </c>
      <c r="C2715" s="81">
        <v>306.92602499999998</v>
      </c>
      <c r="D2715" s="62">
        <f t="shared" si="42"/>
        <v>-0.44246448219061479</v>
      </c>
      <c r="E2715">
        <v>4.6146732063548113E-4</v>
      </c>
    </row>
    <row r="2716" spans="2:5" x14ac:dyDescent="0.3">
      <c r="B2716" s="205">
        <v>45170</v>
      </c>
      <c r="C2716" s="81">
        <v>550.50488299999995</v>
      </c>
      <c r="D2716" s="62">
        <f t="shared" si="42"/>
        <v>-1.2458747601569816E-2</v>
      </c>
      <c r="E2716">
        <v>4.5200402252638065E-4</v>
      </c>
    </row>
    <row r="2717" spans="2:5" x14ac:dyDescent="0.3">
      <c r="B2717" s="205">
        <v>45292</v>
      </c>
      <c r="C2717" s="81">
        <v>557.45001200000002</v>
      </c>
      <c r="D2717" s="62">
        <f t="shared" si="42"/>
        <v>1.6868516563711098</v>
      </c>
      <c r="E2717">
        <v>4.4867192142127949E-4</v>
      </c>
    </row>
    <row r="2718" spans="2:5" x14ac:dyDescent="0.3">
      <c r="B2718" s="205">
        <v>41893</v>
      </c>
      <c r="C2718" s="81">
        <v>207.47331199999999</v>
      </c>
      <c r="D2718" s="62">
        <f t="shared" si="42"/>
        <v>-0.35202353460925034</v>
      </c>
      <c r="E2718">
        <v>4.4279266299976101E-4</v>
      </c>
    </row>
    <row r="2719" spans="2:5" x14ac:dyDescent="0.3">
      <c r="B2719" s="205">
        <v>43137</v>
      </c>
      <c r="C2719" s="81">
        <v>320.18649299999998</v>
      </c>
      <c r="D2719" s="62">
        <f t="shared" si="42"/>
        <v>-0.42881040176068969</v>
      </c>
      <c r="E2719">
        <v>4.422534994395445E-4</v>
      </c>
    </row>
    <row r="2720" spans="2:5" x14ac:dyDescent="0.3">
      <c r="B2720" s="205">
        <v>44921</v>
      </c>
      <c r="C2720" s="81">
        <v>560.56079099999999</v>
      </c>
      <c r="D2720" s="62">
        <f t="shared" si="42"/>
        <v>10.331502437939312</v>
      </c>
      <c r="E2720">
        <v>4.4182251259064297E-4</v>
      </c>
    </row>
    <row r="2721" spans="2:5" x14ac:dyDescent="0.3">
      <c r="B2721" s="205">
        <v>39980</v>
      </c>
      <c r="C2721" s="81">
        <v>49.469237999999997</v>
      </c>
      <c r="D2721" s="62">
        <f t="shared" si="42"/>
        <v>-0.52221871255807151</v>
      </c>
      <c r="E2721">
        <v>4.3595573268631697E-4</v>
      </c>
    </row>
    <row r="2722" spans="2:5" x14ac:dyDescent="0.3">
      <c r="B2722" s="205">
        <v>41096</v>
      </c>
      <c r="C2722" s="81">
        <v>103.53950500000001</v>
      </c>
      <c r="D2722" s="62">
        <f t="shared" si="42"/>
        <v>-0.81898315143623057</v>
      </c>
      <c r="E2722">
        <v>4.3471869436490342E-4</v>
      </c>
    </row>
    <row r="2723" spans="2:5" x14ac:dyDescent="0.3">
      <c r="B2723" s="205">
        <v>44399</v>
      </c>
      <c r="C2723" s="81">
        <v>571.98821999999996</v>
      </c>
      <c r="D2723" s="62">
        <f t="shared" si="42"/>
        <v>0.23493883618154698</v>
      </c>
      <c r="E2723">
        <v>4.2508797511877885E-4</v>
      </c>
    </row>
    <row r="2724" spans="2:5" x14ac:dyDescent="0.3">
      <c r="B2724" s="205">
        <v>44027</v>
      </c>
      <c r="C2724" s="81">
        <v>463.17129499999999</v>
      </c>
      <c r="D2724" s="62">
        <f t="shared" si="42"/>
        <v>46.397988489720746</v>
      </c>
      <c r="E2724">
        <v>4.1704986504655675E-4</v>
      </c>
    </row>
    <row r="2725" spans="2:5" x14ac:dyDescent="0.3">
      <c r="B2725" s="205">
        <v>38257</v>
      </c>
      <c r="C2725" s="81">
        <v>9.7719609999999992</v>
      </c>
      <c r="D2725" s="62">
        <f t="shared" si="42"/>
        <v>-0.6775687703980553</v>
      </c>
      <c r="E2725">
        <v>4.0765853407330417E-4</v>
      </c>
    </row>
    <row r="2726" spans="2:5" x14ac:dyDescent="0.3">
      <c r="B2726" s="205">
        <v>38776</v>
      </c>
      <c r="C2726" s="81">
        <v>30.307117000000002</v>
      </c>
      <c r="D2726" s="62">
        <f t="shared" si="42"/>
        <v>-0.86753270405688188</v>
      </c>
      <c r="E2726">
        <v>4.0759511980444259E-4</v>
      </c>
    </row>
    <row r="2727" spans="2:5" x14ac:dyDescent="0.3">
      <c r="B2727" s="205">
        <v>42439</v>
      </c>
      <c r="C2727" s="81">
        <v>228.78942900000001</v>
      </c>
      <c r="D2727" s="62">
        <f t="shared" si="42"/>
        <v>-0.34598334219788868</v>
      </c>
      <c r="E2727">
        <v>4.0679696587793927E-4</v>
      </c>
    </row>
    <row r="2728" spans="2:5" x14ac:dyDescent="0.3">
      <c r="B2728" s="205">
        <v>43235</v>
      </c>
      <c r="C2728" s="81">
        <v>349.82202100000001</v>
      </c>
      <c r="D2728" s="62">
        <f t="shared" si="42"/>
        <v>2.0476548021447312</v>
      </c>
      <c r="E2728">
        <v>4.0468369139389204E-4</v>
      </c>
    </row>
    <row r="2729" spans="2:5" x14ac:dyDescent="0.3">
      <c r="B2729" s="205">
        <v>41158</v>
      </c>
      <c r="C2729" s="81">
        <v>114.784004</v>
      </c>
      <c r="D2729" s="62">
        <f t="shared" si="42"/>
        <v>-3.140526388319851E-2</v>
      </c>
      <c r="E2729">
        <v>3.9177594041821956E-4</v>
      </c>
    </row>
    <row r="2730" spans="2:5" x14ac:dyDescent="0.3">
      <c r="B2730" s="205">
        <v>41254</v>
      </c>
      <c r="C2730" s="81">
        <v>118.505707</v>
      </c>
      <c r="D2730" s="62">
        <f t="shared" si="42"/>
        <v>-0.76751279217891677</v>
      </c>
      <c r="E2730">
        <v>3.8159554328414633E-4</v>
      </c>
    </row>
    <row r="2731" spans="2:5" x14ac:dyDescent="0.3">
      <c r="B2731" s="205">
        <v>44260</v>
      </c>
      <c r="C2731" s="81">
        <v>509.73001099999999</v>
      </c>
      <c r="D2731" s="62">
        <f t="shared" si="42"/>
        <v>48.374889005062052</v>
      </c>
      <c r="E2731">
        <v>3.8145712062990659E-4</v>
      </c>
    </row>
    <row r="2732" spans="2:5" x14ac:dyDescent="0.3">
      <c r="B2732" s="205">
        <v>38056</v>
      </c>
      <c r="C2732" s="81">
        <v>10.323669000000001</v>
      </c>
      <c r="D2732" s="62">
        <f t="shared" si="42"/>
        <v>-0.95767545611036942</v>
      </c>
      <c r="E2732">
        <v>3.7927256993988451E-4</v>
      </c>
    </row>
    <row r="2733" spans="2:5" x14ac:dyDescent="0.3">
      <c r="B2733" s="205">
        <v>42067</v>
      </c>
      <c r="C2733" s="81">
        <v>243.91684000000001</v>
      </c>
      <c r="D2733" s="62">
        <f t="shared" si="42"/>
        <v>-0.36142327673151231</v>
      </c>
      <c r="E2733">
        <v>3.787437384316347E-4</v>
      </c>
    </row>
    <row r="2734" spans="2:5" x14ac:dyDescent="0.3">
      <c r="B2734" s="205">
        <v>43585</v>
      </c>
      <c r="C2734" s="81">
        <v>381.96951300000001</v>
      </c>
      <c r="D2734" s="62">
        <f t="shared" si="42"/>
        <v>-0.26439055741112011</v>
      </c>
      <c r="E2734">
        <v>3.7684741759721807E-4</v>
      </c>
    </row>
    <row r="2735" spans="2:5" x14ac:dyDescent="0.3">
      <c r="B2735" s="205">
        <v>44197</v>
      </c>
      <c r="C2735" s="81">
        <v>519.25585899999999</v>
      </c>
      <c r="D2735" s="62">
        <f t="shared" si="42"/>
        <v>3.2932412759241774</v>
      </c>
      <c r="E2735">
        <v>3.745163419587117E-4</v>
      </c>
    </row>
    <row r="2736" spans="2:5" x14ac:dyDescent="0.3">
      <c r="B2736" s="205">
        <v>41355</v>
      </c>
      <c r="C2736" s="81">
        <v>120.947281</v>
      </c>
      <c r="D2736" s="62">
        <f t="shared" si="42"/>
        <v>-7.4725461425758613E-4</v>
      </c>
      <c r="E2736">
        <v>3.7426997400903883E-4</v>
      </c>
    </row>
    <row r="2737" spans="2:5" x14ac:dyDescent="0.3">
      <c r="B2737" s="205">
        <v>41310</v>
      </c>
      <c r="C2737" s="81">
        <v>121.037727</v>
      </c>
      <c r="D2737" s="62">
        <f t="shared" si="42"/>
        <v>-3.5727327162657845E-4</v>
      </c>
      <c r="E2737">
        <v>3.7385790538267336E-4</v>
      </c>
    </row>
    <row r="2738" spans="2:5" x14ac:dyDescent="0.3">
      <c r="B2738" s="205">
        <v>41198</v>
      </c>
      <c r="C2738" s="81">
        <v>121.080986</v>
      </c>
      <c r="D2738" s="62">
        <f t="shared" si="42"/>
        <v>-0.69588097977599617</v>
      </c>
      <c r="E2738">
        <v>3.7189770019857902E-4</v>
      </c>
    </row>
    <row r="2739" spans="2:5" x14ac:dyDescent="0.3">
      <c r="B2739" s="205">
        <v>43433</v>
      </c>
      <c r="C2739" s="81">
        <v>398.136841</v>
      </c>
      <c r="D2739" s="62">
        <f t="shared" si="42"/>
        <v>0.54345268390869816</v>
      </c>
      <c r="E2739">
        <v>3.6184822908424242E-4</v>
      </c>
    </row>
    <row r="2740" spans="2:5" x14ac:dyDescent="0.3">
      <c r="B2740" s="205">
        <v>42367</v>
      </c>
      <c r="C2740" s="81">
        <v>257.95208700000001</v>
      </c>
      <c r="D2740" s="62">
        <f t="shared" si="42"/>
        <v>-6.5379208167627476E-2</v>
      </c>
      <c r="E2740">
        <v>3.6072805195501429E-4</v>
      </c>
    </row>
    <row r="2741" spans="2:5" x14ac:dyDescent="0.3">
      <c r="B2741" s="205">
        <v>42587</v>
      </c>
      <c r="C2741" s="81">
        <v>275.99652099999997</v>
      </c>
      <c r="D2741" s="62">
        <f t="shared" si="42"/>
        <v>-0.35906879426833832</v>
      </c>
      <c r="E2741">
        <v>3.3846661192532117E-4</v>
      </c>
    </row>
    <row r="2742" spans="2:5" x14ac:dyDescent="0.3">
      <c r="B2742" s="205">
        <v>43738</v>
      </c>
      <c r="C2742" s="81">
        <v>430.61801100000002</v>
      </c>
      <c r="D2742" s="62">
        <f t="shared" si="42"/>
        <v>-3.0463215235911063E-2</v>
      </c>
      <c r="E2742">
        <v>3.3532365021837898E-4</v>
      </c>
    </row>
    <row r="2743" spans="2:5" x14ac:dyDescent="0.3">
      <c r="B2743" s="205">
        <v>43832</v>
      </c>
      <c r="C2743" s="81">
        <v>444.14819299999999</v>
      </c>
      <c r="D2743" s="62">
        <f t="shared" si="42"/>
        <v>-0.26098057589316681</v>
      </c>
      <c r="E2743">
        <v>3.2634217201850342E-4</v>
      </c>
    </row>
    <row r="2744" spans="2:5" x14ac:dyDescent="0.3">
      <c r="B2744" s="205">
        <v>44476</v>
      </c>
      <c r="C2744" s="81">
        <v>600.99664299999995</v>
      </c>
      <c r="D2744" s="62">
        <f t="shared" si="42"/>
        <v>7.6046198476329492</v>
      </c>
      <c r="E2744">
        <v>3.2518739515964085E-4</v>
      </c>
    </row>
    <row r="2745" spans="2:5" x14ac:dyDescent="0.3">
      <c r="B2745" s="205">
        <v>40260</v>
      </c>
      <c r="C2745" s="81">
        <v>69.84581</v>
      </c>
      <c r="D2745" s="62">
        <f t="shared" si="42"/>
        <v>-0.55560755962423025</v>
      </c>
      <c r="E2745">
        <v>3.1261465437475757E-4</v>
      </c>
    </row>
    <row r="2746" spans="2:5" x14ac:dyDescent="0.3">
      <c r="B2746" s="205">
        <v>41696</v>
      </c>
      <c r="C2746" s="81">
        <v>157.17146299999999</v>
      </c>
      <c r="D2746" s="62">
        <f t="shared" si="42"/>
        <v>-0.70340177242748592</v>
      </c>
      <c r="E2746">
        <v>2.9065883537021328E-4</v>
      </c>
    </row>
    <row r="2747" spans="2:5" x14ac:dyDescent="0.3">
      <c r="B2747" s="205">
        <v>44978</v>
      </c>
      <c r="C2747" s="81">
        <v>529.91369599999996</v>
      </c>
      <c r="D2747" s="62">
        <f t="shared" si="42"/>
        <v>-2.0492243992606362E-2</v>
      </c>
      <c r="E2747">
        <v>2.8053944424214389E-4</v>
      </c>
    </row>
    <row r="2748" spans="2:5" x14ac:dyDescent="0.3">
      <c r="B2748" s="205">
        <v>45252</v>
      </c>
      <c r="C2748" s="81">
        <v>541</v>
      </c>
      <c r="D2748" s="62">
        <f t="shared" si="42"/>
        <v>5.6802928176084713</v>
      </c>
      <c r="E2748">
        <v>2.7738560905479336E-4</v>
      </c>
    </row>
    <row r="2749" spans="2:5" x14ac:dyDescent="0.3">
      <c r="B2749" s="205">
        <v>40329</v>
      </c>
      <c r="C2749" s="81">
        <v>80.984474000000006</v>
      </c>
      <c r="D2749" s="62">
        <f t="shared" si="42"/>
        <v>-0.8560894382912968</v>
      </c>
      <c r="E2749">
        <v>2.6969229597382616E-4</v>
      </c>
    </row>
    <row r="2750" spans="2:5" x14ac:dyDescent="0.3">
      <c r="B2750" s="205">
        <v>45187</v>
      </c>
      <c r="C2750" s="81">
        <v>562.74169900000004</v>
      </c>
      <c r="D2750" s="62">
        <f t="shared" si="42"/>
        <v>5.5164403501437249</v>
      </c>
      <c r="E2750">
        <v>2.6536440617133943E-4</v>
      </c>
    </row>
    <row r="2751" spans="2:5" x14ac:dyDescent="0.3">
      <c r="B2751" s="205">
        <v>40392</v>
      </c>
      <c r="C2751" s="81">
        <v>86.357224000000002</v>
      </c>
      <c r="D2751" s="62">
        <f t="shared" si="42"/>
        <v>4.3425351292565733</v>
      </c>
      <c r="E2751">
        <v>2.5309440662285744E-4</v>
      </c>
    </row>
    <row r="2752" spans="2:5" x14ac:dyDescent="0.3">
      <c r="B2752" s="205">
        <v>38426</v>
      </c>
      <c r="C2752" s="81">
        <v>16.164090999999999</v>
      </c>
      <c r="D2752" s="62">
        <f t="shared" si="42"/>
        <v>-0.8218031150038011</v>
      </c>
      <c r="E2752">
        <v>2.4938024677012051E-4</v>
      </c>
    </row>
    <row r="2753" spans="2:5" x14ac:dyDescent="0.3">
      <c r="B2753" s="205">
        <v>40410</v>
      </c>
      <c r="C2753" s="81">
        <v>90.709166999999994</v>
      </c>
      <c r="D2753" s="62">
        <f t="shared" si="42"/>
        <v>-0.81971744393978874</v>
      </c>
      <c r="E2753">
        <v>2.4228337859596384E-4</v>
      </c>
    </row>
    <row r="2754" spans="2:5" x14ac:dyDescent="0.3">
      <c r="B2754" s="205">
        <v>45391</v>
      </c>
      <c r="C2754" s="81">
        <v>503.14999399999999</v>
      </c>
      <c r="D2754" s="62">
        <f t="shared" si="42"/>
        <v>-8.1486143498595523E-2</v>
      </c>
      <c r="E2754">
        <v>1.9879932886512184E-4</v>
      </c>
    </row>
    <row r="2755" spans="2:5" x14ac:dyDescent="0.3">
      <c r="B2755" s="205">
        <v>44879</v>
      </c>
      <c r="C2755" s="81">
        <v>547.78704800000003</v>
      </c>
      <c r="D2755" s="62">
        <f t="shared" si="42"/>
        <v>1.1029153403120526</v>
      </c>
      <c r="E2755">
        <v>1.8086940405932106E-4</v>
      </c>
    </row>
    <row r="2756" spans="2:5" x14ac:dyDescent="0.3">
      <c r="B2756" s="205">
        <v>42703</v>
      </c>
      <c r="C2756" s="81">
        <v>260.489349</v>
      </c>
      <c r="D2756" s="62">
        <f t="shared" si="42"/>
        <v>-0.53154056811090755</v>
      </c>
      <c r="E2756">
        <v>1.800973730686581E-4</v>
      </c>
    </row>
    <row r="2757" spans="2:5" x14ac:dyDescent="0.3">
      <c r="B2757" s="205">
        <v>44928</v>
      </c>
      <c r="C2757" s="81">
        <v>556.05529799999999</v>
      </c>
      <c r="D2757" s="62">
        <f t="shared" si="42"/>
        <v>1.1028807103695939</v>
      </c>
      <c r="E2757">
        <v>1.7806975148607665E-4</v>
      </c>
    </row>
    <row r="2758" spans="2:5" x14ac:dyDescent="0.3">
      <c r="B2758" s="205">
        <v>42895</v>
      </c>
      <c r="C2758" s="81">
        <v>264.42550699999998</v>
      </c>
      <c r="D2758" s="62">
        <f t="shared" si="42"/>
        <v>-0.52982113324214442</v>
      </c>
      <c r="E2758">
        <v>1.7718903502114726E-4</v>
      </c>
    </row>
    <row r="2759" spans="2:5" x14ac:dyDescent="0.3">
      <c r="B2759" s="205">
        <v>45131</v>
      </c>
      <c r="C2759" s="81">
        <v>562.39343299999996</v>
      </c>
      <c r="D2759" s="62">
        <f t="shared" si="42"/>
        <v>0.96514365753992004</v>
      </c>
      <c r="E2759">
        <v>1.7693236942103506E-4</v>
      </c>
    </row>
    <row r="2760" spans="2:5" x14ac:dyDescent="0.3">
      <c r="B2760" s="205">
        <v>42529</v>
      </c>
      <c r="C2760" s="81">
        <v>286.18438700000002</v>
      </c>
      <c r="D2760" s="62">
        <f t="shared" ref="D2760:D2823" si="43">(C2760-C2761)/C2761</f>
        <v>-4.3276777869223331E-3</v>
      </c>
      <c r="E2760">
        <v>1.6232730326612874E-4</v>
      </c>
    </row>
    <row r="2761" spans="2:5" x14ac:dyDescent="0.3">
      <c r="B2761" s="205">
        <v>42556</v>
      </c>
      <c r="C2761" s="81">
        <v>287.42828400000002</v>
      </c>
      <c r="D2761" s="62">
        <f t="shared" si="43"/>
        <v>-6.3093712043179234E-2</v>
      </c>
      <c r="E2761">
        <v>1.6204928056080524E-4</v>
      </c>
    </row>
    <row r="2762" spans="2:5" x14ac:dyDescent="0.3">
      <c r="B2762" s="205">
        <v>43174</v>
      </c>
      <c r="C2762" s="81">
        <v>306.78445399999998</v>
      </c>
      <c r="D2762" s="62">
        <f t="shared" si="43"/>
        <v>-6.8758144757116557E-2</v>
      </c>
      <c r="E2762">
        <v>1.5371133289441381E-4</v>
      </c>
    </row>
    <row r="2763" spans="2:5" x14ac:dyDescent="0.3">
      <c r="B2763" s="205">
        <v>43102</v>
      </c>
      <c r="C2763" s="81">
        <v>329.43585200000001</v>
      </c>
      <c r="D2763" s="62">
        <f t="shared" si="43"/>
        <v>-6.5211455965364845E-2</v>
      </c>
      <c r="E2763">
        <v>1.436054774824503E-4</v>
      </c>
    </row>
    <row r="2764" spans="2:5" x14ac:dyDescent="0.3">
      <c r="B2764" s="205">
        <v>43594</v>
      </c>
      <c r="C2764" s="81">
        <v>352.41751099999999</v>
      </c>
      <c r="D2764" s="62">
        <f t="shared" si="43"/>
        <v>-0.10206576755557463</v>
      </c>
      <c r="E2764">
        <v>1.3623199240106698E-4</v>
      </c>
    </row>
    <row r="2765" spans="2:5" x14ac:dyDescent="0.3">
      <c r="B2765" s="205">
        <v>43629</v>
      </c>
      <c r="C2765" s="81">
        <v>392.47586100000001</v>
      </c>
      <c r="D2765" s="62">
        <f t="shared" si="43"/>
        <v>-0.1855739483474711</v>
      </c>
      <c r="E2765">
        <v>1.2217275561470699E-4</v>
      </c>
    </row>
    <row r="2766" spans="2:5" x14ac:dyDescent="0.3">
      <c r="B2766" s="205">
        <v>43945</v>
      </c>
      <c r="C2766" s="81">
        <v>481.90484600000002</v>
      </c>
      <c r="D2766" s="62">
        <f t="shared" si="43"/>
        <v>-0.1515375913907541</v>
      </c>
      <c r="E2766">
        <v>1.0025598137733157E-4</v>
      </c>
    </row>
    <row r="2767" spans="2:5" x14ac:dyDescent="0.3">
      <c r="B2767" s="205">
        <v>44495</v>
      </c>
      <c r="C2767" s="81">
        <v>567.97430399999996</v>
      </c>
      <c r="D2767" s="62">
        <f t="shared" si="43"/>
        <v>-6.1819330245364949E-3</v>
      </c>
      <c r="E2767">
        <v>8.5976069155872277E-5</v>
      </c>
    </row>
    <row r="2768" spans="2:5" x14ac:dyDescent="0.3">
      <c r="B2768" s="205">
        <v>44567</v>
      </c>
      <c r="C2768" s="81">
        <v>571.50732400000004</v>
      </c>
      <c r="D2768" s="62">
        <f t="shared" si="43"/>
        <v>-5.7512733109803069E-3</v>
      </c>
      <c r="E2768">
        <v>8.576478613596454E-5</v>
      </c>
    </row>
    <row r="2769" spans="2:5" x14ac:dyDescent="0.3">
      <c r="B2769" s="205">
        <v>44424</v>
      </c>
      <c r="C2769" s="81">
        <v>574.81323199999997</v>
      </c>
      <c r="D2769" s="62">
        <f t="shared" si="43"/>
        <v>26.76493916657348</v>
      </c>
      <c r="E2769">
        <v>8.4953068875082393E-5</v>
      </c>
    </row>
    <row r="2770" spans="2:5" x14ac:dyDescent="0.3">
      <c r="B2770" s="205">
        <v>38561</v>
      </c>
      <c r="C2770" s="81">
        <v>20.702845</v>
      </c>
      <c r="D2770" s="62">
        <f t="shared" si="43"/>
        <v>-0.95904495296254977</v>
      </c>
      <c r="E2770">
        <v>6.5792387917344253E-5</v>
      </c>
    </row>
    <row r="2771" spans="2:5" x14ac:dyDescent="0.3">
      <c r="B2771" s="205">
        <v>44245</v>
      </c>
      <c r="C2771" s="81">
        <v>505.50167800000003</v>
      </c>
      <c r="D2771" s="62">
        <f t="shared" si="43"/>
        <v>0.39206910433910225</v>
      </c>
      <c r="E2771">
        <v>0</v>
      </c>
    </row>
    <row r="2772" spans="2:5" x14ac:dyDescent="0.3">
      <c r="B2772" s="205">
        <v>43285</v>
      </c>
      <c r="C2772" s="81">
        <v>363.12973</v>
      </c>
      <c r="D2772" s="62">
        <f t="shared" si="43"/>
        <v>0.1994381949266518</v>
      </c>
      <c r="E2772">
        <v>0</v>
      </c>
    </row>
    <row r="2773" spans="2:5" x14ac:dyDescent="0.3">
      <c r="B2773" s="205">
        <v>43024</v>
      </c>
      <c r="C2773" s="81">
        <v>302.74984699999999</v>
      </c>
      <c r="D2773" s="62">
        <f t="shared" si="43"/>
        <v>0.17491618002086065</v>
      </c>
      <c r="E2773">
        <v>0</v>
      </c>
    </row>
    <row r="2774" spans="2:5" x14ac:dyDescent="0.3">
      <c r="B2774" s="205">
        <v>42803</v>
      </c>
      <c r="C2774" s="81">
        <v>257.67782599999998</v>
      </c>
      <c r="D2774" s="62">
        <f t="shared" si="43"/>
        <v>-0.10585797468154838</v>
      </c>
      <c r="E2774">
        <v>0</v>
      </c>
    </row>
    <row r="2775" spans="2:5" x14ac:dyDescent="0.3">
      <c r="B2775" s="205">
        <v>42543</v>
      </c>
      <c r="C2775" s="81">
        <v>288.18444799999997</v>
      </c>
      <c r="D2775" s="62">
        <f t="shared" si="43"/>
        <v>0.24736073095647637</v>
      </c>
      <c r="E2775">
        <v>0</v>
      </c>
    </row>
    <row r="2776" spans="2:5" x14ac:dyDescent="0.3">
      <c r="B2776" s="205">
        <v>42026</v>
      </c>
      <c r="C2776" s="81">
        <v>231.03537</v>
      </c>
      <c r="D2776" s="62">
        <f t="shared" si="43"/>
        <v>0.19142855998023173</v>
      </c>
      <c r="E2776">
        <v>0</v>
      </c>
    </row>
    <row r="2777" spans="2:5" x14ac:dyDescent="0.3">
      <c r="B2777" s="205">
        <v>41927</v>
      </c>
      <c r="C2777" s="81">
        <v>193.914581</v>
      </c>
      <c r="D2777" s="62">
        <f t="shared" si="43"/>
        <v>8.8295618129563019E-2</v>
      </c>
      <c r="E2777">
        <v>0</v>
      </c>
    </row>
    <row r="2778" spans="2:5" x14ac:dyDescent="0.3">
      <c r="B2778" s="205">
        <v>41838</v>
      </c>
      <c r="C2778" s="81">
        <v>178.18190000000001</v>
      </c>
      <c r="D2778" s="62">
        <f t="shared" si="43"/>
        <v>2.57746910273427E-4</v>
      </c>
      <c r="E2778">
        <v>0</v>
      </c>
    </row>
    <row r="2779" spans="2:5" x14ac:dyDescent="0.3">
      <c r="B2779" s="205">
        <v>41831</v>
      </c>
      <c r="C2779" s="81">
        <v>178.135986</v>
      </c>
      <c r="D2779" s="62">
        <f t="shared" si="43"/>
        <v>9.3668332380184141E-2</v>
      </c>
      <c r="E2779">
        <v>0</v>
      </c>
    </row>
    <row r="2780" spans="2:5" x14ac:dyDescent="0.3">
      <c r="B2780" s="205">
        <v>41753</v>
      </c>
      <c r="C2780" s="81">
        <v>162.87934899999999</v>
      </c>
      <c r="D2780" s="62">
        <f t="shared" si="43"/>
        <v>0.36506833494194069</v>
      </c>
      <c r="E2780">
        <v>0</v>
      </c>
    </row>
    <row r="2781" spans="2:5" x14ac:dyDescent="0.3">
      <c r="B2781" s="205">
        <v>41325</v>
      </c>
      <c r="C2781" s="81">
        <v>119.319557</v>
      </c>
      <c r="D2781" s="62">
        <f t="shared" si="43"/>
        <v>3.626504270397049E-2</v>
      </c>
      <c r="E2781">
        <v>0</v>
      </c>
    </row>
    <row r="2782" spans="2:5" x14ac:dyDescent="0.3">
      <c r="B2782" s="205">
        <v>41183</v>
      </c>
      <c r="C2782" s="81">
        <v>115.14386</v>
      </c>
      <c r="D2782" s="62">
        <f t="shared" si="43"/>
        <v>7.3375339054143299E-2</v>
      </c>
      <c r="E2782">
        <v>0</v>
      </c>
    </row>
    <row r="2783" spans="2:5" x14ac:dyDescent="0.3">
      <c r="B2783" s="205">
        <v>41142</v>
      </c>
      <c r="C2783" s="81">
        <v>107.27269</v>
      </c>
      <c r="D2783" s="62">
        <f t="shared" si="43"/>
        <v>0.20647887314122484</v>
      </c>
      <c r="E2783">
        <v>0</v>
      </c>
    </row>
    <row r="2784" spans="2:5" x14ac:dyDescent="0.3">
      <c r="B2784" s="205">
        <v>40946</v>
      </c>
      <c r="C2784" s="81">
        <v>88.913856999999993</v>
      </c>
      <c r="D2784" s="62">
        <f t="shared" si="43"/>
        <v>5.8510798127520615E-2</v>
      </c>
      <c r="E2784">
        <v>0</v>
      </c>
    </row>
    <row r="2785" spans="2:5" x14ac:dyDescent="0.3">
      <c r="B2785" s="205">
        <v>40935</v>
      </c>
      <c r="C2785" s="81">
        <v>83.999008000000003</v>
      </c>
      <c r="D2785" s="62">
        <f t="shared" si="43"/>
        <v>-7.6503720090337055E-2</v>
      </c>
      <c r="E2785">
        <v>0</v>
      </c>
    </row>
    <row r="2786" spans="2:5" x14ac:dyDescent="0.3">
      <c r="B2786" s="205">
        <v>40815</v>
      </c>
      <c r="C2786" s="81">
        <v>90.957603000000006</v>
      </c>
      <c r="D2786" s="62">
        <f t="shared" si="43"/>
        <v>2.6810159867920902E-2</v>
      </c>
      <c r="E2786">
        <v>0</v>
      </c>
    </row>
    <row r="2787" spans="2:5" x14ac:dyDescent="0.3">
      <c r="B2787" s="205">
        <v>40535</v>
      </c>
      <c r="C2787" s="81">
        <v>88.582687000000007</v>
      </c>
      <c r="D2787" s="62">
        <f t="shared" si="43"/>
        <v>0.80640392980655329</v>
      </c>
      <c r="E2787">
        <v>0</v>
      </c>
    </row>
    <row r="2788" spans="2:5" x14ac:dyDescent="0.3">
      <c r="B2788" s="205">
        <v>39969</v>
      </c>
      <c r="C2788" s="81">
        <v>49.038139000000001</v>
      </c>
      <c r="D2788" s="62">
        <f t="shared" si="43"/>
        <v>8.3333296513920282E-2</v>
      </c>
      <c r="E2788">
        <v>0</v>
      </c>
    </row>
    <row r="2789" spans="2:5" x14ac:dyDescent="0.3">
      <c r="B2789" s="205">
        <v>39939</v>
      </c>
      <c r="C2789" s="81">
        <v>45.265976000000002</v>
      </c>
      <c r="D2789" s="62">
        <f t="shared" si="43"/>
        <v>0</v>
      </c>
      <c r="E2789">
        <v>0</v>
      </c>
    </row>
    <row r="2790" spans="2:5" x14ac:dyDescent="0.3">
      <c r="B2790" s="205">
        <v>39938</v>
      </c>
      <c r="C2790" s="81">
        <v>45.265976000000002</v>
      </c>
      <c r="D2790" s="62">
        <f t="shared" si="43"/>
        <v>0.16313132303316019</v>
      </c>
      <c r="E2790">
        <v>0</v>
      </c>
    </row>
    <row r="2791" spans="2:5" x14ac:dyDescent="0.3">
      <c r="B2791" s="205">
        <v>39828</v>
      </c>
      <c r="C2791" s="81">
        <v>38.917338999999998</v>
      </c>
      <c r="D2791" s="62">
        <f t="shared" si="43"/>
        <v>0.10430580738574018</v>
      </c>
      <c r="E2791">
        <v>0</v>
      </c>
    </row>
    <row r="2792" spans="2:5" x14ac:dyDescent="0.3">
      <c r="B2792" s="205">
        <v>39786</v>
      </c>
      <c r="C2792" s="81">
        <v>35.241450999999998</v>
      </c>
      <c r="D2792" s="62">
        <f t="shared" si="43"/>
        <v>4.7648816415160562E-2</v>
      </c>
      <c r="E2792">
        <v>0</v>
      </c>
    </row>
    <row r="2793" spans="2:5" x14ac:dyDescent="0.3">
      <c r="B2793" s="205">
        <v>39779</v>
      </c>
      <c r="C2793" s="81">
        <v>33.638610999999997</v>
      </c>
      <c r="D2793" s="62">
        <f t="shared" si="43"/>
        <v>-0.1289426778925146</v>
      </c>
      <c r="E2793">
        <v>0</v>
      </c>
    </row>
    <row r="2794" spans="2:5" x14ac:dyDescent="0.3">
      <c r="B2794" s="205">
        <v>39688</v>
      </c>
      <c r="C2794" s="81">
        <v>38.618136999999997</v>
      </c>
      <c r="D2794" s="62">
        <f t="shared" si="43"/>
        <v>3.3315487961960611E-3</v>
      </c>
      <c r="E2794">
        <v>0</v>
      </c>
    </row>
    <row r="2795" spans="2:5" x14ac:dyDescent="0.3">
      <c r="B2795" s="205">
        <v>39668</v>
      </c>
      <c r="C2795" s="81">
        <v>38.489905999999998</v>
      </c>
      <c r="D2795" s="62">
        <f t="shared" si="43"/>
        <v>0</v>
      </c>
      <c r="E2795">
        <v>0</v>
      </c>
    </row>
    <row r="2796" spans="2:5" x14ac:dyDescent="0.3">
      <c r="B2796" s="205">
        <v>39667</v>
      </c>
      <c r="C2796" s="81">
        <v>38.489905999999998</v>
      </c>
      <c r="D2796" s="62">
        <f t="shared" si="43"/>
        <v>-3.8721233696388858E-3</v>
      </c>
      <c r="E2796">
        <v>0</v>
      </c>
    </row>
    <row r="2797" spans="2:5" x14ac:dyDescent="0.3">
      <c r="B2797" s="205">
        <v>39661</v>
      </c>
      <c r="C2797" s="81">
        <v>38.639522999999997</v>
      </c>
      <c r="D2797" s="62">
        <f t="shared" si="43"/>
        <v>-6.6732065467718177E-2</v>
      </c>
      <c r="E2797">
        <v>0</v>
      </c>
    </row>
    <row r="2798" spans="2:5" x14ac:dyDescent="0.3">
      <c r="B2798" s="205">
        <v>39589</v>
      </c>
      <c r="C2798" s="81">
        <v>41.402389999999997</v>
      </c>
      <c r="D2798" s="62">
        <f t="shared" si="43"/>
        <v>-0.11754048774004135</v>
      </c>
      <c r="E2798">
        <v>0</v>
      </c>
    </row>
    <row r="2799" spans="2:5" x14ac:dyDescent="0.3">
      <c r="B2799" s="205">
        <v>39414</v>
      </c>
      <c r="C2799" s="81">
        <v>46.917042000000002</v>
      </c>
      <c r="D2799" s="62">
        <f t="shared" si="43"/>
        <v>4.1621253823403995E-2</v>
      </c>
      <c r="E2799">
        <v>0</v>
      </c>
    </row>
    <row r="2800" spans="2:5" x14ac:dyDescent="0.3">
      <c r="B2800" s="205">
        <v>39345</v>
      </c>
      <c r="C2800" s="81">
        <v>45.042324000000001</v>
      </c>
      <c r="D2800" s="62">
        <f t="shared" si="43"/>
        <v>0.10206169837344672</v>
      </c>
      <c r="E2800">
        <v>0</v>
      </c>
    </row>
    <row r="2801" spans="2:5" x14ac:dyDescent="0.3">
      <c r="B2801" s="205">
        <v>39225</v>
      </c>
      <c r="C2801" s="81">
        <v>40.870964000000001</v>
      </c>
      <c r="D2801" s="62">
        <f t="shared" si="43"/>
        <v>7.9085539997638277E-3</v>
      </c>
      <c r="E2801">
        <v>0</v>
      </c>
    </row>
    <row r="2802" spans="2:5" x14ac:dyDescent="0.3">
      <c r="B2802" s="205">
        <v>39078</v>
      </c>
      <c r="C2802" s="81">
        <v>40.550269999999998</v>
      </c>
      <c r="D2802" s="62">
        <f t="shared" si="43"/>
        <v>4.9465344742444621E-3</v>
      </c>
      <c r="E2802">
        <v>0</v>
      </c>
    </row>
    <row r="2803" spans="2:5" x14ac:dyDescent="0.3">
      <c r="B2803" s="205">
        <v>39017</v>
      </c>
      <c r="C2803" s="81">
        <v>40.350673999999998</v>
      </c>
      <c r="D2803" s="62">
        <f t="shared" si="43"/>
        <v>6.4950749555769724E-2</v>
      </c>
      <c r="E2803">
        <v>0</v>
      </c>
    </row>
    <row r="2804" spans="2:5" x14ac:dyDescent="0.3">
      <c r="B2804" s="205">
        <v>38980</v>
      </c>
      <c r="C2804" s="81">
        <v>37.889709000000003</v>
      </c>
      <c r="D2804" s="62">
        <f t="shared" si="43"/>
        <v>-1.3292990795195038E-2</v>
      </c>
      <c r="E2804">
        <v>0</v>
      </c>
    </row>
    <row r="2805" spans="2:5" x14ac:dyDescent="0.3">
      <c r="B2805" s="205">
        <v>38951</v>
      </c>
      <c r="C2805" s="81">
        <v>38.400162000000002</v>
      </c>
      <c r="D2805" s="62">
        <f t="shared" si="43"/>
        <v>2.0513646269510792E-2</v>
      </c>
      <c r="E2805">
        <v>0</v>
      </c>
    </row>
    <row r="2806" spans="2:5" x14ac:dyDescent="0.3">
      <c r="B2806" s="205">
        <v>38943</v>
      </c>
      <c r="C2806" s="81">
        <v>37.628269000000003</v>
      </c>
      <c r="D2806" s="62">
        <f t="shared" si="43"/>
        <v>0</v>
      </c>
      <c r="E2806">
        <v>0</v>
      </c>
    </row>
    <row r="2807" spans="2:5" x14ac:dyDescent="0.3">
      <c r="B2807" s="205">
        <v>38940</v>
      </c>
      <c r="C2807" s="81">
        <v>37.628269000000003</v>
      </c>
      <c r="D2807" s="62">
        <f t="shared" si="43"/>
        <v>0.14610767218996387</v>
      </c>
      <c r="E2807">
        <v>0</v>
      </c>
    </row>
    <row r="2808" spans="2:5" x14ac:dyDescent="0.3">
      <c r="B2808" s="205">
        <v>38804</v>
      </c>
      <c r="C2808" s="81">
        <v>32.831356</v>
      </c>
      <c r="D2808" s="62">
        <f t="shared" si="43"/>
        <v>0.43657689635195424</v>
      </c>
      <c r="E2808">
        <v>0</v>
      </c>
    </row>
    <row r="2809" spans="2:5" x14ac:dyDescent="0.3">
      <c r="B2809" s="205">
        <v>38660</v>
      </c>
      <c r="C2809" s="81">
        <v>22.85388</v>
      </c>
      <c r="D2809" s="62">
        <f t="shared" si="43"/>
        <v>0.3599185496506167</v>
      </c>
      <c r="E2809">
        <v>0</v>
      </c>
    </row>
    <row r="2810" spans="2:5" x14ac:dyDescent="0.3">
      <c r="B2810" s="205">
        <v>38488</v>
      </c>
      <c r="C2810" s="81">
        <v>16.805330000000001</v>
      </c>
      <c r="D2810" s="62">
        <f t="shared" si="43"/>
        <v>0</v>
      </c>
      <c r="E2810">
        <v>0</v>
      </c>
    </row>
    <row r="2811" spans="2:5" x14ac:dyDescent="0.3">
      <c r="B2811" s="205">
        <v>38485</v>
      </c>
      <c r="C2811" s="81">
        <v>16.805330000000001</v>
      </c>
      <c r="D2811" s="62">
        <f t="shared" si="43"/>
        <v>0</v>
      </c>
      <c r="E2811">
        <v>0</v>
      </c>
    </row>
    <row r="2812" spans="2:5" x14ac:dyDescent="0.3">
      <c r="B2812" s="205">
        <v>38484</v>
      </c>
      <c r="C2812" s="81">
        <v>16.805330000000001</v>
      </c>
      <c r="D2812" s="62">
        <f t="shared" si="43"/>
        <v>0.40444918759997267</v>
      </c>
      <c r="E2812">
        <v>0</v>
      </c>
    </row>
    <row r="2813" spans="2:5" x14ac:dyDescent="0.3">
      <c r="B2813" s="205">
        <v>38317</v>
      </c>
      <c r="C2813" s="81">
        <v>11.965780000000001</v>
      </c>
      <c r="D2813" s="62">
        <f t="shared" si="43"/>
        <v>1.7140743211527532E-2</v>
      </c>
      <c r="E2813">
        <v>0</v>
      </c>
    </row>
    <row r="2814" spans="2:5" x14ac:dyDescent="0.3">
      <c r="B2814" s="205">
        <v>38306</v>
      </c>
      <c r="C2814" s="81">
        <v>11.764134</v>
      </c>
      <c r="D2814" s="62">
        <f t="shared" si="43"/>
        <v>0.20534023988292635</v>
      </c>
      <c r="E2814">
        <v>0</v>
      </c>
    </row>
    <row r="2815" spans="2:5" x14ac:dyDescent="0.3">
      <c r="B2815" s="205">
        <v>38282</v>
      </c>
      <c r="C2815" s="81">
        <v>9.7600110000000004</v>
      </c>
      <c r="D2815" s="62">
        <f t="shared" si="43"/>
        <v>5.0600230055356785E-2</v>
      </c>
      <c r="E2815">
        <v>0</v>
      </c>
    </row>
    <row r="2816" spans="2:5" x14ac:dyDescent="0.3">
      <c r="B2816" s="205">
        <v>38190</v>
      </c>
      <c r="C2816" s="81">
        <v>9.2899379999999994</v>
      </c>
      <c r="D2816" s="62">
        <f t="shared" si="43"/>
        <v>-9.9790838057686571E-2</v>
      </c>
      <c r="E2816">
        <v>0</v>
      </c>
    </row>
    <row r="2817" spans="2:5" x14ac:dyDescent="0.3">
      <c r="B2817" s="205">
        <v>38091</v>
      </c>
      <c r="C2817" s="81">
        <v>10.319755000000001</v>
      </c>
      <c r="D2817" s="62">
        <f t="shared" si="43"/>
        <v>7.3260058021899471E-2</v>
      </c>
      <c r="E2817">
        <v>0</v>
      </c>
    </row>
    <row r="2818" spans="2:5" x14ac:dyDescent="0.3">
      <c r="B2818" s="205">
        <v>38086</v>
      </c>
      <c r="C2818" s="81">
        <v>9.615335</v>
      </c>
      <c r="D2818" s="62">
        <f t="shared" si="43"/>
        <v>-7.7010274058403355E-2</v>
      </c>
      <c r="E2818">
        <v>0</v>
      </c>
    </row>
    <row r="2819" spans="2:5" x14ac:dyDescent="0.3">
      <c r="B2819" s="205">
        <v>38048</v>
      </c>
      <c r="C2819" s="81">
        <v>10.417597000000001</v>
      </c>
      <c r="D2819" s="62">
        <f t="shared" si="43"/>
        <v>-5.3679125950115918E-2</v>
      </c>
      <c r="E2819">
        <v>0</v>
      </c>
    </row>
    <row r="2820" spans="2:5" x14ac:dyDescent="0.3">
      <c r="B2820" s="205">
        <v>38019</v>
      </c>
      <c r="C2820" s="81">
        <v>11.008525000000001</v>
      </c>
      <c r="D2820" s="62">
        <f t="shared" si="43"/>
        <v>-4.9661863924077343E-2</v>
      </c>
      <c r="E2820">
        <v>0</v>
      </c>
    </row>
    <row r="2821" spans="2:5" x14ac:dyDescent="0.3">
      <c r="B2821" s="205">
        <v>38012</v>
      </c>
      <c r="C2821" s="81">
        <v>11.583798</v>
      </c>
      <c r="D2821" s="62">
        <f t="shared" si="43"/>
        <v>-1.2675291759794706E-2</v>
      </c>
      <c r="E2821">
        <v>0</v>
      </c>
    </row>
    <row r="2822" spans="2:5" x14ac:dyDescent="0.3">
      <c r="B2822" s="205">
        <v>37980</v>
      </c>
      <c r="C2822" s="81">
        <v>11.732511000000001</v>
      </c>
      <c r="D2822" s="62">
        <f t="shared" si="43"/>
        <v>0.31203457483242142</v>
      </c>
      <c r="E2822">
        <v>0</v>
      </c>
    </row>
    <row r="2823" spans="2:5" x14ac:dyDescent="0.3">
      <c r="B2823" s="205">
        <v>37951</v>
      </c>
      <c r="C2823" s="81">
        <v>8.9422270000000008</v>
      </c>
      <c r="D2823" s="62">
        <f t="shared" si="43"/>
        <v>6.846242338618716E-2</v>
      </c>
      <c r="E2823">
        <v>0</v>
      </c>
    </row>
    <row r="2824" spans="2:5" x14ac:dyDescent="0.3">
      <c r="B2824" s="205">
        <v>37925</v>
      </c>
      <c r="C2824" s="81">
        <v>8.3692480000000007</v>
      </c>
      <c r="D2824" s="62">
        <f t="shared" ref="D2824:D2887" si="44">(C2824-C2825)/C2825</f>
        <v>5.891017597834327E-2</v>
      </c>
      <c r="E2824">
        <v>0</v>
      </c>
    </row>
    <row r="2825" spans="2:5" x14ac:dyDescent="0.3">
      <c r="B2825" s="205">
        <v>37896</v>
      </c>
      <c r="C2825" s="81">
        <v>7.9036429999999998</v>
      </c>
      <c r="D2825" s="62">
        <f t="shared" si="44"/>
        <v>-8.3258055955333851E-2</v>
      </c>
      <c r="E2825">
        <v>0</v>
      </c>
    </row>
    <row r="2826" spans="2:5" x14ac:dyDescent="0.3">
      <c r="B2826" s="205">
        <v>37848</v>
      </c>
      <c r="C2826" s="81">
        <v>8.6214480000000009</v>
      </c>
      <c r="D2826" s="62">
        <f t="shared" si="44"/>
        <v>0.41968228499501314</v>
      </c>
      <c r="E2826">
        <v>0</v>
      </c>
    </row>
    <row r="2827" spans="2:5" x14ac:dyDescent="0.3">
      <c r="B2827" s="205">
        <v>37802</v>
      </c>
      <c r="C2827" s="81">
        <v>6.0728010000000001</v>
      </c>
      <c r="D2827" s="62">
        <f t="shared" si="44"/>
        <v>0.29115953029423597</v>
      </c>
      <c r="E2827">
        <v>0</v>
      </c>
    </row>
    <row r="2828" spans="2:5" x14ac:dyDescent="0.3">
      <c r="B2828" s="205">
        <v>37742</v>
      </c>
      <c r="C2828" s="81">
        <v>4.7033699999999996</v>
      </c>
      <c r="D2828" s="62">
        <f t="shared" si="44"/>
        <v>-4.934430533717938E-2</v>
      </c>
      <c r="E2828">
        <v>0</v>
      </c>
    </row>
    <row r="2829" spans="2:5" x14ac:dyDescent="0.3">
      <c r="B2829" s="205">
        <v>37729</v>
      </c>
      <c r="C2829" s="81">
        <v>4.9475009999999999</v>
      </c>
      <c r="D2829" s="62">
        <f t="shared" si="44"/>
        <v>-7.357160124432563E-2</v>
      </c>
      <c r="E2829">
        <v>0</v>
      </c>
    </row>
    <row r="2830" spans="2:5" x14ac:dyDescent="0.3">
      <c r="B2830" s="205">
        <v>37698</v>
      </c>
      <c r="C2830" s="81">
        <v>5.3404030000000002</v>
      </c>
      <c r="D2830" s="62">
        <f t="shared" si="44"/>
        <v>1.430587532867613E-3</v>
      </c>
      <c r="E2830">
        <v>0</v>
      </c>
    </row>
    <row r="2831" spans="2:5" x14ac:dyDescent="0.3">
      <c r="B2831" s="205">
        <v>37694</v>
      </c>
      <c r="C2831" s="81">
        <v>5.3327739999999997</v>
      </c>
      <c r="D2831" s="62">
        <f t="shared" si="44"/>
        <v>-4.377518422407848E-2</v>
      </c>
      <c r="E2831">
        <v>0</v>
      </c>
    </row>
    <row r="2832" spans="2:5" x14ac:dyDescent="0.3">
      <c r="B2832" s="205">
        <v>37686</v>
      </c>
      <c r="C2832" s="81">
        <v>5.5769039999999999</v>
      </c>
      <c r="D2832" s="62">
        <f t="shared" si="44"/>
        <v>0</v>
      </c>
      <c r="E2832">
        <v>0</v>
      </c>
    </row>
    <row r="2833" spans="2:5" x14ac:dyDescent="0.3">
      <c r="B2833" s="205">
        <v>37683</v>
      </c>
      <c r="C2833" s="81">
        <v>5.5769039999999999</v>
      </c>
      <c r="D2833" s="62">
        <f t="shared" si="44"/>
        <v>-4.0872946709449246E-3</v>
      </c>
      <c r="E2833">
        <v>0</v>
      </c>
    </row>
    <row r="2834" spans="2:5" x14ac:dyDescent="0.3">
      <c r="B2834" s="205">
        <v>37665</v>
      </c>
      <c r="C2834" s="81">
        <v>5.5997919999999999</v>
      </c>
      <c r="D2834" s="62">
        <f t="shared" si="44"/>
        <v>3.4174801817685768E-3</v>
      </c>
      <c r="E2834">
        <v>0</v>
      </c>
    </row>
    <row r="2835" spans="2:5" x14ac:dyDescent="0.3">
      <c r="B2835" s="205">
        <v>37629</v>
      </c>
      <c r="C2835" s="81">
        <v>5.5807200000000003</v>
      </c>
      <c r="D2835" s="62">
        <f t="shared" si="44"/>
        <v>-6.1141029707477076E-3</v>
      </c>
      <c r="E2835">
        <v>0</v>
      </c>
    </row>
    <row r="2836" spans="2:5" x14ac:dyDescent="0.3">
      <c r="B2836" s="205">
        <v>37615</v>
      </c>
      <c r="C2836" s="81">
        <v>5.6150510000000002</v>
      </c>
      <c r="D2836" s="62">
        <f t="shared" si="44"/>
        <v>1.3605182559829727E-3</v>
      </c>
      <c r="E2836">
        <v>0</v>
      </c>
    </row>
    <row r="2837" spans="2:5" x14ac:dyDescent="0.3">
      <c r="B2837" s="205">
        <v>37603</v>
      </c>
      <c r="C2837" s="81">
        <v>5.6074219999999997</v>
      </c>
      <c r="D2837" s="62">
        <f t="shared" si="44"/>
        <v>0</v>
      </c>
      <c r="E2837">
        <v>0</v>
      </c>
    </row>
    <row r="2838" spans="2:5" x14ac:dyDescent="0.3">
      <c r="B2838" s="205">
        <v>37602</v>
      </c>
      <c r="C2838" s="81">
        <v>5.6074219999999997</v>
      </c>
      <c r="D2838" s="62">
        <f t="shared" si="44"/>
        <v>-1.1432460020415189E-2</v>
      </c>
      <c r="E2838">
        <v>0</v>
      </c>
    </row>
    <row r="2839" spans="2:5" x14ac:dyDescent="0.3">
      <c r="B2839" s="205">
        <v>37588</v>
      </c>
      <c r="C2839" s="81">
        <v>5.6722700000000001</v>
      </c>
      <c r="D2839" s="62">
        <f t="shared" si="44"/>
        <v>-3.3510549884367405E-3</v>
      </c>
      <c r="E2839">
        <v>0</v>
      </c>
    </row>
    <row r="2840" spans="2:5" x14ac:dyDescent="0.3">
      <c r="B2840" s="205">
        <v>37579</v>
      </c>
      <c r="C2840" s="81">
        <v>5.6913419999999997</v>
      </c>
      <c r="D2840" s="62">
        <f t="shared" si="44"/>
        <v>1.2708361432774302E-2</v>
      </c>
      <c r="E2840">
        <v>0</v>
      </c>
    </row>
    <row r="2841" spans="2:5" x14ac:dyDescent="0.3">
      <c r="B2841" s="205">
        <v>37571</v>
      </c>
      <c r="C2841" s="81">
        <v>5.6199219999999999</v>
      </c>
      <c r="D2841" s="62">
        <f t="shared" si="44"/>
        <v>-8.6495643995119741E-3</v>
      </c>
      <c r="E2841">
        <v>0</v>
      </c>
    </row>
    <row r="2842" spans="2:5" x14ac:dyDescent="0.3">
      <c r="B2842" s="205">
        <v>37566</v>
      </c>
      <c r="C2842" s="81">
        <v>5.6689559999999997</v>
      </c>
      <c r="D2842" s="62">
        <f t="shared" si="44"/>
        <v>6.6582126900020626E-4</v>
      </c>
      <c r="E2842">
        <v>0</v>
      </c>
    </row>
    <row r="2843" spans="2:5" x14ac:dyDescent="0.3">
      <c r="B2843" s="205">
        <v>37554</v>
      </c>
      <c r="C2843" s="81">
        <v>5.665184</v>
      </c>
      <c r="D2843" s="62">
        <f t="shared" si="44"/>
        <v>0</v>
      </c>
      <c r="E2843">
        <v>0</v>
      </c>
    </row>
    <row r="2844" spans="2:5" x14ac:dyDescent="0.3">
      <c r="B2844" s="205">
        <v>37553</v>
      </c>
      <c r="C2844" s="81">
        <v>5.665184</v>
      </c>
      <c r="D2844" s="62">
        <f t="shared" si="44"/>
        <v>-1.9934818990574969E-3</v>
      </c>
      <c r="E2844">
        <v>0</v>
      </c>
    </row>
    <row r="2845" spans="2:5" x14ac:dyDescent="0.3">
      <c r="B2845" s="205">
        <v>37546</v>
      </c>
      <c r="C2845" s="81">
        <v>5.6764999999999999</v>
      </c>
      <c r="D2845" s="62">
        <f t="shared" si="44"/>
        <v>-1.3273997654839743E-3</v>
      </c>
      <c r="E2845">
        <v>0</v>
      </c>
    </row>
    <row r="2846" spans="2:5" x14ac:dyDescent="0.3">
      <c r="B2846" s="205">
        <v>37544</v>
      </c>
      <c r="C2846" s="81">
        <v>5.6840450000000002</v>
      </c>
      <c r="D2846" s="62">
        <f t="shared" si="44"/>
        <v>1.3291640975954121E-3</v>
      </c>
      <c r="E2846">
        <v>0</v>
      </c>
    </row>
    <row r="2847" spans="2:5" x14ac:dyDescent="0.3">
      <c r="B2847" s="205">
        <v>37540</v>
      </c>
      <c r="C2847" s="81">
        <v>5.6764999999999999</v>
      </c>
      <c r="D2847" s="62">
        <f t="shared" si="44"/>
        <v>-8.5639188526204536E-3</v>
      </c>
      <c r="E2847">
        <v>0</v>
      </c>
    </row>
    <row r="2848" spans="2:5" x14ac:dyDescent="0.3">
      <c r="B2848" s="205">
        <v>37531</v>
      </c>
      <c r="C2848" s="81">
        <v>5.7255330000000004</v>
      </c>
      <c r="D2848" s="62">
        <f t="shared" si="44"/>
        <v>-3.8022708279358407E-2</v>
      </c>
      <c r="E2848">
        <v>0</v>
      </c>
    </row>
    <row r="2849" spans="2:5" x14ac:dyDescent="0.3">
      <c r="B2849" s="205">
        <v>37511</v>
      </c>
      <c r="C2849" s="81">
        <v>5.9518380000000004</v>
      </c>
      <c r="D2849" s="62">
        <f t="shared" si="44"/>
        <v>-3.1587596626054797E-3</v>
      </c>
      <c r="E2849">
        <v>0</v>
      </c>
    </row>
    <row r="2850" spans="2:5" x14ac:dyDescent="0.3">
      <c r="B2850" s="205">
        <v>37509</v>
      </c>
      <c r="C2850" s="81">
        <v>5.9706979999999996</v>
      </c>
      <c r="D2850" s="62">
        <f t="shared" si="44"/>
        <v>-1.3707043455910204E-2</v>
      </c>
      <c r="E2850">
        <v>0</v>
      </c>
    </row>
    <row r="2851" spans="2:5" x14ac:dyDescent="0.3">
      <c r="B2851" s="205">
        <v>37504</v>
      </c>
      <c r="C2851" s="81">
        <v>6.0536760000000003</v>
      </c>
      <c r="D2851" s="62">
        <f t="shared" si="44"/>
        <v>-4.9598519095881604E-3</v>
      </c>
      <c r="E2851">
        <v>0</v>
      </c>
    </row>
    <row r="2852" spans="2:5" x14ac:dyDescent="0.3">
      <c r="B2852" s="205">
        <v>37489</v>
      </c>
      <c r="C2852" s="81">
        <v>6.0838510000000001</v>
      </c>
      <c r="D2852" s="62">
        <f t="shared" si="44"/>
        <v>-3.0901031001150177E-3</v>
      </c>
      <c r="E2852">
        <v>0</v>
      </c>
    </row>
    <row r="2853" spans="2:5" x14ac:dyDescent="0.3">
      <c r="B2853" s="205">
        <v>37483</v>
      </c>
      <c r="C2853" s="81">
        <v>6.1027089999999999</v>
      </c>
      <c r="D2853" s="62">
        <f t="shared" si="44"/>
        <v>-5.7658514862003581E-2</v>
      </c>
      <c r="E2853">
        <v>0</v>
      </c>
    </row>
    <row r="2854" spans="2:5" x14ac:dyDescent="0.3">
      <c r="B2854" s="205">
        <v>37440</v>
      </c>
      <c r="C2854" s="81">
        <v>6.4761119999999996</v>
      </c>
      <c r="D2854" s="62">
        <f t="shared" si="44"/>
        <v>0</v>
      </c>
      <c r="E2854">
        <v>0</v>
      </c>
    </row>
    <row r="2855" spans="2:5" x14ac:dyDescent="0.3">
      <c r="B2855" s="205">
        <v>37439</v>
      </c>
      <c r="C2855" s="81">
        <v>6.4761119999999996</v>
      </c>
      <c r="D2855" s="62">
        <f t="shared" si="44"/>
        <v>-0.98820890783363635</v>
      </c>
      <c r="E2855">
        <v>0</v>
      </c>
    </row>
    <row r="2856" spans="2:5" x14ac:dyDescent="0.3">
      <c r="B2856" s="205">
        <v>44678</v>
      </c>
      <c r="C2856" s="81">
        <v>549.23767099999998</v>
      </c>
      <c r="D2856" s="62">
        <f t="shared" si="44"/>
        <v>9.0081699830326031E-2</v>
      </c>
      <c r="E2856">
        <v>-8.9337674038901329E-5</v>
      </c>
    </row>
    <row r="2857" spans="2:5" x14ac:dyDescent="0.3">
      <c r="B2857" s="205">
        <v>45400</v>
      </c>
      <c r="C2857" s="81">
        <v>503.85000600000001</v>
      </c>
      <c r="D2857" s="62">
        <f t="shared" si="44"/>
        <v>0.33196580263692582</v>
      </c>
      <c r="E2857">
        <v>-9.920222384440993E-5</v>
      </c>
    </row>
    <row r="2858" spans="2:5" x14ac:dyDescent="0.3">
      <c r="B2858" s="205">
        <v>43642</v>
      </c>
      <c r="C2858" s="81">
        <v>378.27548200000001</v>
      </c>
      <c r="D2858" s="62">
        <f t="shared" si="44"/>
        <v>5.5285614057969355E-2</v>
      </c>
      <c r="E2858">
        <v>-1.2688612199981611E-4</v>
      </c>
    </row>
    <row r="2859" spans="2:5" x14ac:dyDescent="0.3">
      <c r="B2859" s="205">
        <v>43271</v>
      </c>
      <c r="C2859" s="81">
        <v>358.45791600000001</v>
      </c>
      <c r="D2859" s="62">
        <f t="shared" si="44"/>
        <v>7.4398925441367586E-2</v>
      </c>
      <c r="E2859">
        <v>-1.3177216304307006E-4</v>
      </c>
    </row>
    <row r="2860" spans="2:5" x14ac:dyDescent="0.3">
      <c r="B2860" s="205">
        <v>43095</v>
      </c>
      <c r="C2860" s="81">
        <v>333.63577299999997</v>
      </c>
      <c r="D2860" s="62">
        <f t="shared" si="44"/>
        <v>0.162271154544472</v>
      </c>
      <c r="E2860">
        <v>-1.413917000429619E-4</v>
      </c>
    </row>
    <row r="2861" spans="2:5" x14ac:dyDescent="0.3">
      <c r="B2861" s="205">
        <v>42579</v>
      </c>
      <c r="C2861" s="81">
        <v>287.05502300000001</v>
      </c>
      <c r="D2861" s="62">
        <f t="shared" si="44"/>
        <v>5.6740925545649135E-2</v>
      </c>
      <c r="E2861">
        <v>-1.6252778175080841E-4</v>
      </c>
    </row>
    <row r="2862" spans="2:5" x14ac:dyDescent="0.3">
      <c r="B2862" s="205">
        <v>42915</v>
      </c>
      <c r="C2862" s="81">
        <v>271.64181500000001</v>
      </c>
      <c r="D2862" s="62">
        <f t="shared" si="44"/>
        <v>3.0394769805110491E-2</v>
      </c>
      <c r="E2862">
        <v>-1.7242162407521498E-4</v>
      </c>
    </row>
    <row r="2863" spans="2:5" x14ac:dyDescent="0.3">
      <c r="B2863" s="205">
        <v>42818</v>
      </c>
      <c r="C2863" s="81">
        <v>263.62887599999999</v>
      </c>
      <c r="D2863" s="62">
        <f t="shared" si="44"/>
        <v>2.719331635036774E-2</v>
      </c>
      <c r="E2863">
        <v>-1.778889203327366E-4</v>
      </c>
    </row>
    <row r="2864" spans="2:5" x14ac:dyDescent="0.3">
      <c r="B2864" s="205">
        <v>42375</v>
      </c>
      <c r="C2864" s="81">
        <v>256.649719</v>
      </c>
      <c r="D2864" s="62">
        <f t="shared" si="44"/>
        <v>-0.53119058658455198</v>
      </c>
      <c r="E2864">
        <v>-1.8165821212491243E-4</v>
      </c>
    </row>
    <row r="2865" spans="2:5" x14ac:dyDescent="0.3">
      <c r="B2865" s="205">
        <v>45274</v>
      </c>
      <c r="C2865" s="81">
        <v>547.45001200000002</v>
      </c>
      <c r="D2865" s="62">
        <f t="shared" si="44"/>
        <v>-1.8258789551826206E-4</v>
      </c>
      <c r="E2865">
        <v>-1.8258789551826206E-4</v>
      </c>
    </row>
    <row r="2866" spans="2:5" x14ac:dyDescent="0.3">
      <c r="B2866" s="205">
        <v>45342</v>
      </c>
      <c r="C2866" s="81">
        <v>547.54998799999998</v>
      </c>
      <c r="D2866" s="62">
        <f t="shared" si="44"/>
        <v>1.1629730784762795</v>
      </c>
      <c r="E2866">
        <v>-1.8266410228450118E-4</v>
      </c>
    </row>
    <row r="2867" spans="2:5" x14ac:dyDescent="0.3">
      <c r="B2867" s="205">
        <v>42241</v>
      </c>
      <c r="C2867" s="81">
        <v>253.14692700000001</v>
      </c>
      <c r="D2867" s="62">
        <f t="shared" si="44"/>
        <v>-0.53482741378550358</v>
      </c>
      <c r="E2867">
        <v>-1.8290377953501737E-4</v>
      </c>
    </row>
    <row r="2868" spans="2:5" x14ac:dyDescent="0.3">
      <c r="B2868" s="205">
        <v>45337</v>
      </c>
      <c r="C2868" s="81">
        <v>544.20001200000002</v>
      </c>
      <c r="D2868" s="62">
        <f t="shared" si="44"/>
        <v>6.000115824957606E-3</v>
      </c>
      <c r="E2868">
        <v>-1.8367812273398332E-4</v>
      </c>
    </row>
    <row r="2869" spans="2:5" x14ac:dyDescent="0.3">
      <c r="B2869" s="205">
        <v>45210</v>
      </c>
      <c r="C2869" s="81">
        <v>540.95422399999995</v>
      </c>
      <c r="D2869" s="62">
        <f t="shared" si="44"/>
        <v>1.1763811706145317</v>
      </c>
      <c r="E2869">
        <v>-1.838763841323461E-4</v>
      </c>
    </row>
    <row r="2870" spans="2:5" x14ac:dyDescent="0.3">
      <c r="B2870" s="205">
        <v>42481</v>
      </c>
      <c r="C2870" s="81">
        <v>248.556747</v>
      </c>
      <c r="D2870" s="62">
        <f t="shared" si="44"/>
        <v>0.15998604787707202</v>
      </c>
      <c r="E2870">
        <v>-1.8708121827650618E-4</v>
      </c>
    </row>
    <row r="2871" spans="2:5" x14ac:dyDescent="0.3">
      <c r="B2871" s="205">
        <v>41962</v>
      </c>
      <c r="C2871" s="81">
        <v>214.27563499999999</v>
      </c>
      <c r="D2871" s="62">
        <f t="shared" si="44"/>
        <v>-0.51508061000861238</v>
      </c>
      <c r="E2871">
        <v>-2.152931010832522E-4</v>
      </c>
    </row>
    <row r="2872" spans="2:5" x14ac:dyDescent="0.3">
      <c r="B2872" s="205">
        <v>43825</v>
      </c>
      <c r="C2872" s="81">
        <v>441.87887599999999</v>
      </c>
      <c r="D2872" s="62">
        <f t="shared" si="44"/>
        <v>2.649456628894856E-2</v>
      </c>
      <c r="E2872">
        <v>-2.1853701815446709E-4</v>
      </c>
    </row>
    <row r="2873" spans="2:5" x14ac:dyDescent="0.3">
      <c r="B2873" s="205">
        <v>43735</v>
      </c>
      <c r="C2873" s="81">
        <v>430.47366299999999</v>
      </c>
      <c r="D2873" s="62">
        <f t="shared" si="44"/>
        <v>1.4165452060876682</v>
      </c>
      <c r="E2873">
        <v>-2.2354789878071779E-4</v>
      </c>
    </row>
    <row r="2874" spans="2:5" x14ac:dyDescent="0.3">
      <c r="B2874" s="205">
        <v>41841</v>
      </c>
      <c r="C2874" s="81">
        <v>178.135986</v>
      </c>
      <c r="D2874" s="62">
        <f t="shared" si="44"/>
        <v>-0.65743835556705743</v>
      </c>
      <c r="E2874">
        <v>-2.5768049392228077E-4</v>
      </c>
    </row>
    <row r="2875" spans="2:5" x14ac:dyDescent="0.3">
      <c r="B2875" s="205">
        <v>45037</v>
      </c>
      <c r="C2875" s="81">
        <v>520.01147500000002</v>
      </c>
      <c r="D2875" s="62">
        <f t="shared" si="44"/>
        <v>6.5017315253121877E-2</v>
      </c>
      <c r="E2875">
        <v>-2.8560248825263931E-4</v>
      </c>
    </row>
    <row r="2876" spans="2:5" x14ac:dyDescent="0.3">
      <c r="B2876" s="205">
        <v>44708</v>
      </c>
      <c r="C2876" s="81">
        <v>488.26574699999998</v>
      </c>
      <c r="D2876" s="62">
        <f t="shared" si="44"/>
        <v>6.0412628490250073</v>
      </c>
      <c r="E2876">
        <v>-3.012942514339189E-4</v>
      </c>
    </row>
    <row r="2877" spans="2:5" x14ac:dyDescent="0.3">
      <c r="B2877" s="205">
        <v>40269</v>
      </c>
      <c r="C2877" s="81">
        <v>69.343491</v>
      </c>
      <c r="D2877" s="62">
        <f t="shared" si="44"/>
        <v>0.79148502549960387</v>
      </c>
      <c r="E2877">
        <v>-3.1489792869741033E-4</v>
      </c>
    </row>
    <row r="2878" spans="2:5" x14ac:dyDescent="0.3">
      <c r="B2878" s="205">
        <v>38999</v>
      </c>
      <c r="C2878" s="81">
        <v>38.707267999999999</v>
      </c>
      <c r="D2878" s="62">
        <f t="shared" si="44"/>
        <v>-0.72419725029262916</v>
      </c>
      <c r="E2878">
        <v>-3.2167068963801133E-4</v>
      </c>
    </row>
    <row r="2879" spans="2:5" x14ac:dyDescent="0.3">
      <c r="B2879" s="205">
        <v>41443</v>
      </c>
      <c r="C2879" s="81">
        <v>140.34402499999999</v>
      </c>
      <c r="D2879" s="62">
        <f t="shared" si="44"/>
        <v>-0.75850939513641613</v>
      </c>
      <c r="E2879">
        <v>-3.2226110276650837E-4</v>
      </c>
    </row>
    <row r="2880" spans="2:5" x14ac:dyDescent="0.3">
      <c r="B2880" s="205">
        <v>44910</v>
      </c>
      <c r="C2880" s="81">
        <v>581.15728799999999</v>
      </c>
      <c r="D2880" s="62">
        <f t="shared" si="44"/>
        <v>1.1390561092980471</v>
      </c>
      <c r="E2880">
        <v>-3.4068492019917289E-4</v>
      </c>
    </row>
    <row r="2881" spans="2:5" x14ac:dyDescent="0.3">
      <c r="B2881" s="205">
        <v>42914</v>
      </c>
      <c r="C2881" s="81">
        <v>271.68866000000003</v>
      </c>
      <c r="D2881" s="62">
        <f t="shared" si="44"/>
        <v>-0.50877357254815669</v>
      </c>
      <c r="E2881">
        <v>-3.4494506101406634E-4</v>
      </c>
    </row>
    <row r="2882" spans="2:5" x14ac:dyDescent="0.3">
      <c r="B2882" s="205">
        <v>44306</v>
      </c>
      <c r="C2882" s="81">
        <v>553.08233600000005</v>
      </c>
      <c r="D2882" s="62">
        <f t="shared" si="44"/>
        <v>4.5016715370814258E-3</v>
      </c>
      <c r="E2882">
        <v>-3.5135581962016251E-4</v>
      </c>
    </row>
    <row r="2883" spans="2:5" x14ac:dyDescent="0.3">
      <c r="B2883" s="205">
        <v>44370</v>
      </c>
      <c r="C2883" s="81">
        <v>550.60369900000001</v>
      </c>
      <c r="D2883" s="62">
        <f t="shared" si="44"/>
        <v>-2.1309757918577765E-2</v>
      </c>
      <c r="E2883">
        <v>-3.5282624056569327E-4</v>
      </c>
    </row>
    <row r="2884" spans="2:5" x14ac:dyDescent="0.3">
      <c r="B2884" s="205">
        <v>45182</v>
      </c>
      <c r="C2884" s="81">
        <v>562.59240699999998</v>
      </c>
      <c r="D2884" s="62">
        <f t="shared" si="44"/>
        <v>1.1569138054364567</v>
      </c>
      <c r="E2884">
        <v>-3.5355018993524418E-4</v>
      </c>
    </row>
    <row r="2885" spans="2:5" x14ac:dyDescent="0.3">
      <c r="B2885" s="205">
        <v>42261</v>
      </c>
      <c r="C2885" s="81">
        <v>260.83212300000002</v>
      </c>
      <c r="D2885" s="62">
        <f t="shared" si="44"/>
        <v>1.0699114664733973</v>
      </c>
      <c r="E2885">
        <v>-3.5473838249327968E-4</v>
      </c>
    </row>
    <row r="2886" spans="2:5" x14ac:dyDescent="0.3">
      <c r="B2886" s="205">
        <v>41381</v>
      </c>
      <c r="C2886" s="81">
        <v>126.011246</v>
      </c>
      <c r="D2886" s="62">
        <f t="shared" si="44"/>
        <v>-0.51274595036959203</v>
      </c>
      <c r="E2886">
        <v>-3.5841885316961644E-4</v>
      </c>
    </row>
    <row r="2887" spans="2:5" x14ac:dyDescent="0.3">
      <c r="B2887" s="205">
        <v>42696</v>
      </c>
      <c r="C2887" s="81">
        <v>258.61508199999997</v>
      </c>
      <c r="D2887" s="62">
        <f t="shared" si="44"/>
        <v>1.1044185949318659</v>
      </c>
      <c r="E2887">
        <v>-3.6178531142376258E-4</v>
      </c>
    </row>
    <row r="2888" spans="2:5" x14ac:dyDescent="0.3">
      <c r="B2888" s="205">
        <v>41353</v>
      </c>
      <c r="C2888" s="81">
        <v>122.891464</v>
      </c>
      <c r="D2888" s="62">
        <f t="shared" ref="D2888:D2951" si="45">(C2888-C2889)/C2889</f>
        <v>1.1417862326212866</v>
      </c>
      <c r="E2888">
        <v>-3.677015225432842E-4</v>
      </c>
    </row>
    <row r="2889" spans="2:5" x14ac:dyDescent="0.3">
      <c r="B2889" s="205">
        <v>40011</v>
      </c>
      <c r="C2889" s="81">
        <v>57.378025000000001</v>
      </c>
      <c r="D2889" s="62">
        <f t="shared" si="45"/>
        <v>-0.51153416667099416</v>
      </c>
      <c r="E2889">
        <v>-3.7881685551727933E-4</v>
      </c>
    </row>
    <row r="2890" spans="2:5" x14ac:dyDescent="0.3">
      <c r="B2890" s="205">
        <v>41249</v>
      </c>
      <c r="C2890" s="81">
        <v>117.46579</v>
      </c>
      <c r="D2890" s="62">
        <f t="shared" si="45"/>
        <v>9.32396319694382E-3</v>
      </c>
      <c r="E2890">
        <v>-3.847469533108608E-4</v>
      </c>
    </row>
    <row r="2891" spans="2:5" x14ac:dyDescent="0.3">
      <c r="B2891" s="205">
        <v>41289</v>
      </c>
      <c r="C2891" s="81">
        <v>116.380661</v>
      </c>
      <c r="D2891" s="62">
        <f t="shared" si="45"/>
        <v>-0.76690337409795883</v>
      </c>
      <c r="E2891">
        <v>-3.884617139445569E-4</v>
      </c>
    </row>
    <row r="2892" spans="2:5" x14ac:dyDescent="0.3">
      <c r="B2892" s="205">
        <v>44181</v>
      </c>
      <c r="C2892" s="81">
        <v>499.28076199999998</v>
      </c>
      <c r="D2892" s="62">
        <f t="shared" si="45"/>
        <v>9.743964449299436E-5</v>
      </c>
      <c r="E2892">
        <v>-3.8901841720968741E-4</v>
      </c>
    </row>
    <row r="2893" spans="2:5" x14ac:dyDescent="0.3">
      <c r="B2893" s="205">
        <v>44179</v>
      </c>
      <c r="C2893" s="81">
        <v>499.23211700000002</v>
      </c>
      <c r="D2893" s="62">
        <f t="shared" si="45"/>
        <v>1.1666432547974377</v>
      </c>
      <c r="E2893">
        <v>-3.8930049340741879E-4</v>
      </c>
    </row>
    <row r="2894" spans="2:5" x14ac:dyDescent="0.3">
      <c r="B2894" s="205">
        <v>42467</v>
      </c>
      <c r="C2894" s="81">
        <v>230.41731300000001</v>
      </c>
      <c r="D2894" s="62">
        <f t="shared" si="45"/>
        <v>-0.50982939355869128</v>
      </c>
      <c r="E2894">
        <v>-4.0352638426227247E-4</v>
      </c>
    </row>
    <row r="2895" spans="2:5" x14ac:dyDescent="0.3">
      <c r="B2895" s="205">
        <v>43852</v>
      </c>
      <c r="C2895" s="81">
        <v>470.07574499999998</v>
      </c>
      <c r="D2895" s="62">
        <f t="shared" si="45"/>
        <v>10.649761909801059</v>
      </c>
      <c r="E2895">
        <v>-4.1058217788021608E-4</v>
      </c>
    </row>
    <row r="2896" spans="2:5" x14ac:dyDescent="0.3">
      <c r="B2896" s="205">
        <v>39016</v>
      </c>
      <c r="C2896" s="81">
        <v>40.350673999999998</v>
      </c>
      <c r="D2896" s="62">
        <f t="shared" si="45"/>
        <v>3.3115876229262784</v>
      </c>
      <c r="E2896">
        <v>-4.1107562691646314E-4</v>
      </c>
    </row>
    <row r="2897" spans="2:5" x14ac:dyDescent="0.3">
      <c r="B2897" s="205">
        <v>37938</v>
      </c>
      <c r="C2897" s="81">
        <v>9.3586580000000001</v>
      </c>
      <c r="D2897" s="62">
        <f t="shared" si="45"/>
        <v>-0.97951248465799212</v>
      </c>
      <c r="E2897">
        <v>-4.1409725037067871E-4</v>
      </c>
    </row>
    <row r="2898" spans="2:5" x14ac:dyDescent="0.3">
      <c r="B2898" s="205">
        <v>44021</v>
      </c>
      <c r="C2898" s="81">
        <v>456.79809599999999</v>
      </c>
      <c r="D2898" s="62">
        <f t="shared" si="45"/>
        <v>2.8816903197042956E-2</v>
      </c>
      <c r="E2898">
        <v>-4.2264486202705018E-4</v>
      </c>
    </row>
    <row r="2899" spans="2:5" x14ac:dyDescent="0.3">
      <c r="B2899" s="205">
        <v>43819</v>
      </c>
      <c r="C2899" s="81">
        <v>444.00329599999998</v>
      </c>
      <c r="D2899" s="62">
        <f t="shared" si="45"/>
        <v>3.413556739290077</v>
      </c>
      <c r="E2899">
        <v>-4.3475137398179999E-4</v>
      </c>
    </row>
    <row r="2900" spans="2:5" x14ac:dyDescent="0.3">
      <c r="B2900" s="205">
        <v>40722</v>
      </c>
      <c r="C2900" s="81">
        <v>100.599884</v>
      </c>
      <c r="D2900" s="62">
        <f t="shared" si="45"/>
        <v>1.1617413696541236E-2</v>
      </c>
      <c r="E2900">
        <v>-4.3914157256795788E-4</v>
      </c>
    </row>
    <row r="2901" spans="2:5" x14ac:dyDescent="0.3">
      <c r="B2901" s="205">
        <v>40749</v>
      </c>
      <c r="C2901" s="81">
        <v>99.444595000000007</v>
      </c>
      <c r="D2901" s="62">
        <f t="shared" si="45"/>
        <v>-0.81869062633958811</v>
      </c>
      <c r="E2901">
        <v>-4.4670248441533748E-4</v>
      </c>
    </row>
    <row r="2902" spans="2:5" x14ac:dyDescent="0.3">
      <c r="B2902" s="205">
        <v>44875</v>
      </c>
      <c r="C2902" s="81">
        <v>548.48016399999995</v>
      </c>
      <c r="D2902" s="62">
        <f t="shared" si="45"/>
        <v>0.78811039628844615</v>
      </c>
      <c r="E2902">
        <v>-4.5114906733293564E-4</v>
      </c>
    </row>
    <row r="2903" spans="2:5" x14ac:dyDescent="0.3">
      <c r="B2903" s="205">
        <v>43173</v>
      </c>
      <c r="C2903" s="81">
        <v>306.73730499999999</v>
      </c>
      <c r="D2903" s="62">
        <f t="shared" si="45"/>
        <v>5.7531244372851384</v>
      </c>
      <c r="E2903">
        <v>-4.6112665027066952E-4</v>
      </c>
    </row>
    <row r="2904" spans="2:5" x14ac:dyDescent="0.3">
      <c r="B2904" s="205">
        <v>39351</v>
      </c>
      <c r="C2904" s="81">
        <v>45.421539000000003</v>
      </c>
      <c r="D2904" s="62">
        <f t="shared" si="45"/>
        <v>-0.9123698629240804</v>
      </c>
      <c r="E2904">
        <v>-4.638817142118892E-4</v>
      </c>
    </row>
    <row r="2905" spans="2:5" x14ac:dyDescent="0.3">
      <c r="B2905" s="205">
        <v>44278</v>
      </c>
      <c r="C2905" s="81">
        <v>518.33239700000001</v>
      </c>
      <c r="D2905" s="62">
        <f t="shared" si="45"/>
        <v>4.8426543696417381</v>
      </c>
      <c r="E2905">
        <v>-4.6855483370054283E-4</v>
      </c>
    </row>
    <row r="2906" spans="2:5" x14ac:dyDescent="0.3">
      <c r="B2906" s="205">
        <v>40668</v>
      </c>
      <c r="C2906" s="81">
        <v>88.715225000000004</v>
      </c>
      <c r="D2906" s="62">
        <f t="shared" si="45"/>
        <v>-0.81820845034856071</v>
      </c>
      <c r="E2906">
        <v>-4.9760367894365043E-4</v>
      </c>
    </row>
    <row r="2907" spans="2:5" x14ac:dyDescent="0.3">
      <c r="B2907" s="205">
        <v>44172</v>
      </c>
      <c r="C2907" s="81">
        <v>488.00521900000001</v>
      </c>
      <c r="D2907" s="62">
        <f t="shared" si="45"/>
        <v>0.76595102905877877</v>
      </c>
      <c r="E2907">
        <v>-4.9772018630762319E-4</v>
      </c>
    </row>
    <row r="2908" spans="2:5" x14ac:dyDescent="0.3">
      <c r="B2908" s="205">
        <v>42208</v>
      </c>
      <c r="C2908" s="81">
        <v>276.34130900000002</v>
      </c>
      <c r="D2908" s="62">
        <f t="shared" si="45"/>
        <v>5.5701830793266085</v>
      </c>
      <c r="E2908">
        <v>-5.0244461425765516E-4</v>
      </c>
    </row>
    <row r="2909" spans="2:5" x14ac:dyDescent="0.3">
      <c r="B2909" s="205">
        <v>39612</v>
      </c>
      <c r="C2909" s="81">
        <v>42.059910000000002</v>
      </c>
      <c r="D2909" s="62">
        <f t="shared" si="45"/>
        <v>-0.52336625444898777</v>
      </c>
      <c r="E2909">
        <v>-5.0393150219683793E-4</v>
      </c>
    </row>
    <row r="2910" spans="2:5" x14ac:dyDescent="0.3">
      <c r="B2910" s="205">
        <v>40858</v>
      </c>
      <c r="C2910" s="81">
        <v>88.243668</v>
      </c>
      <c r="D2910" s="62">
        <f t="shared" si="45"/>
        <v>-0.76139535926180002</v>
      </c>
      <c r="E2910">
        <v>-5.0595583756482575E-4</v>
      </c>
    </row>
    <row r="2911" spans="2:5" x14ac:dyDescent="0.3">
      <c r="B2911" s="205">
        <v>43608</v>
      </c>
      <c r="C2911" s="81">
        <v>369.83215300000001</v>
      </c>
      <c r="D2911" s="62">
        <f t="shared" si="45"/>
        <v>3.3620965749089744</v>
      </c>
      <c r="E2911">
        <v>-5.1827189142361553E-4</v>
      </c>
    </row>
    <row r="2912" spans="2:5" x14ac:dyDescent="0.3">
      <c r="B2912" s="205">
        <v>40624</v>
      </c>
      <c r="C2912" s="81">
        <v>84.783118999999999</v>
      </c>
      <c r="D2912" s="62">
        <f t="shared" si="45"/>
        <v>-0.76274127223770305</v>
      </c>
      <c r="E2912">
        <v>-5.2111746446233706E-4</v>
      </c>
    </row>
    <row r="2913" spans="2:5" x14ac:dyDescent="0.3">
      <c r="B2913" s="205">
        <v>43305</v>
      </c>
      <c r="C2913" s="81">
        <v>357.34457400000002</v>
      </c>
      <c r="D2913" s="62">
        <f t="shared" si="45"/>
        <v>-0.35297946841499622</v>
      </c>
      <c r="E2913">
        <v>-5.3466543551317341E-4</v>
      </c>
    </row>
    <row r="2914" spans="2:5" x14ac:dyDescent="0.3">
      <c r="B2914" s="205">
        <v>44957</v>
      </c>
      <c r="C2914" s="81">
        <v>552.29247999999995</v>
      </c>
      <c r="D2914" s="62">
        <f t="shared" si="45"/>
        <v>12.955454028925958</v>
      </c>
      <c r="E2914">
        <v>-5.3768655798093837E-4</v>
      </c>
    </row>
    <row r="2915" spans="2:5" x14ac:dyDescent="0.3">
      <c r="B2915" s="205">
        <v>39856</v>
      </c>
      <c r="C2915" s="81">
        <v>39.575386000000002</v>
      </c>
      <c r="D2915" s="62">
        <f t="shared" si="45"/>
        <v>3.3849077270942059E-2</v>
      </c>
      <c r="E2915">
        <v>-5.4451167661987647E-4</v>
      </c>
    </row>
    <row r="2916" spans="2:5" x14ac:dyDescent="0.3">
      <c r="B2916" s="205">
        <v>39169</v>
      </c>
      <c r="C2916" s="81">
        <v>38.279654999999998</v>
      </c>
      <c r="D2916" s="62">
        <f t="shared" si="45"/>
        <v>-0.92973631453163685</v>
      </c>
      <c r="E2916">
        <v>-5.4988528151805579E-4</v>
      </c>
    </row>
    <row r="2917" spans="2:5" x14ac:dyDescent="0.3">
      <c r="B2917" s="205">
        <v>45446</v>
      </c>
      <c r="C2917" s="81">
        <v>544.79998799999998</v>
      </c>
      <c r="D2917" s="62">
        <f t="shared" si="45"/>
        <v>13.045176693379659</v>
      </c>
      <c r="E2917">
        <v>-5.5033574244733559E-4</v>
      </c>
    </row>
    <row r="2918" spans="2:5" x14ac:dyDescent="0.3">
      <c r="B2918" s="205">
        <v>39673</v>
      </c>
      <c r="C2918" s="81">
        <v>38.789116</v>
      </c>
      <c r="D2918" s="62">
        <f t="shared" si="45"/>
        <v>-0.84487154289164634</v>
      </c>
      <c r="E2918">
        <v>-5.5052137718878216E-4</v>
      </c>
    </row>
    <row r="2919" spans="2:5" x14ac:dyDescent="0.3">
      <c r="B2919" s="205">
        <v>42312</v>
      </c>
      <c r="C2919" s="81">
        <v>250.04513499999999</v>
      </c>
      <c r="D2919" s="62">
        <f t="shared" si="45"/>
        <v>-0.42012938678276884</v>
      </c>
      <c r="E2919">
        <v>-5.5507545114623781E-4</v>
      </c>
    </row>
    <row r="2920" spans="2:5" x14ac:dyDescent="0.3">
      <c r="B2920" s="205">
        <v>43962</v>
      </c>
      <c r="C2920" s="81">
        <v>431.20849600000003</v>
      </c>
      <c r="D2920" s="62">
        <f t="shared" si="45"/>
        <v>0.73072207356648067</v>
      </c>
      <c r="E2920">
        <v>-5.5956668027757608E-4</v>
      </c>
    </row>
    <row r="2921" spans="2:5" x14ac:dyDescent="0.3">
      <c r="B2921" s="205">
        <v>42783</v>
      </c>
      <c r="C2921" s="81">
        <v>249.149475</v>
      </c>
      <c r="D2921" s="62">
        <f t="shared" si="45"/>
        <v>-0.52060311038090756</v>
      </c>
      <c r="E2921">
        <v>-5.6391740362013183E-4</v>
      </c>
    </row>
    <row r="2922" spans="2:5" x14ac:dyDescent="0.3">
      <c r="B2922" s="205">
        <v>45040</v>
      </c>
      <c r="C2922" s="81">
        <v>519.71441700000003</v>
      </c>
      <c r="D2922" s="62">
        <f t="shared" si="45"/>
        <v>0.25850801066679574</v>
      </c>
      <c r="E2922">
        <v>-5.7125277860453508E-4</v>
      </c>
    </row>
    <row r="2923" spans="2:5" x14ac:dyDescent="0.3">
      <c r="B2923" s="205">
        <v>43489</v>
      </c>
      <c r="C2923" s="81">
        <v>412.96075400000001</v>
      </c>
      <c r="D2923" s="62">
        <f t="shared" si="45"/>
        <v>5.8425079637537194E-3</v>
      </c>
      <c r="E2923">
        <v>-5.8058717540308412E-4</v>
      </c>
    </row>
    <row r="2924" spans="2:5" x14ac:dyDescent="0.3">
      <c r="B2924" s="205">
        <v>43675</v>
      </c>
      <c r="C2924" s="81">
        <v>410.56204200000002</v>
      </c>
      <c r="D2924" s="62">
        <f t="shared" si="45"/>
        <v>4.5094436985789441</v>
      </c>
      <c r="E2924">
        <v>-5.8397727969834463E-4</v>
      </c>
    </row>
    <row r="2925" spans="2:5" x14ac:dyDescent="0.3">
      <c r="B2925" s="205">
        <v>40225</v>
      </c>
      <c r="C2925" s="81">
        <v>74.519690999999995</v>
      </c>
      <c r="D2925" s="62">
        <f t="shared" si="45"/>
        <v>-0.8466865950368464</v>
      </c>
      <c r="E2925">
        <v>-5.8568979226021687E-4</v>
      </c>
    </row>
    <row r="2926" spans="2:5" x14ac:dyDescent="0.3">
      <c r="B2926" s="205">
        <v>44250</v>
      </c>
      <c r="C2926" s="81">
        <v>486.06115699999998</v>
      </c>
      <c r="D2926" s="62">
        <f t="shared" si="45"/>
        <v>10.807403909177605</v>
      </c>
      <c r="E2926">
        <v>-5.9961824049027375E-4</v>
      </c>
    </row>
    <row r="2927" spans="2:5" x14ac:dyDescent="0.3">
      <c r="B2927" s="205">
        <v>38866</v>
      </c>
      <c r="C2927" s="81">
        <v>41.165793999999998</v>
      </c>
      <c r="D2927" s="62">
        <f t="shared" si="45"/>
        <v>-0.43176366981629488</v>
      </c>
      <c r="E2927">
        <v>-6.0013817744546897E-4</v>
      </c>
    </row>
    <row r="2928" spans="2:5" x14ac:dyDescent="0.3">
      <c r="B2928" s="205">
        <v>40155</v>
      </c>
      <c r="C2928" s="81">
        <v>72.444846999999996</v>
      </c>
      <c r="D2928" s="62">
        <f t="shared" si="45"/>
        <v>-0.68502064868031143</v>
      </c>
      <c r="E2928">
        <v>-6.0255054162020657E-4</v>
      </c>
    </row>
    <row r="2929" spans="2:5" x14ac:dyDescent="0.3">
      <c r="B2929" s="205">
        <v>42445</v>
      </c>
      <c r="C2929" s="81">
        <v>229.998718</v>
      </c>
      <c r="D2929" s="62">
        <f t="shared" si="45"/>
        <v>-0.25017689648150232</v>
      </c>
      <c r="E2929">
        <v>-6.064049971696207E-4</v>
      </c>
    </row>
    <row r="2930" spans="2:5" x14ac:dyDescent="0.3">
      <c r="B2930" s="205">
        <v>43164</v>
      </c>
      <c r="C2930" s="81">
        <v>306.73730499999999</v>
      </c>
      <c r="D2930" s="62">
        <f t="shared" si="45"/>
        <v>6.8404800019099099</v>
      </c>
      <c r="E2930">
        <v>-6.148712869819018E-4</v>
      </c>
    </row>
    <row r="2931" spans="2:5" x14ac:dyDescent="0.3">
      <c r="B2931" s="205">
        <v>38947</v>
      </c>
      <c r="C2931" s="81">
        <v>39.122261000000002</v>
      </c>
      <c r="D2931" s="62">
        <f t="shared" si="45"/>
        <v>-0.8960765051602857</v>
      </c>
      <c r="E2931">
        <v>-6.3652096106336421E-4</v>
      </c>
    </row>
    <row r="2932" spans="2:5" x14ac:dyDescent="0.3">
      <c r="B2932" s="205">
        <v>43640</v>
      </c>
      <c r="C2932" s="81">
        <v>376.45251500000001</v>
      </c>
      <c r="D2932" s="62">
        <f t="shared" si="45"/>
        <v>1.665582759943016</v>
      </c>
      <c r="E2932">
        <v>-6.3669198147145477E-4</v>
      </c>
    </row>
    <row r="2933" spans="2:5" x14ac:dyDescent="0.3">
      <c r="B2933" s="205">
        <v>41456</v>
      </c>
      <c r="C2933" s="81">
        <v>141.22709699999999</v>
      </c>
      <c r="D2933" s="62">
        <f t="shared" si="45"/>
        <v>6.4436359800467259E-4</v>
      </c>
      <c r="E2933">
        <v>-6.4330796397869914E-4</v>
      </c>
    </row>
    <row r="2934" spans="2:5" x14ac:dyDescent="0.3">
      <c r="B2934" s="205">
        <v>41457</v>
      </c>
      <c r="C2934" s="81">
        <v>141.136154</v>
      </c>
      <c r="D2934" s="62">
        <f t="shared" si="45"/>
        <v>-0.72737882140814025</v>
      </c>
      <c r="E2934">
        <v>-6.4394866092858636E-4</v>
      </c>
    </row>
    <row r="2935" spans="2:5" x14ac:dyDescent="0.3">
      <c r="B2935" s="205">
        <v>44221</v>
      </c>
      <c r="C2935" s="81">
        <v>517.70062299999995</v>
      </c>
      <c r="D2935" s="62">
        <f t="shared" si="45"/>
        <v>41.675372778453585</v>
      </c>
      <c r="E2935">
        <v>-6.5660469028990627E-4</v>
      </c>
    </row>
    <row r="2936" spans="2:5" x14ac:dyDescent="0.3">
      <c r="B2936" s="205">
        <v>38358</v>
      </c>
      <c r="C2936" s="81">
        <v>12.131133</v>
      </c>
      <c r="D2936" s="62">
        <f t="shared" si="45"/>
        <v>1.1386734058851218</v>
      </c>
      <c r="E2936">
        <v>-6.6437667463700733E-4</v>
      </c>
    </row>
    <row r="2937" spans="2:5" x14ac:dyDescent="0.3">
      <c r="B2937" s="205">
        <v>37599</v>
      </c>
      <c r="C2937" s="81">
        <v>5.6722700000000001</v>
      </c>
      <c r="D2937" s="62">
        <f t="shared" si="45"/>
        <v>-0.97932822946637232</v>
      </c>
      <c r="E2937">
        <v>-6.7211819414252213E-4</v>
      </c>
    </row>
    <row r="2938" spans="2:5" x14ac:dyDescent="0.3">
      <c r="B2938" s="205">
        <v>42212</v>
      </c>
      <c r="C2938" s="81">
        <v>274.39691199999999</v>
      </c>
      <c r="D2938" s="62">
        <f t="shared" si="45"/>
        <v>47.702666696248308</v>
      </c>
      <c r="E2938">
        <v>-6.7407550140187434E-4</v>
      </c>
    </row>
    <row r="2939" spans="2:5" x14ac:dyDescent="0.3">
      <c r="B2939" s="205">
        <v>37673</v>
      </c>
      <c r="C2939" s="81">
        <v>5.634125</v>
      </c>
      <c r="D2939" s="62">
        <f t="shared" si="45"/>
        <v>-0.91191652598481443</v>
      </c>
      <c r="E2939">
        <v>-6.7648834086360388E-4</v>
      </c>
    </row>
    <row r="2940" spans="2:5" x14ac:dyDescent="0.3">
      <c r="B2940" s="205">
        <v>40101</v>
      </c>
      <c r="C2940" s="81">
        <v>63.963473999999998</v>
      </c>
      <c r="D2940" s="62">
        <f t="shared" si="45"/>
        <v>0.52918153927717537</v>
      </c>
      <c r="E2940">
        <v>-6.7923873891827995E-4</v>
      </c>
    </row>
    <row r="2941" spans="2:5" x14ac:dyDescent="0.3">
      <c r="B2941" s="205">
        <v>39027</v>
      </c>
      <c r="C2941" s="81">
        <v>41.828567999999997</v>
      </c>
      <c r="D2941" s="62">
        <f t="shared" si="45"/>
        <v>-0.89391659685858249</v>
      </c>
      <c r="E2941">
        <v>-6.9872256829471699E-4</v>
      </c>
    </row>
    <row r="2942" spans="2:5" x14ac:dyDescent="0.3">
      <c r="B2942" s="205">
        <v>43552</v>
      </c>
      <c r="C2942" s="81">
        <v>394.29888899999997</v>
      </c>
      <c r="D2942" s="62">
        <f t="shared" si="45"/>
        <v>0.56302028743417565</v>
      </c>
      <c r="E2942">
        <v>-7.2932266059583879E-4</v>
      </c>
    </row>
    <row r="2943" spans="2:5" x14ac:dyDescent="0.3">
      <c r="B2943" s="205">
        <v>42296</v>
      </c>
      <c r="C2943" s="81">
        <v>252.26728800000001</v>
      </c>
      <c r="D2943" s="62">
        <f t="shared" si="45"/>
        <v>-7.2770870194048404E-3</v>
      </c>
      <c r="E2943">
        <v>-7.3382900536803346E-4</v>
      </c>
    </row>
    <row r="2944" spans="2:5" x14ac:dyDescent="0.3">
      <c r="B2944" s="205">
        <v>42720</v>
      </c>
      <c r="C2944" s="81">
        <v>254.11651599999999</v>
      </c>
      <c r="D2944" s="62">
        <f t="shared" si="45"/>
        <v>2.0319914348485645E-2</v>
      </c>
      <c r="E2944">
        <v>-7.3712573185547383E-4</v>
      </c>
    </row>
    <row r="2945" spans="2:5" x14ac:dyDescent="0.3">
      <c r="B2945" s="205">
        <v>42775</v>
      </c>
      <c r="C2945" s="81">
        <v>249.055725</v>
      </c>
      <c r="D2945" s="62">
        <f t="shared" si="45"/>
        <v>-0.34600162739834806</v>
      </c>
      <c r="E2945">
        <v>-7.5240150128678702E-4</v>
      </c>
    </row>
    <row r="2946" spans="2:5" x14ac:dyDescent="0.3">
      <c r="B2946" s="205">
        <v>43399</v>
      </c>
      <c r="C2946" s="81">
        <v>380.82009900000003</v>
      </c>
      <c r="D2946" s="62">
        <f t="shared" si="45"/>
        <v>75.972212638259208</v>
      </c>
      <c r="E2946">
        <v>-7.5279646861363978E-4</v>
      </c>
    </row>
    <row r="2947" spans="2:5" x14ac:dyDescent="0.3">
      <c r="B2947" s="205">
        <v>37728</v>
      </c>
      <c r="C2947" s="81">
        <v>4.9475009999999999</v>
      </c>
      <c r="D2947" s="62">
        <f t="shared" si="45"/>
        <v>-0.97229054186801955</v>
      </c>
      <c r="E2947">
        <v>-7.7050222607491536E-4</v>
      </c>
    </row>
    <row r="2948" spans="2:5" x14ac:dyDescent="0.3">
      <c r="B2948" s="205">
        <v>41836</v>
      </c>
      <c r="C2948" s="81">
        <v>178.54917900000001</v>
      </c>
      <c r="D2948" s="62">
        <f t="shared" si="45"/>
        <v>0.54377874020400663</v>
      </c>
      <c r="E2948">
        <v>-7.7093493153260466E-4</v>
      </c>
    </row>
    <row r="2949" spans="2:5" x14ac:dyDescent="0.3">
      <c r="B2949" s="205">
        <v>41281</v>
      </c>
      <c r="C2949" s="81">
        <v>115.657234</v>
      </c>
      <c r="D2949" s="62">
        <f t="shared" si="45"/>
        <v>23.510781208177722</v>
      </c>
      <c r="E2949">
        <v>-7.8121667049193102E-4</v>
      </c>
    </row>
    <row r="2950" spans="2:5" x14ac:dyDescent="0.3">
      <c r="B2950" s="205">
        <v>37740</v>
      </c>
      <c r="C2950" s="81">
        <v>4.7186269999999997</v>
      </c>
      <c r="D2950" s="62">
        <f t="shared" si="45"/>
        <v>-0.98864881030453111</v>
      </c>
      <c r="E2950">
        <v>-8.0805633863669413E-4</v>
      </c>
    </row>
    <row r="2951" spans="2:5" x14ac:dyDescent="0.3">
      <c r="B2951" s="205">
        <v>43697</v>
      </c>
      <c r="C2951" s="81">
        <v>415.69448899999998</v>
      </c>
      <c r="D2951" s="62">
        <f t="shared" si="45"/>
        <v>41.591600460286358</v>
      </c>
      <c r="E2951">
        <v>-8.0997479556029969E-4</v>
      </c>
    </row>
    <row r="2952" spans="2:5" x14ac:dyDescent="0.3">
      <c r="B2952" s="205">
        <v>38281</v>
      </c>
      <c r="C2952" s="81">
        <v>9.7600110000000004</v>
      </c>
      <c r="D2952" s="62">
        <f t="shared" ref="D2952:D3015" si="46">(C2952-C2953)/C2953</f>
        <v>-0.97584667283257187</v>
      </c>
      <c r="E2952">
        <v>-8.1572656943672533E-4</v>
      </c>
    </row>
    <row r="2953" spans="2:5" x14ac:dyDescent="0.3">
      <c r="B2953" s="205">
        <v>43475</v>
      </c>
      <c r="C2953" s="81">
        <v>404.08557100000002</v>
      </c>
      <c r="D2953" s="62">
        <f t="shared" si="46"/>
        <v>-0.30202292534620245</v>
      </c>
      <c r="E2953">
        <v>-8.3036162476730175E-4</v>
      </c>
    </row>
    <row r="2954" spans="2:5" x14ac:dyDescent="0.3">
      <c r="B2954" s="205">
        <v>44386</v>
      </c>
      <c r="C2954" s="81">
        <v>578.93817100000001</v>
      </c>
      <c r="D2954" s="62">
        <f t="shared" si="46"/>
        <v>-1.2317034411093159E-2</v>
      </c>
      <c r="E2954">
        <v>-8.3869823903239503E-4</v>
      </c>
    </row>
    <row r="2955" spans="2:5" x14ac:dyDescent="0.3">
      <c r="B2955" s="205">
        <v>45113</v>
      </c>
      <c r="C2955" s="81">
        <v>586.15789800000005</v>
      </c>
      <c r="D2955" s="62">
        <f t="shared" si="46"/>
        <v>2.6749648111891977</v>
      </c>
      <c r="E2955">
        <v>-8.4396907088244756E-4</v>
      </c>
    </row>
    <row r="2956" spans="2:5" x14ac:dyDescent="0.3">
      <c r="B2956" s="205">
        <v>41680</v>
      </c>
      <c r="C2956" s="81">
        <v>159.50027499999999</v>
      </c>
      <c r="D2956" s="62">
        <f t="shared" si="46"/>
        <v>-0.58781073899871605</v>
      </c>
      <c r="E2956">
        <v>-8.5796397955725475E-4</v>
      </c>
    </row>
    <row r="2957" spans="2:5" x14ac:dyDescent="0.3">
      <c r="B2957" s="205">
        <v>43565</v>
      </c>
      <c r="C2957" s="81">
        <v>386.95883199999997</v>
      </c>
      <c r="D2957" s="62">
        <f t="shared" si="46"/>
        <v>2.7405560799604078</v>
      </c>
      <c r="E2957">
        <v>-8.670788574054964E-4</v>
      </c>
    </row>
    <row r="2958" spans="2:5" x14ac:dyDescent="0.3">
      <c r="B2958" s="205">
        <v>41099</v>
      </c>
      <c r="C2958" s="81">
        <v>103.449547</v>
      </c>
      <c r="D2958" s="62">
        <f t="shared" si="46"/>
        <v>1.1058706740580575</v>
      </c>
      <c r="E2958">
        <v>-8.6882779669470096E-4</v>
      </c>
    </row>
    <row r="2959" spans="2:5" x14ac:dyDescent="0.3">
      <c r="B2959" s="205">
        <v>39975</v>
      </c>
      <c r="C2959" s="81">
        <v>49.124358999999998</v>
      </c>
      <c r="D2959" s="62">
        <f t="shared" si="46"/>
        <v>-0.50801267768472924</v>
      </c>
      <c r="E2959">
        <v>-8.7663668457487842E-4</v>
      </c>
    </row>
    <row r="2960" spans="2:5" x14ac:dyDescent="0.3">
      <c r="B2960" s="205">
        <v>40708</v>
      </c>
      <c r="C2960" s="81">
        <v>99.848831000000004</v>
      </c>
      <c r="D2960" s="62">
        <f t="shared" si="46"/>
        <v>-0.79543465907171362</v>
      </c>
      <c r="E2960">
        <v>-8.8404535729338961E-4</v>
      </c>
    </row>
    <row r="2961" spans="2:5" x14ac:dyDescent="0.3">
      <c r="B2961" s="205">
        <v>44174</v>
      </c>
      <c r="C2961" s="81">
        <v>488.10238600000002</v>
      </c>
      <c r="D2961" s="62">
        <f t="shared" si="46"/>
        <v>0.87109743491199343</v>
      </c>
      <c r="E2961">
        <v>-8.9546429964142387E-4</v>
      </c>
    </row>
    <row r="2962" spans="2:5" x14ac:dyDescent="0.3">
      <c r="B2962" s="205">
        <v>42885</v>
      </c>
      <c r="C2962" s="81">
        <v>260.86422700000003</v>
      </c>
      <c r="D2962" s="62">
        <f t="shared" si="46"/>
        <v>2.6128475046709281</v>
      </c>
      <c r="E2962">
        <v>-8.975345908822591E-4</v>
      </c>
    </row>
    <row r="2963" spans="2:5" x14ac:dyDescent="0.3">
      <c r="B2963" s="205">
        <v>40158</v>
      </c>
      <c r="C2963" s="81">
        <v>72.204605000000001</v>
      </c>
      <c r="D2963" s="62">
        <f t="shared" si="46"/>
        <v>3.3385559193838555E-3</v>
      </c>
      <c r="E2963">
        <v>-9.069304672390077E-4</v>
      </c>
    </row>
    <row r="2964" spans="2:5" x14ac:dyDescent="0.3">
      <c r="B2964" s="205">
        <v>40255</v>
      </c>
      <c r="C2964" s="81">
        <v>71.964348000000001</v>
      </c>
      <c r="D2964" s="62">
        <f t="shared" si="46"/>
        <v>-0.86852224142602319</v>
      </c>
      <c r="E2964">
        <v>-9.098445861719629E-4</v>
      </c>
    </row>
    <row r="2965" spans="2:5" x14ac:dyDescent="0.3">
      <c r="B2965" s="205">
        <v>45301</v>
      </c>
      <c r="C2965" s="81">
        <v>547.34997599999997</v>
      </c>
      <c r="D2965" s="62">
        <f t="shared" si="46"/>
        <v>10.610841240326817</v>
      </c>
      <c r="E2965">
        <v>-9.1265861440870089E-4</v>
      </c>
    </row>
    <row r="2966" spans="2:5" x14ac:dyDescent="0.3">
      <c r="B2966" s="205">
        <v>39946</v>
      </c>
      <c r="C2966" s="81">
        <v>47.141285000000003</v>
      </c>
      <c r="D2966" s="62">
        <f t="shared" si="46"/>
        <v>-0.81604980470691524</v>
      </c>
      <c r="E2966">
        <v>-9.1348013062027343E-4</v>
      </c>
    </row>
    <row r="2967" spans="2:5" x14ac:dyDescent="0.3">
      <c r="B2967" s="205">
        <v>42864</v>
      </c>
      <c r="C2967" s="81">
        <v>256.27200299999998</v>
      </c>
      <c r="D2967" s="62">
        <f t="shared" si="46"/>
        <v>2.6193122148791756</v>
      </c>
      <c r="E2967">
        <v>-9.1348237634256894E-4</v>
      </c>
    </row>
    <row r="2968" spans="2:5" x14ac:dyDescent="0.3">
      <c r="B2968" s="205">
        <v>40191</v>
      </c>
      <c r="C2968" s="81">
        <v>70.806824000000006</v>
      </c>
      <c r="D2968" s="62">
        <f t="shared" si="46"/>
        <v>-0.51605688123825766</v>
      </c>
      <c r="E2968">
        <v>-9.2428173308256091E-4</v>
      </c>
    </row>
    <row r="2969" spans="2:5" x14ac:dyDescent="0.3">
      <c r="B2969" s="205">
        <v>41402</v>
      </c>
      <c r="C2969" s="81">
        <v>146.312286</v>
      </c>
      <c r="D2969" s="62">
        <f t="shared" si="46"/>
        <v>-0.51799476542126144</v>
      </c>
      <c r="E2969">
        <v>-9.2606308758002155E-4</v>
      </c>
    </row>
    <row r="2970" spans="2:5" x14ac:dyDescent="0.3">
      <c r="B2970" s="205">
        <v>43034</v>
      </c>
      <c r="C2970" s="81">
        <v>303.54916400000002</v>
      </c>
      <c r="D2970" s="62">
        <f t="shared" si="46"/>
        <v>-0.26426051439881032</v>
      </c>
      <c r="E2970">
        <v>-9.2848903227433425E-4</v>
      </c>
    </row>
    <row r="2971" spans="2:5" x14ac:dyDescent="0.3">
      <c r="B2971" s="205">
        <v>43490</v>
      </c>
      <c r="C2971" s="81">
        <v>412.57696499999997</v>
      </c>
      <c r="D2971" s="62">
        <f t="shared" si="46"/>
        <v>0.66393815583003946</v>
      </c>
      <c r="E2971">
        <v>-9.2935950034621372E-4</v>
      </c>
    </row>
    <row r="2972" spans="2:5" x14ac:dyDescent="0.3">
      <c r="B2972" s="205">
        <v>42486</v>
      </c>
      <c r="C2972" s="81">
        <v>247.95210299999999</v>
      </c>
      <c r="D2972" s="62">
        <f t="shared" si="46"/>
        <v>18.97447308963045</v>
      </c>
      <c r="E2972">
        <v>-9.3691538860841896E-4</v>
      </c>
    </row>
    <row r="2973" spans="2:5" x14ac:dyDescent="0.3">
      <c r="B2973" s="205">
        <v>38005</v>
      </c>
      <c r="C2973" s="81">
        <v>12.413449</v>
      </c>
      <c r="D2973" s="62">
        <f t="shared" si="46"/>
        <v>-0.95823223966784221</v>
      </c>
      <c r="E2973">
        <v>-9.4525687083835076E-4</v>
      </c>
    </row>
    <row r="2974" spans="2:5" x14ac:dyDescent="0.3">
      <c r="B2974" s="205">
        <v>43014</v>
      </c>
      <c r="C2974" s="81">
        <v>297.20169099999998</v>
      </c>
      <c r="D2974" s="62">
        <f t="shared" si="46"/>
        <v>-0.41722075839533335</v>
      </c>
      <c r="E2974">
        <v>-9.4840450250239594E-4</v>
      </c>
    </row>
    <row r="2975" spans="2:5" x14ac:dyDescent="0.3">
      <c r="B2975" s="205">
        <v>44237</v>
      </c>
      <c r="C2975" s="81">
        <v>509.97302200000001</v>
      </c>
      <c r="D2975" s="62">
        <f t="shared" si="46"/>
        <v>-1.6119331745696772E-2</v>
      </c>
      <c r="E2975">
        <v>-9.5218994597711369E-4</v>
      </c>
    </row>
    <row r="2976" spans="2:5" x14ac:dyDescent="0.3">
      <c r="B2976" s="205">
        <v>45064</v>
      </c>
      <c r="C2976" s="81">
        <v>518.328125</v>
      </c>
      <c r="D2976" s="62">
        <f t="shared" si="46"/>
        <v>2.653250637286023</v>
      </c>
      <c r="E2976">
        <v>-9.5430767151339409E-4</v>
      </c>
    </row>
    <row r="2977" spans="2:5" x14ac:dyDescent="0.3">
      <c r="B2977" s="205">
        <v>41424</v>
      </c>
      <c r="C2977" s="81">
        <v>141.881348</v>
      </c>
      <c r="D2977" s="62">
        <f t="shared" si="46"/>
        <v>2.3130273709549218</v>
      </c>
      <c r="E2977">
        <v>-9.5516735257281159E-4</v>
      </c>
    </row>
    <row r="2978" spans="2:5" x14ac:dyDescent="0.3">
      <c r="B2978" s="205">
        <v>38845</v>
      </c>
      <c r="C2978" s="81">
        <v>42.825287000000003</v>
      </c>
      <c r="D2978" s="62">
        <f t="shared" si="46"/>
        <v>-0.90437920757274981</v>
      </c>
      <c r="E2978">
        <v>-9.6037799253516484E-4</v>
      </c>
    </row>
    <row r="2979" spans="2:5" x14ac:dyDescent="0.3">
      <c r="B2979" s="205">
        <v>43791</v>
      </c>
      <c r="C2979" s="81">
        <v>447.86584499999998</v>
      </c>
      <c r="D2979" s="62">
        <f t="shared" si="46"/>
        <v>55.224151112517134</v>
      </c>
      <c r="E2979">
        <v>-9.6937229023088883E-4</v>
      </c>
    </row>
    <row r="2980" spans="2:5" x14ac:dyDescent="0.3">
      <c r="B2980" s="205">
        <v>37914</v>
      </c>
      <c r="C2980" s="81">
        <v>7.9657200000000001</v>
      </c>
      <c r="D2980" s="62">
        <f t="shared" si="46"/>
        <v>-0.33481211873628558</v>
      </c>
      <c r="E2980">
        <v>-9.7372741953202411E-4</v>
      </c>
    </row>
    <row r="2981" spans="2:5" x14ac:dyDescent="0.3">
      <c r="B2981" s="205">
        <v>37999</v>
      </c>
      <c r="C2981" s="81">
        <v>11.975142999999999</v>
      </c>
      <c r="D2981" s="62">
        <f t="shared" si="46"/>
        <v>-0.7183262072870904</v>
      </c>
      <c r="E2981">
        <v>-9.7948724622684818E-4</v>
      </c>
    </row>
    <row r="2982" spans="2:5" x14ac:dyDescent="0.3">
      <c r="B2982" s="205">
        <v>39317</v>
      </c>
      <c r="C2982" s="81">
        <v>42.514225000000003</v>
      </c>
      <c r="D2982" s="62">
        <f t="shared" si="46"/>
        <v>-0.92273652885052249</v>
      </c>
      <c r="E2982">
        <v>-9.8998140230760413E-4</v>
      </c>
    </row>
    <row r="2983" spans="2:5" x14ac:dyDescent="0.3">
      <c r="B2983" s="205">
        <v>45425</v>
      </c>
      <c r="C2983" s="81">
        <v>550.25</v>
      </c>
      <c r="D2983" s="62">
        <f t="shared" si="46"/>
        <v>5.1761589824698104</v>
      </c>
      <c r="E2983">
        <v>-9.9852580243699066E-4</v>
      </c>
    </row>
    <row r="2984" spans="2:5" x14ac:dyDescent="0.3">
      <c r="B2984" s="205">
        <v>40855</v>
      </c>
      <c r="C2984" s="81">
        <v>89.092590000000001</v>
      </c>
      <c r="D2984" s="62">
        <f t="shared" si="46"/>
        <v>1.1192999144193103</v>
      </c>
      <c r="E2984">
        <v>-1.0018620586603657E-3</v>
      </c>
    </row>
    <row r="2985" spans="2:5" x14ac:dyDescent="0.3">
      <c r="B2985" s="205">
        <v>39498</v>
      </c>
      <c r="C2985" s="81">
        <v>42.038688999999998</v>
      </c>
      <c r="D2985" s="62">
        <f t="shared" si="46"/>
        <v>-0.88934469556585349</v>
      </c>
      <c r="E2985">
        <v>-1.0082194588186193E-3</v>
      </c>
    </row>
    <row r="2986" spans="2:5" x14ac:dyDescent="0.3">
      <c r="B2986" s="205">
        <v>43616</v>
      </c>
      <c r="C2986" s="81">
        <v>379.906677</v>
      </c>
      <c r="D2986" s="62">
        <f t="shared" si="46"/>
        <v>-0.33553147167950403</v>
      </c>
      <c r="E2986">
        <v>-1.0090393945122521E-3</v>
      </c>
    </row>
    <row r="2987" spans="2:5" x14ac:dyDescent="0.3">
      <c r="B2987" s="205">
        <v>44397</v>
      </c>
      <c r="C2987" s="81">
        <v>571.74517800000001</v>
      </c>
      <c r="D2987" s="62">
        <f t="shared" si="46"/>
        <v>1.1035738289705845</v>
      </c>
      <c r="E2987">
        <v>-1.0190861914722914E-3</v>
      </c>
    </row>
    <row r="2988" spans="2:5" x14ac:dyDescent="0.3">
      <c r="B2988" s="205">
        <v>42675</v>
      </c>
      <c r="C2988" s="81">
        <v>271.79705799999999</v>
      </c>
      <c r="D2988" s="62">
        <f t="shared" si="46"/>
        <v>22.239303028828761</v>
      </c>
      <c r="E2988">
        <v>-1.0291165417892331E-3</v>
      </c>
    </row>
    <row r="2989" spans="2:5" x14ac:dyDescent="0.3">
      <c r="B2989" s="205">
        <v>38302</v>
      </c>
      <c r="C2989" s="81">
        <v>11.695577</v>
      </c>
      <c r="D2989" s="62">
        <f t="shared" si="46"/>
        <v>-0.86291029878618242</v>
      </c>
      <c r="E2989">
        <v>-1.0330832636924242E-3</v>
      </c>
    </row>
    <row r="2990" spans="2:5" x14ac:dyDescent="0.3">
      <c r="B2990" s="205">
        <v>40522</v>
      </c>
      <c r="C2990" s="81">
        <v>85.313316</v>
      </c>
      <c r="D2990" s="62">
        <f t="shared" si="46"/>
        <v>-0.68273703689040621</v>
      </c>
      <c r="E2990">
        <v>-1.0347804834957427E-3</v>
      </c>
    </row>
    <row r="2991" spans="2:5" x14ac:dyDescent="0.3">
      <c r="B2991" s="205">
        <v>42611</v>
      </c>
      <c r="C2991" s="81">
        <v>268.90411399999999</v>
      </c>
      <c r="D2991" s="62">
        <f t="shared" si="46"/>
        <v>2.1362171946815933</v>
      </c>
      <c r="E2991">
        <v>-1.0401765426625755E-3</v>
      </c>
    </row>
    <row r="2992" spans="2:5" x14ac:dyDescent="0.3">
      <c r="B2992" s="205">
        <v>40876</v>
      </c>
      <c r="C2992" s="81">
        <v>85.741546999999997</v>
      </c>
      <c r="D2992" s="62">
        <f t="shared" si="46"/>
        <v>-0.84920884974303545</v>
      </c>
      <c r="E2992">
        <v>-1.0412331957259922E-3</v>
      </c>
    </row>
    <row r="2993" spans="2:5" x14ac:dyDescent="0.3">
      <c r="B2993" s="205">
        <v>45148</v>
      </c>
      <c r="C2993" s="81">
        <v>568.611267</v>
      </c>
      <c r="D2993" s="62">
        <f t="shared" si="46"/>
        <v>1.1743052548302177E-2</v>
      </c>
      <c r="E2993">
        <v>-1.0487989200831506E-3</v>
      </c>
    </row>
    <row r="2994" spans="2:5" x14ac:dyDescent="0.3">
      <c r="B2994" s="205">
        <v>44809</v>
      </c>
      <c r="C2994" s="81">
        <v>562.01153599999998</v>
      </c>
      <c r="D2994" s="62">
        <f t="shared" si="46"/>
        <v>12.824548726303069</v>
      </c>
      <c r="E2994">
        <v>-1.0513469917751066E-3</v>
      </c>
    </row>
    <row r="2995" spans="2:5" x14ac:dyDescent="0.3">
      <c r="B2995" s="205">
        <v>39889</v>
      </c>
      <c r="C2995" s="81">
        <v>40.653156000000003</v>
      </c>
      <c r="D2995" s="62">
        <f t="shared" si="46"/>
        <v>1.7884201612959578E-2</v>
      </c>
      <c r="E2995">
        <v>-1.0592127601300222E-3</v>
      </c>
    </row>
    <row r="2996" spans="2:5" x14ac:dyDescent="0.3">
      <c r="B2996" s="205">
        <v>39491</v>
      </c>
      <c r="C2996" s="81">
        <v>39.938881000000002</v>
      </c>
      <c r="D2996" s="62">
        <f t="shared" si="46"/>
        <v>-0.9275419045170139</v>
      </c>
      <c r="E2996">
        <v>-1.0610709445594729E-3</v>
      </c>
    </row>
    <row r="2997" spans="2:5" x14ac:dyDescent="0.3">
      <c r="B2997" s="205">
        <v>44608</v>
      </c>
      <c r="C2997" s="81">
        <v>551.19970699999999</v>
      </c>
      <c r="D2997" s="62">
        <f t="shared" si="46"/>
        <v>-1.0146842495329444E-2</v>
      </c>
      <c r="E2997">
        <v>-1.0668655042437409E-3</v>
      </c>
    </row>
    <row r="2998" spans="2:5" x14ac:dyDescent="0.3">
      <c r="B2998" s="205">
        <v>45293</v>
      </c>
      <c r="C2998" s="81">
        <v>556.84997599999997</v>
      </c>
      <c r="D2998" s="62">
        <f t="shared" si="46"/>
        <v>0.25497614854454093</v>
      </c>
      <c r="E2998">
        <v>-1.0763942722814858E-3</v>
      </c>
    </row>
    <row r="2999" spans="2:5" x14ac:dyDescent="0.3">
      <c r="B2999" s="205">
        <v>43815</v>
      </c>
      <c r="C2999" s="81">
        <v>443.713593</v>
      </c>
      <c r="D2999" s="62">
        <f t="shared" si="46"/>
        <v>0.74544840476272611</v>
      </c>
      <c r="E2999">
        <v>-1.0869470982736258E-3</v>
      </c>
    </row>
    <row r="3000" spans="2:5" x14ac:dyDescent="0.3">
      <c r="B3000" s="205">
        <v>42275</v>
      </c>
      <c r="C3000" s="81">
        <v>254.21180699999999</v>
      </c>
      <c r="D3000" s="62">
        <f t="shared" si="46"/>
        <v>-0.15657665387528483</v>
      </c>
      <c r="E3000">
        <v>-1.0916633677764359E-3</v>
      </c>
    </row>
    <row r="3001" spans="2:5" x14ac:dyDescent="0.3">
      <c r="B3001" s="205">
        <v>43179</v>
      </c>
      <c r="C3001" s="81">
        <v>301.40475500000002</v>
      </c>
      <c r="D3001" s="62">
        <f t="shared" si="46"/>
        <v>1.0146848803615181E-2</v>
      </c>
      <c r="E3001">
        <v>-1.094741795631427E-3</v>
      </c>
    </row>
    <row r="3002" spans="2:5" x14ac:dyDescent="0.3">
      <c r="B3002" s="205">
        <v>43018</v>
      </c>
      <c r="C3002" s="81">
        <v>298.37716699999999</v>
      </c>
      <c r="D3002" s="62">
        <f t="shared" si="46"/>
        <v>-0.42842483574332546</v>
      </c>
      <c r="E3002">
        <v>-1.1016542614017957E-3</v>
      </c>
    </row>
    <row r="3003" spans="2:5" x14ac:dyDescent="0.3">
      <c r="B3003" s="205">
        <v>44217</v>
      </c>
      <c r="C3003" s="81">
        <v>522.02612299999998</v>
      </c>
      <c r="D3003" s="62">
        <f t="shared" si="46"/>
        <v>-1.6899956685499089E-2</v>
      </c>
      <c r="E3003">
        <v>-1.1160381499088414E-3</v>
      </c>
    </row>
    <row r="3004" spans="2:5" x14ac:dyDescent="0.3">
      <c r="B3004" s="205">
        <v>45385</v>
      </c>
      <c r="C3004" s="81">
        <v>531</v>
      </c>
      <c r="D3004" s="62">
        <f t="shared" si="46"/>
        <v>0.2497543032465129</v>
      </c>
      <c r="E3004">
        <v>-1.1286230757842804E-3</v>
      </c>
    </row>
    <row r="3005" spans="2:5" x14ac:dyDescent="0.3">
      <c r="B3005" s="205">
        <v>44000</v>
      </c>
      <c r="C3005" s="81">
        <v>424.88351399999999</v>
      </c>
      <c r="D3005" s="62">
        <f t="shared" si="46"/>
        <v>23.235756263366476</v>
      </c>
      <c r="E3005">
        <v>-1.1352095671197354E-3</v>
      </c>
    </row>
    <row r="3006" spans="2:5" x14ac:dyDescent="0.3">
      <c r="B3006" s="205">
        <v>38527</v>
      </c>
      <c r="C3006" s="81">
        <v>17.531267</v>
      </c>
      <c r="D3006" s="62">
        <f t="shared" si="46"/>
        <v>-0.97229348486849454</v>
      </c>
      <c r="E3006">
        <v>-1.1484538234619076E-3</v>
      </c>
    </row>
    <row r="3007" spans="2:5" x14ac:dyDescent="0.3">
      <c r="B3007" s="205">
        <v>44462</v>
      </c>
      <c r="C3007" s="81">
        <v>632.74890100000005</v>
      </c>
      <c r="D3007" s="62">
        <f t="shared" si="46"/>
        <v>0.26695088317131993</v>
      </c>
      <c r="E3007">
        <v>-1.1567627174144163E-3</v>
      </c>
    </row>
    <row r="3008" spans="2:5" x14ac:dyDescent="0.3">
      <c r="B3008" s="205">
        <v>44176</v>
      </c>
      <c r="C3008" s="81">
        <v>499.42654399999998</v>
      </c>
      <c r="D3008" s="62">
        <f t="shared" si="46"/>
        <v>0.37391088446374876</v>
      </c>
      <c r="E3008">
        <v>-1.1664212174608501E-3</v>
      </c>
    </row>
    <row r="3009" spans="2:5" x14ac:dyDescent="0.3">
      <c r="B3009" s="205">
        <v>43273</v>
      </c>
      <c r="C3009" s="81">
        <v>363.50723299999999</v>
      </c>
      <c r="D3009" s="62">
        <f t="shared" si="46"/>
        <v>-0.11284845173414422</v>
      </c>
      <c r="E3009">
        <v>-1.1672618973085755E-3</v>
      </c>
    </row>
    <row r="3010" spans="2:5" x14ac:dyDescent="0.3">
      <c r="B3010" s="205">
        <v>43543</v>
      </c>
      <c r="C3010" s="81">
        <v>409.74648999999999</v>
      </c>
      <c r="D3010" s="62">
        <f t="shared" si="46"/>
        <v>1.6543539476793754</v>
      </c>
      <c r="E3010">
        <v>-1.1695180203932709E-3</v>
      </c>
    </row>
    <row r="3011" spans="2:5" x14ac:dyDescent="0.3">
      <c r="B3011" s="205">
        <v>41529</v>
      </c>
      <c r="C3011" s="81">
        <v>154.36769100000001</v>
      </c>
      <c r="D3011" s="62">
        <f t="shared" si="46"/>
        <v>14.499199877104978</v>
      </c>
      <c r="E3011">
        <v>-1.1767746140670275E-3</v>
      </c>
    </row>
    <row r="3012" spans="2:5" x14ac:dyDescent="0.3">
      <c r="B3012" s="205">
        <v>37967</v>
      </c>
      <c r="C3012" s="81">
        <v>9.9597200000000008</v>
      </c>
      <c r="D3012" s="62">
        <f t="shared" si="46"/>
        <v>-0.98152304789084222</v>
      </c>
      <c r="E3012">
        <v>-1.177059681448592E-3</v>
      </c>
    </row>
    <row r="3013" spans="2:5" x14ac:dyDescent="0.3">
      <c r="B3013" s="205">
        <v>44761</v>
      </c>
      <c r="C3013" s="81">
        <v>539.03479000000004</v>
      </c>
      <c r="D3013" s="62">
        <f t="shared" si="46"/>
        <v>-2.4339521762094538E-3</v>
      </c>
      <c r="E3013">
        <v>-1.1814075422646292E-3</v>
      </c>
    </row>
    <row r="3014" spans="2:5" x14ac:dyDescent="0.3">
      <c r="B3014" s="205">
        <v>45253</v>
      </c>
      <c r="C3014" s="81">
        <v>540.34997599999997</v>
      </c>
      <c r="D3014" s="62">
        <f t="shared" si="46"/>
        <v>1.3305093332579196</v>
      </c>
      <c r="E3014">
        <v>-1.2015231053604998E-3</v>
      </c>
    </row>
    <row r="3015" spans="2:5" x14ac:dyDescent="0.3">
      <c r="B3015" s="205">
        <v>42389</v>
      </c>
      <c r="C3015" s="81">
        <v>231.85917699999999</v>
      </c>
      <c r="D3015" s="62">
        <f t="shared" si="46"/>
        <v>1.0769297008128522</v>
      </c>
      <c r="E3015">
        <v>-1.2020941195343021E-3</v>
      </c>
    </row>
    <row r="3016" spans="2:5" x14ac:dyDescent="0.3">
      <c r="B3016" s="205">
        <v>41179</v>
      </c>
      <c r="C3016" s="81">
        <v>111.635544</v>
      </c>
      <c r="D3016" s="62">
        <f t="shared" ref="D3016:D3079" si="47">(C3016-C3017)/C3017</f>
        <v>0.54797270711464674</v>
      </c>
      <c r="E3016">
        <v>-1.2073759037638492E-3</v>
      </c>
    </row>
    <row r="3017" spans="2:5" x14ac:dyDescent="0.3">
      <c r="B3017" s="205">
        <v>40161</v>
      </c>
      <c r="C3017" s="81">
        <v>72.117255999999998</v>
      </c>
      <c r="D3017" s="62">
        <f t="shared" si="47"/>
        <v>-0.86115317522637347</v>
      </c>
      <c r="E3017">
        <v>-1.2097427857960476E-3</v>
      </c>
    </row>
    <row r="3018" spans="2:5" x14ac:dyDescent="0.3">
      <c r="B3018" s="205">
        <v>44333</v>
      </c>
      <c r="C3018" s="81">
        <v>519.40155000000004</v>
      </c>
      <c r="D3018" s="62">
        <f t="shared" si="47"/>
        <v>3.6980817185368835</v>
      </c>
      <c r="E3018">
        <v>-1.2149912236594509E-3</v>
      </c>
    </row>
    <row r="3019" spans="2:5" x14ac:dyDescent="0.3">
      <c r="B3019" s="205">
        <v>41148</v>
      </c>
      <c r="C3019" s="81">
        <v>110.556091</v>
      </c>
      <c r="D3019" s="62">
        <f t="shared" si="47"/>
        <v>-0.71844874441870676</v>
      </c>
      <c r="E3019">
        <v>-1.2190779827584584E-3</v>
      </c>
    </row>
    <row r="3020" spans="2:5" x14ac:dyDescent="0.3">
      <c r="B3020" s="205">
        <v>43657</v>
      </c>
      <c r="C3020" s="81">
        <v>392.66772500000002</v>
      </c>
      <c r="D3020" s="62">
        <f t="shared" si="47"/>
        <v>4.5166929081179061</v>
      </c>
      <c r="E3020">
        <v>-1.2203206455156639E-3</v>
      </c>
    </row>
    <row r="3021" spans="2:5" x14ac:dyDescent="0.3">
      <c r="B3021" s="205">
        <v>40171</v>
      </c>
      <c r="C3021" s="81">
        <v>71.178100999999998</v>
      </c>
      <c r="D3021" s="62">
        <f t="shared" si="47"/>
        <v>10.64895753123233</v>
      </c>
      <c r="E3021">
        <v>-1.2259934235755083E-3</v>
      </c>
    </row>
    <row r="3022" spans="2:5" x14ac:dyDescent="0.3">
      <c r="B3022" s="205">
        <v>37494</v>
      </c>
      <c r="C3022" s="81">
        <v>6.1102550000000004</v>
      </c>
      <c r="D3022" s="62">
        <f t="shared" si="47"/>
        <v>-0.98419975212333344</v>
      </c>
      <c r="E3022">
        <v>-1.2327967077037595E-3</v>
      </c>
    </row>
    <row r="3023" spans="2:5" x14ac:dyDescent="0.3">
      <c r="B3023" s="205">
        <v>43578</v>
      </c>
      <c r="C3023" s="81">
        <v>386.71893299999999</v>
      </c>
      <c r="D3023" s="62">
        <f t="shared" si="47"/>
        <v>62.881670079469068</v>
      </c>
      <c r="E3023">
        <v>-1.2390718253960595E-3</v>
      </c>
    </row>
    <row r="3024" spans="2:5" x14ac:dyDescent="0.3">
      <c r="B3024" s="205">
        <v>37503</v>
      </c>
      <c r="C3024" s="81">
        <v>6.0536760000000003</v>
      </c>
      <c r="D3024" s="62">
        <f t="shared" si="47"/>
        <v>-0.98909958908743345</v>
      </c>
      <c r="E3024">
        <v>-1.2447986965001721E-3</v>
      </c>
    </row>
    <row r="3025" spans="2:5" x14ac:dyDescent="0.3">
      <c r="B3025" s="205">
        <v>44929</v>
      </c>
      <c r="C3025" s="81">
        <v>555.36218299999996</v>
      </c>
      <c r="D3025" s="62">
        <f t="shared" si="47"/>
        <v>15.4573930301069</v>
      </c>
      <c r="E3025">
        <v>-1.2464857407042174E-3</v>
      </c>
    </row>
    <row r="3026" spans="2:5" x14ac:dyDescent="0.3">
      <c r="B3026" s="205">
        <v>39630</v>
      </c>
      <c r="C3026" s="81">
        <v>33.745452999999998</v>
      </c>
      <c r="D3026" s="62">
        <f t="shared" si="47"/>
        <v>-0.93804397820457353</v>
      </c>
      <c r="E3026">
        <v>-1.2655005242657932E-3</v>
      </c>
    </row>
    <row r="3027" spans="2:5" x14ac:dyDescent="0.3">
      <c r="B3027" s="205">
        <v>44881</v>
      </c>
      <c r="C3027" s="81">
        <v>544.66784700000005</v>
      </c>
      <c r="D3027" s="62">
        <f t="shared" si="47"/>
        <v>15.243354638325593</v>
      </c>
      <c r="E3027">
        <v>-1.271040596533416E-3</v>
      </c>
    </row>
    <row r="3028" spans="2:5" x14ac:dyDescent="0.3">
      <c r="B3028" s="205">
        <v>39735</v>
      </c>
      <c r="C3028" s="81">
        <v>33.531734</v>
      </c>
      <c r="D3028" s="62">
        <f t="shared" si="47"/>
        <v>4.7356185903115646</v>
      </c>
      <c r="E3028">
        <v>-1.2734668493846707E-3</v>
      </c>
    </row>
    <row r="3029" spans="2:5" x14ac:dyDescent="0.3">
      <c r="B3029" s="205">
        <v>37526</v>
      </c>
      <c r="C3029" s="81">
        <v>5.846228</v>
      </c>
      <c r="D3029" s="62">
        <f t="shared" si="47"/>
        <v>-0.97642457660668747</v>
      </c>
      <c r="E3029">
        <v>-1.2885710766615361E-3</v>
      </c>
    </row>
    <row r="3030" spans="2:5" x14ac:dyDescent="0.3">
      <c r="B3030" s="205">
        <v>42115</v>
      </c>
      <c r="C3030" s="81">
        <v>247.97976700000001</v>
      </c>
      <c r="D3030" s="62">
        <f t="shared" si="47"/>
        <v>-0.13453745515347251</v>
      </c>
      <c r="E3030">
        <v>-1.3018046027786694E-3</v>
      </c>
    </row>
    <row r="3031" spans="2:5" x14ac:dyDescent="0.3">
      <c r="B3031" s="205">
        <v>42928</v>
      </c>
      <c r="C3031" s="81">
        <v>286.528595</v>
      </c>
      <c r="D3031" s="62">
        <f t="shared" si="47"/>
        <v>-0.45736532668109292</v>
      </c>
      <c r="E3031">
        <v>-1.3109892188460158E-3</v>
      </c>
    </row>
    <row r="3032" spans="2:5" x14ac:dyDescent="0.3">
      <c r="B3032" s="205">
        <v>44966</v>
      </c>
      <c r="C3032" s="81">
        <v>528.03222700000003</v>
      </c>
      <c r="D3032" s="62">
        <f t="shared" si="47"/>
        <v>2.8150406818911224</v>
      </c>
      <c r="E3032">
        <v>-1.3110321464921064E-3</v>
      </c>
    </row>
    <row r="3033" spans="2:5" x14ac:dyDescent="0.3">
      <c r="B3033" s="205">
        <v>41451</v>
      </c>
      <c r="C3033" s="81">
        <v>138.40801999999999</v>
      </c>
      <c r="D3033" s="62">
        <f t="shared" si="47"/>
        <v>1.8274280418359927</v>
      </c>
      <c r="E3033">
        <v>-1.3119576063597125E-3</v>
      </c>
    </row>
    <row r="3034" spans="2:5" x14ac:dyDescent="0.3">
      <c r="B3034" s="205">
        <v>39953</v>
      </c>
      <c r="C3034" s="81">
        <v>48.951915999999997</v>
      </c>
      <c r="D3034" s="62">
        <f t="shared" si="47"/>
        <v>-0.89728130433058129</v>
      </c>
      <c r="E3034">
        <v>-1.3193493320811768E-3</v>
      </c>
    </row>
    <row r="3035" spans="2:5" x14ac:dyDescent="0.3">
      <c r="B3035" s="205">
        <v>44064</v>
      </c>
      <c r="C3035" s="81">
        <v>476.56286599999999</v>
      </c>
      <c r="D3035" s="62">
        <f t="shared" si="47"/>
        <v>0.33651874555266487</v>
      </c>
      <c r="E3035">
        <v>-1.3195930634007696E-3</v>
      </c>
    </row>
    <row r="3036" spans="2:5" x14ac:dyDescent="0.3">
      <c r="B3036" s="205">
        <v>43248</v>
      </c>
      <c r="C3036" s="81">
        <v>356.57028200000002</v>
      </c>
      <c r="D3036" s="62">
        <f t="shared" si="47"/>
        <v>0.11330480966468087</v>
      </c>
      <c r="E3036">
        <v>-1.3216729928333143E-3</v>
      </c>
    </row>
    <row r="3037" spans="2:5" x14ac:dyDescent="0.3">
      <c r="B3037" s="205">
        <v>43061</v>
      </c>
      <c r="C3037" s="81">
        <v>320.280914</v>
      </c>
      <c r="D3037" s="62">
        <f t="shared" si="47"/>
        <v>13.898711056772308</v>
      </c>
      <c r="E3037">
        <v>-1.3241179605843838E-3</v>
      </c>
    </row>
    <row r="3038" spans="2:5" x14ac:dyDescent="0.3">
      <c r="B3038" s="205">
        <v>38607</v>
      </c>
      <c r="C3038" s="81">
        <v>21.497223000000002</v>
      </c>
      <c r="D3038" s="62">
        <f t="shared" si="47"/>
        <v>2.7870559323526822</v>
      </c>
      <c r="E3038">
        <v>-1.3270593705065989E-3</v>
      </c>
    </row>
    <row r="3039" spans="2:5" x14ac:dyDescent="0.3">
      <c r="B3039" s="205">
        <v>37551</v>
      </c>
      <c r="C3039" s="81">
        <v>5.6764999999999999</v>
      </c>
      <c r="D3039" s="62">
        <f t="shared" si="47"/>
        <v>0</v>
      </c>
      <c r="E3039">
        <v>-1.3273997654839743E-3</v>
      </c>
    </row>
    <row r="3040" spans="2:5" x14ac:dyDescent="0.3">
      <c r="B3040" s="205">
        <v>37545</v>
      </c>
      <c r="C3040" s="81">
        <v>5.6764999999999999</v>
      </c>
      <c r="D3040" s="62">
        <f t="shared" si="47"/>
        <v>-0.94365988503321396</v>
      </c>
      <c r="E3040">
        <v>-1.3273997654839743E-3</v>
      </c>
    </row>
    <row r="3041" spans="2:5" x14ac:dyDescent="0.3">
      <c r="B3041" s="205">
        <v>41019</v>
      </c>
      <c r="C3041" s="81">
        <v>100.754143</v>
      </c>
      <c r="D3041" s="62">
        <f t="shared" si="47"/>
        <v>16.772962605460336</v>
      </c>
      <c r="E3041">
        <v>-1.3284511222365944E-3</v>
      </c>
    </row>
    <row r="3042" spans="2:5" x14ac:dyDescent="0.3">
      <c r="B3042" s="205">
        <v>37565</v>
      </c>
      <c r="C3042" s="81">
        <v>5.6689559999999997</v>
      </c>
      <c r="D3042" s="62">
        <f t="shared" si="47"/>
        <v>0</v>
      </c>
      <c r="E3042">
        <v>-1.3289879327050501E-3</v>
      </c>
    </row>
    <row r="3043" spans="2:5" x14ac:dyDescent="0.3">
      <c r="B3043" s="205">
        <v>37547</v>
      </c>
      <c r="C3043" s="81">
        <v>5.6689559999999997</v>
      </c>
      <c r="D3043" s="62">
        <f t="shared" si="47"/>
        <v>-7.9232008646483096E-3</v>
      </c>
      <c r="E3043">
        <v>-1.3289879327050501E-3</v>
      </c>
    </row>
    <row r="3044" spans="2:5" x14ac:dyDescent="0.3">
      <c r="B3044" s="205">
        <v>37586</v>
      </c>
      <c r="C3044" s="81">
        <v>5.7142309999999998</v>
      </c>
      <c r="D3044" s="62">
        <f t="shared" si="47"/>
        <v>6.7204772303445489E-3</v>
      </c>
      <c r="E3044">
        <v>-1.3331331652877869E-3</v>
      </c>
    </row>
    <row r="3045" spans="2:5" x14ac:dyDescent="0.3">
      <c r="B3045" s="205">
        <v>37596</v>
      </c>
      <c r="C3045" s="81">
        <v>5.6760849999999996</v>
      </c>
      <c r="D3045" s="62">
        <f t="shared" si="47"/>
        <v>2.0204284826571962E-3</v>
      </c>
      <c r="E3045">
        <v>-1.3419047270516648E-3</v>
      </c>
    </row>
    <row r="3046" spans="2:5" x14ac:dyDescent="0.3">
      <c r="B3046" s="205">
        <v>37589</v>
      </c>
      <c r="C3046" s="81">
        <v>5.6646400000000003</v>
      </c>
      <c r="D3046" s="62">
        <f t="shared" si="47"/>
        <v>4.7359504953849423E-3</v>
      </c>
      <c r="E3046">
        <v>-1.3451404816766134E-3</v>
      </c>
    </row>
    <row r="3047" spans="2:5" x14ac:dyDescent="0.3">
      <c r="B3047" s="205">
        <v>37672</v>
      </c>
      <c r="C3047" s="81">
        <v>5.6379390000000003</v>
      </c>
      <c r="D3047" s="62">
        <f t="shared" si="47"/>
        <v>-0.94245726096436033</v>
      </c>
      <c r="E3047">
        <v>-1.3516792812771684E-3</v>
      </c>
    </row>
    <row r="3048" spans="2:5" x14ac:dyDescent="0.3">
      <c r="B3048" s="205">
        <v>40736</v>
      </c>
      <c r="C3048" s="81">
        <v>97.978286999999995</v>
      </c>
      <c r="D3048" s="62">
        <f t="shared" si="47"/>
        <v>16.556567432159291</v>
      </c>
      <c r="E3048">
        <v>-1.3586672351078755E-3</v>
      </c>
    </row>
    <row r="3049" spans="2:5" x14ac:dyDescent="0.3">
      <c r="B3049" s="205">
        <v>37623</v>
      </c>
      <c r="C3049" s="81">
        <v>5.5807200000000003</v>
      </c>
      <c r="D3049" s="62">
        <f t="shared" si="47"/>
        <v>-0.97614977547141379</v>
      </c>
      <c r="E3049">
        <v>-1.3651616962361628E-3</v>
      </c>
    </row>
    <row r="3050" spans="2:5" x14ac:dyDescent="0.3">
      <c r="B3050" s="205">
        <v>42165</v>
      </c>
      <c r="C3050" s="81">
        <v>233.99025</v>
      </c>
      <c r="D3050" s="62">
        <f t="shared" si="47"/>
        <v>4.5441976381255191</v>
      </c>
      <c r="E3050">
        <v>-1.3792679259602718E-3</v>
      </c>
    </row>
    <row r="3051" spans="2:5" x14ac:dyDescent="0.3">
      <c r="B3051" s="205">
        <v>39090</v>
      </c>
      <c r="C3051" s="81">
        <v>42.204529000000001</v>
      </c>
      <c r="D3051" s="62">
        <f t="shared" si="47"/>
        <v>1.4241160220550209</v>
      </c>
      <c r="E3051">
        <v>-1.3838813585854712E-3</v>
      </c>
    </row>
    <row r="3052" spans="2:5" x14ac:dyDescent="0.3">
      <c r="B3052" s="205">
        <v>38505</v>
      </c>
      <c r="C3052" s="81">
        <v>17.410276</v>
      </c>
      <c r="D3052" s="62">
        <f t="shared" si="47"/>
        <v>-0.96740393820461312</v>
      </c>
      <c r="E3052">
        <v>-1.3878825015244745E-3</v>
      </c>
    </row>
    <row r="3053" spans="2:5" x14ac:dyDescent="0.3">
      <c r="B3053" s="205">
        <v>45008</v>
      </c>
      <c r="C3053" s="81">
        <v>534.12207000000001</v>
      </c>
      <c r="D3053" s="62">
        <f t="shared" si="47"/>
        <v>1.2880429162055465</v>
      </c>
      <c r="E3053">
        <v>-1.38853047532873E-3</v>
      </c>
    </row>
    <row r="3054" spans="2:5" x14ac:dyDescent="0.3">
      <c r="B3054" s="205">
        <v>42408</v>
      </c>
      <c r="C3054" s="81">
        <v>233.44058200000001</v>
      </c>
      <c r="D3054" s="62">
        <f t="shared" si="47"/>
        <v>10.457192420622796</v>
      </c>
      <c r="E3054">
        <v>-1.3926824236789002E-3</v>
      </c>
    </row>
    <row r="3055" spans="2:5" x14ac:dyDescent="0.3">
      <c r="B3055" s="205">
        <v>38593</v>
      </c>
      <c r="C3055" s="81">
        <v>20.375025000000001</v>
      </c>
      <c r="D3055" s="62">
        <f t="shared" si="47"/>
        <v>-0.54315983989111727</v>
      </c>
      <c r="E3055">
        <v>-1.3998518985902265E-3</v>
      </c>
    </row>
    <row r="3056" spans="2:5" x14ac:dyDescent="0.3">
      <c r="B3056" s="205">
        <v>39367</v>
      </c>
      <c r="C3056" s="81">
        <v>44.599899000000001</v>
      </c>
      <c r="D3056" s="62">
        <f t="shared" si="47"/>
        <v>-0.52421368960008463</v>
      </c>
      <c r="E3056">
        <v>-1.4154184853560515E-3</v>
      </c>
    </row>
    <row r="3057" spans="2:5" x14ac:dyDescent="0.3">
      <c r="B3057" s="205">
        <v>40961</v>
      </c>
      <c r="C3057" s="81">
        <v>93.739349000000004</v>
      </c>
      <c r="D3057" s="62">
        <f t="shared" si="47"/>
        <v>-0.82884534433134216</v>
      </c>
      <c r="E3057">
        <v>-1.4278913332095103E-3</v>
      </c>
    </row>
    <row r="3058" spans="2:5" x14ac:dyDescent="0.3">
      <c r="B3058" s="205">
        <v>44876</v>
      </c>
      <c r="C3058" s="81">
        <v>547.68798800000002</v>
      </c>
      <c r="D3058" s="62">
        <f t="shared" si="47"/>
        <v>4.9857493853734454</v>
      </c>
      <c r="E3058">
        <v>-1.4443111200643653E-3</v>
      </c>
    </row>
    <row r="3059" spans="2:5" x14ac:dyDescent="0.3">
      <c r="B3059" s="205">
        <v>40682</v>
      </c>
      <c r="C3059" s="81">
        <v>91.498649999999998</v>
      </c>
      <c r="D3059" s="62">
        <f t="shared" si="47"/>
        <v>-7.3432944594553316E-3</v>
      </c>
      <c r="E3059">
        <v>-1.446254556255252E-3</v>
      </c>
    </row>
    <row r="3060" spans="2:5" x14ac:dyDescent="0.3">
      <c r="B3060" s="205">
        <v>40954</v>
      </c>
      <c r="C3060" s="81">
        <v>92.175522000000001</v>
      </c>
      <c r="D3060" s="62">
        <f t="shared" si="47"/>
        <v>-0.83774774494054038</v>
      </c>
      <c r="E3060">
        <v>-1.4521571273703566E-3</v>
      </c>
    </row>
    <row r="3061" spans="2:5" x14ac:dyDescent="0.3">
      <c r="B3061" s="205">
        <v>44392</v>
      </c>
      <c r="C3061" s="81">
        <v>568.100098</v>
      </c>
      <c r="D3061" s="62">
        <f t="shared" si="47"/>
        <v>2.6473743836549888</v>
      </c>
      <c r="E3061">
        <v>-1.4522671125938834E-3</v>
      </c>
    </row>
    <row r="3062" spans="2:5" x14ac:dyDescent="0.3">
      <c r="B3062" s="205">
        <v>41689</v>
      </c>
      <c r="C3062" s="81">
        <v>155.75590500000001</v>
      </c>
      <c r="D3062" s="62">
        <f t="shared" si="47"/>
        <v>5.9339855291538894</v>
      </c>
      <c r="E3062">
        <v>-1.4637185548162408E-3</v>
      </c>
    </row>
    <row r="3063" spans="2:5" x14ac:dyDescent="0.3">
      <c r="B3063" s="205">
        <v>38666</v>
      </c>
      <c r="C3063" s="81">
        <v>22.462681</v>
      </c>
      <c r="D3063" s="62">
        <f t="shared" si="47"/>
        <v>1.3736383999751618E-2</v>
      </c>
      <c r="E3063">
        <v>-1.4645069223679997E-3</v>
      </c>
    </row>
    <row r="3064" spans="2:5" x14ac:dyDescent="0.3">
      <c r="B3064" s="205">
        <v>38609</v>
      </c>
      <c r="C3064" s="81">
        <v>22.158306</v>
      </c>
      <c r="D3064" s="62">
        <f t="shared" si="47"/>
        <v>-0.47973179720386117</v>
      </c>
      <c r="E3064">
        <v>-1.4708251496274559E-3</v>
      </c>
    </row>
    <row r="3065" spans="2:5" x14ac:dyDescent="0.3">
      <c r="B3065" s="205">
        <v>39580</v>
      </c>
      <c r="C3065" s="81">
        <v>42.590159999999997</v>
      </c>
      <c r="D3065" s="62">
        <f t="shared" si="47"/>
        <v>-0.72074566070613777</v>
      </c>
      <c r="E3065">
        <v>-1.4919422062237495E-3</v>
      </c>
    </row>
    <row r="3066" spans="2:5" x14ac:dyDescent="0.3">
      <c r="B3066" s="205">
        <v>41628</v>
      </c>
      <c r="C3066" s="81">
        <v>152.51387</v>
      </c>
      <c r="D3066" s="62">
        <f t="shared" si="47"/>
        <v>-0.60310988137426869</v>
      </c>
      <c r="E3066">
        <v>-1.4945906518787383E-3</v>
      </c>
    </row>
    <row r="3067" spans="2:5" x14ac:dyDescent="0.3">
      <c r="B3067" s="205">
        <v>43644</v>
      </c>
      <c r="C3067" s="81">
        <v>384.27227800000003</v>
      </c>
      <c r="D3067" s="62">
        <f t="shared" si="47"/>
        <v>-0.20451001704373808</v>
      </c>
      <c r="E3067">
        <v>-1.4958712487500214E-3</v>
      </c>
    </row>
    <row r="3068" spans="2:5" x14ac:dyDescent="0.3">
      <c r="B3068" s="205">
        <v>43886</v>
      </c>
      <c r="C3068" s="81">
        <v>483.06362899999999</v>
      </c>
      <c r="D3068" s="62">
        <f t="shared" si="47"/>
        <v>3.0436679119021077</v>
      </c>
      <c r="E3068">
        <v>-1.4970259527299628E-3</v>
      </c>
    </row>
    <row r="3069" spans="2:5" x14ac:dyDescent="0.3">
      <c r="B3069" s="205">
        <v>41207</v>
      </c>
      <c r="C3069" s="81">
        <v>119.46174600000001</v>
      </c>
      <c r="D3069" s="62">
        <f t="shared" si="47"/>
        <v>-0.75192336737829746</v>
      </c>
      <c r="E3069">
        <v>-1.5036069381863225E-3</v>
      </c>
    </row>
    <row r="3070" spans="2:5" x14ac:dyDescent="0.3">
      <c r="B3070" s="205">
        <v>44057</v>
      </c>
      <c r="C3070" s="81">
        <v>481.55178799999999</v>
      </c>
      <c r="D3070" s="62">
        <f t="shared" si="47"/>
        <v>10.454966828294765</v>
      </c>
      <c r="E3070">
        <v>-1.506522112165053E-3</v>
      </c>
    </row>
    <row r="3071" spans="2:5" x14ac:dyDescent="0.3">
      <c r="B3071" s="205">
        <v>39517</v>
      </c>
      <c r="C3071" s="81">
        <v>42.038688999999998</v>
      </c>
      <c r="D3071" s="62">
        <f t="shared" si="47"/>
        <v>-0.64211972694347852</v>
      </c>
      <c r="E3071">
        <v>-1.5114604716010924E-3</v>
      </c>
    </row>
    <row r="3072" spans="2:5" x14ac:dyDescent="0.3">
      <c r="B3072" s="205">
        <v>41257</v>
      </c>
      <c r="C3072" s="81">
        <v>117.46579</v>
      </c>
      <c r="D3072" s="62">
        <f t="shared" si="47"/>
        <v>0.37190174224685102</v>
      </c>
      <c r="E3072">
        <v>-1.5374002117867075E-3</v>
      </c>
    </row>
    <row r="3073" spans="2:5" x14ac:dyDescent="0.3">
      <c r="B3073" s="205">
        <v>40617</v>
      </c>
      <c r="C3073" s="81">
        <v>85.622596999999999</v>
      </c>
      <c r="D3073" s="62">
        <f t="shared" si="47"/>
        <v>10.392593468790469</v>
      </c>
      <c r="E3073">
        <v>-1.5454469561919336E-3</v>
      </c>
    </row>
    <row r="3074" spans="2:5" x14ac:dyDescent="0.3">
      <c r="B3074" s="205">
        <v>37839</v>
      </c>
      <c r="C3074" s="81">
        <v>7.5156369999999999</v>
      </c>
      <c r="D3074" s="62">
        <f t="shared" si="47"/>
        <v>-0.93554714098486669</v>
      </c>
      <c r="E3074">
        <v>-1.5463759338204071E-3</v>
      </c>
    </row>
    <row r="3075" spans="2:5" x14ac:dyDescent="0.3">
      <c r="B3075" s="205">
        <v>41292</v>
      </c>
      <c r="C3075" s="81">
        <v>116.606728</v>
      </c>
      <c r="D3075" s="62">
        <f t="shared" si="47"/>
        <v>3.8794968232566516E-4</v>
      </c>
      <c r="E3075">
        <v>-1.5485123310420648E-3</v>
      </c>
    </row>
    <row r="3076" spans="2:5" x14ac:dyDescent="0.3">
      <c r="B3076" s="205">
        <v>41274</v>
      </c>
      <c r="C3076" s="81">
        <v>116.561508</v>
      </c>
      <c r="D3076" s="62">
        <f t="shared" si="47"/>
        <v>-0.65008806718512779</v>
      </c>
      <c r="E3076">
        <v>-1.5493772758764137E-3</v>
      </c>
    </row>
    <row r="3077" spans="2:5" x14ac:dyDescent="0.3">
      <c r="B3077" s="205">
        <v>43096</v>
      </c>
      <c r="C3077" s="81">
        <v>333.11669899999998</v>
      </c>
      <c r="D3077" s="62">
        <f t="shared" si="47"/>
        <v>-0.3273504848234241</v>
      </c>
      <c r="E3077">
        <v>-1.5558103836784589E-3</v>
      </c>
    </row>
    <row r="3078" spans="2:5" x14ac:dyDescent="0.3">
      <c r="B3078" s="205">
        <v>43871</v>
      </c>
      <c r="C3078" s="81">
        <v>495.23071299999998</v>
      </c>
      <c r="D3078" s="62">
        <f t="shared" si="47"/>
        <v>-0.20698793069170007</v>
      </c>
      <c r="E3078">
        <v>-1.5576166655150562E-3</v>
      </c>
    </row>
    <row r="3079" spans="2:5" x14ac:dyDescent="0.3">
      <c r="B3079" s="205">
        <v>44453</v>
      </c>
      <c r="C3079" s="81">
        <v>624.49328600000001</v>
      </c>
      <c r="D3079" s="62">
        <f t="shared" si="47"/>
        <v>1.0847534740995826</v>
      </c>
      <c r="E3079">
        <v>-1.5620086796898414E-3</v>
      </c>
    </row>
    <row r="3080" spans="2:5" x14ac:dyDescent="0.3">
      <c r="B3080" s="205">
        <v>43027</v>
      </c>
      <c r="C3080" s="81">
        <v>299.55258199999997</v>
      </c>
      <c r="D3080" s="62">
        <f t="shared" ref="D3080:D3143" si="48">(C3080-C3081)/C3081</f>
        <v>39.740620421734889</v>
      </c>
      <c r="E3080">
        <v>-1.5671610733700705E-3</v>
      </c>
    </row>
    <row r="3081" spans="2:5" x14ac:dyDescent="0.3">
      <c r="B3081" s="205">
        <v>37834</v>
      </c>
      <c r="C3081" s="81">
        <v>7.3526759999999998</v>
      </c>
      <c r="D3081" s="62">
        <f t="shared" si="48"/>
        <v>-0.81980520900833276</v>
      </c>
      <c r="E3081">
        <v>-1.580866008230518E-3</v>
      </c>
    </row>
    <row r="3082" spans="2:5" x14ac:dyDescent="0.3">
      <c r="B3082" s="205">
        <v>39891</v>
      </c>
      <c r="C3082" s="81">
        <v>40.804043</v>
      </c>
      <c r="D3082" s="62">
        <f t="shared" si="48"/>
        <v>-0.88714197052461929</v>
      </c>
      <c r="E3082">
        <v>-1.5822130507387002E-3</v>
      </c>
    </row>
    <row r="3083" spans="2:5" x14ac:dyDescent="0.3">
      <c r="B3083" s="205">
        <v>43293</v>
      </c>
      <c r="C3083" s="81">
        <v>361.55197099999998</v>
      </c>
      <c r="D3083" s="62">
        <f t="shared" si="48"/>
        <v>-0.31419110295436409</v>
      </c>
      <c r="E3083">
        <v>-1.5845102962200063E-3</v>
      </c>
    </row>
    <row r="3084" spans="2:5" x14ac:dyDescent="0.3">
      <c r="B3084" s="205">
        <v>44967</v>
      </c>
      <c r="C3084" s="81">
        <v>527.19055200000003</v>
      </c>
      <c r="D3084" s="62">
        <f t="shared" si="48"/>
        <v>0.80846610089089732</v>
      </c>
      <c r="E3084">
        <v>-1.5939841490015896E-3</v>
      </c>
    </row>
    <row r="3085" spans="2:5" x14ac:dyDescent="0.3">
      <c r="B3085" s="205">
        <v>42947</v>
      </c>
      <c r="C3085" s="81">
        <v>291.51254299999999</v>
      </c>
      <c r="D3085" s="62">
        <f t="shared" si="48"/>
        <v>6.4432863348113223</v>
      </c>
      <c r="E3085">
        <v>-1.6103144347988005E-3</v>
      </c>
    </row>
    <row r="3086" spans="2:5" x14ac:dyDescent="0.3">
      <c r="B3086" s="205">
        <v>39175</v>
      </c>
      <c r="C3086" s="81">
        <v>39.164493999999998</v>
      </c>
      <c r="D3086" s="62">
        <f t="shared" si="48"/>
        <v>2.9754304767248811</v>
      </c>
      <c r="E3086">
        <v>-1.6110557817166473E-3</v>
      </c>
    </row>
    <row r="3087" spans="2:5" x14ac:dyDescent="0.3">
      <c r="B3087" s="205">
        <v>38253</v>
      </c>
      <c r="C3087" s="81">
        <v>9.8516359999999992</v>
      </c>
      <c r="D3087" s="62">
        <f t="shared" si="48"/>
        <v>-0.98113080979617984</v>
      </c>
      <c r="E3087">
        <v>-1.6151893059023657E-3</v>
      </c>
    </row>
    <row r="3088" spans="2:5" x14ac:dyDescent="0.3">
      <c r="B3088" s="205">
        <v>45219</v>
      </c>
      <c r="C3088" s="81">
        <v>522.10168499999997</v>
      </c>
      <c r="D3088" s="62">
        <f t="shared" si="48"/>
        <v>29.036844060093745</v>
      </c>
      <c r="E3088">
        <v>-1.6170691699510266E-3</v>
      </c>
    </row>
    <row r="3089" spans="2:5" x14ac:dyDescent="0.3">
      <c r="B3089" s="205">
        <v>38506</v>
      </c>
      <c r="C3089" s="81">
        <v>17.382041999999998</v>
      </c>
      <c r="D3089" s="62">
        <f t="shared" si="48"/>
        <v>0.81068897684548769</v>
      </c>
      <c r="E3089">
        <v>-1.6216859514462151E-3</v>
      </c>
    </row>
    <row r="3090" spans="2:5" x14ac:dyDescent="0.3">
      <c r="B3090" s="205">
        <v>38089</v>
      </c>
      <c r="C3090" s="81">
        <v>9.5996839999999999</v>
      </c>
      <c r="D3090" s="62">
        <f t="shared" si="48"/>
        <v>-0.98135843841411285</v>
      </c>
      <c r="E3090">
        <v>-1.6277123989959872E-3</v>
      </c>
    </row>
    <row r="3091" spans="2:5" x14ac:dyDescent="0.3">
      <c r="B3091" s="205">
        <v>45035</v>
      </c>
      <c r="C3091" s="81">
        <v>514.961365</v>
      </c>
      <c r="D3091" s="62">
        <f t="shared" si="48"/>
        <v>12.040570689070377</v>
      </c>
      <c r="E3091">
        <v>-1.6318940277173111E-3</v>
      </c>
    </row>
    <row r="3092" spans="2:5" x14ac:dyDescent="0.3">
      <c r="B3092" s="205">
        <v>39862</v>
      </c>
      <c r="C3092" s="81">
        <v>39.489173999999998</v>
      </c>
      <c r="D3092" s="62">
        <f t="shared" si="48"/>
        <v>1.673843876887938</v>
      </c>
      <c r="E3092">
        <v>-1.6347088283453822E-3</v>
      </c>
    </row>
    <row r="3093" spans="2:5" x14ac:dyDescent="0.3">
      <c r="B3093" s="205">
        <v>38439</v>
      </c>
      <c r="C3093" s="81">
        <v>14.768691</v>
      </c>
      <c r="D3093" s="62">
        <f t="shared" si="48"/>
        <v>-0.9725466340839013</v>
      </c>
      <c r="E3093">
        <v>-1.6355834824927913E-3</v>
      </c>
    </row>
    <row r="3094" spans="2:5" x14ac:dyDescent="0.3">
      <c r="B3094" s="205">
        <v>44757</v>
      </c>
      <c r="C3094" s="81">
        <v>537.95556599999998</v>
      </c>
      <c r="D3094" s="62">
        <f t="shared" si="48"/>
        <v>43.139599814401443</v>
      </c>
      <c r="E3094">
        <v>-1.6388153378530329E-3</v>
      </c>
    </row>
    <row r="3095" spans="2:5" x14ac:dyDescent="0.3">
      <c r="B3095" s="205">
        <v>38296</v>
      </c>
      <c r="C3095" s="81">
        <v>12.187595</v>
      </c>
      <c r="D3095" s="62">
        <f t="shared" si="48"/>
        <v>-0.68588190169106722</v>
      </c>
      <c r="E3095">
        <v>-1.6518181877756798E-3</v>
      </c>
    </row>
    <row r="3096" spans="2:5" x14ac:dyDescent="0.3">
      <c r="B3096" s="205">
        <v>39869</v>
      </c>
      <c r="C3096" s="81">
        <v>38.799404000000003</v>
      </c>
      <c r="D3096" s="62">
        <f t="shared" si="48"/>
        <v>-0.84423408201725869</v>
      </c>
      <c r="E3096">
        <v>-1.6642101568229675E-3</v>
      </c>
    </row>
    <row r="3097" spans="2:5" x14ac:dyDescent="0.3">
      <c r="B3097" s="205">
        <v>42178</v>
      </c>
      <c r="C3097" s="81">
        <v>249.08789100000001</v>
      </c>
      <c r="D3097" s="62">
        <f t="shared" si="48"/>
        <v>-6.2314233840429526E-3</v>
      </c>
      <c r="E3097">
        <v>-1.6654160625566954E-3</v>
      </c>
    </row>
    <row r="3098" spans="2:5" x14ac:dyDescent="0.3">
      <c r="B3098" s="205">
        <v>42348</v>
      </c>
      <c r="C3098" s="81">
        <v>250.64979600000001</v>
      </c>
      <c r="D3098" s="62">
        <f t="shared" si="48"/>
        <v>5.5302197268966875</v>
      </c>
      <c r="E3098">
        <v>-1.6671912581582369E-3</v>
      </c>
    </row>
    <row r="3099" spans="2:5" x14ac:dyDescent="0.3">
      <c r="B3099" s="205">
        <v>39703</v>
      </c>
      <c r="C3099" s="81">
        <v>38.383057000000001</v>
      </c>
      <c r="D3099" s="62">
        <f t="shared" si="48"/>
        <v>-0.76546437032492165</v>
      </c>
      <c r="E3099">
        <v>-1.6673792029857297E-3</v>
      </c>
    </row>
    <row r="3100" spans="2:5" x14ac:dyDescent="0.3">
      <c r="B3100" s="205">
        <v>41765</v>
      </c>
      <c r="C3100" s="81">
        <v>163.65554800000001</v>
      </c>
      <c r="D3100" s="62">
        <f t="shared" si="48"/>
        <v>-0.25720627999929335</v>
      </c>
      <c r="E3100">
        <v>-1.6715532674047321E-3</v>
      </c>
    </row>
    <row r="3101" spans="2:5" x14ac:dyDescent="0.3">
      <c r="B3101" s="205">
        <v>42396</v>
      </c>
      <c r="C3101" s="81">
        <v>220.32435599999999</v>
      </c>
      <c r="D3101" s="62">
        <f t="shared" si="48"/>
        <v>-0.61932329681678333</v>
      </c>
      <c r="E3101">
        <v>-1.6859628394008995E-3</v>
      </c>
    </row>
    <row r="3102" spans="2:5" x14ac:dyDescent="0.3">
      <c r="B3102" s="205">
        <v>44797</v>
      </c>
      <c r="C3102" s="81">
        <v>578.770264</v>
      </c>
      <c r="D3102" s="62">
        <f t="shared" si="48"/>
        <v>-3.5414586394739732E-2</v>
      </c>
      <c r="E3102">
        <v>-1.7005442279341913E-3</v>
      </c>
    </row>
    <row r="3103" spans="2:5" x14ac:dyDescent="0.3">
      <c r="B3103" s="205">
        <v>44487</v>
      </c>
      <c r="C3103" s="81">
        <v>600.01971400000002</v>
      </c>
      <c r="D3103" s="62">
        <f t="shared" si="48"/>
        <v>14.988738808417102</v>
      </c>
      <c r="E3103">
        <v>-1.7066212948803647E-3</v>
      </c>
    </row>
    <row r="3104" spans="2:5" x14ac:dyDescent="0.3">
      <c r="B3104" s="205">
        <v>39846</v>
      </c>
      <c r="C3104" s="81">
        <v>37.527645</v>
      </c>
      <c r="D3104" s="62">
        <f t="shared" si="48"/>
        <v>-0.91598140140009288</v>
      </c>
      <c r="E3104">
        <v>-1.7203249727948935E-3</v>
      </c>
    </row>
    <row r="3105" spans="2:5" x14ac:dyDescent="0.3">
      <c r="B3105" s="205">
        <v>43986</v>
      </c>
      <c r="C3105" s="81">
        <v>446.65878300000003</v>
      </c>
      <c r="D3105" s="62">
        <f t="shared" si="48"/>
        <v>0.6494147748468474</v>
      </c>
      <c r="E3105">
        <v>-1.7267742203767446E-3</v>
      </c>
    </row>
    <row r="3106" spans="2:5" x14ac:dyDescent="0.3">
      <c r="B3106" s="205">
        <v>42837</v>
      </c>
      <c r="C3106" s="81">
        <v>270.79834</v>
      </c>
      <c r="D3106" s="62">
        <f t="shared" si="48"/>
        <v>22.250122626259973</v>
      </c>
      <c r="E3106">
        <v>-1.7274386815522174E-3</v>
      </c>
    </row>
    <row r="3107" spans="2:5" x14ac:dyDescent="0.3">
      <c r="B3107" s="205">
        <v>38328</v>
      </c>
      <c r="C3107" s="81">
        <v>11.647179</v>
      </c>
      <c r="D3107" s="62">
        <f t="shared" si="48"/>
        <v>-0.88721584363450567</v>
      </c>
      <c r="E3107">
        <v>-1.728071546036145E-3</v>
      </c>
    </row>
    <row r="3108" spans="2:5" x14ac:dyDescent="0.3">
      <c r="B3108" s="205">
        <v>41100</v>
      </c>
      <c r="C3108" s="81">
        <v>103.269638</v>
      </c>
      <c r="D3108" s="62">
        <f t="shared" si="48"/>
        <v>-0.33239177854692453</v>
      </c>
      <c r="E3108">
        <v>-1.7390989638649166E-3</v>
      </c>
    </row>
    <row r="3109" spans="2:5" x14ac:dyDescent="0.3">
      <c r="B3109" s="205">
        <v>41557</v>
      </c>
      <c r="C3109" s="81">
        <v>154.68598900000001</v>
      </c>
      <c r="D3109" s="62">
        <f t="shared" si="48"/>
        <v>12.553171225527059</v>
      </c>
      <c r="E3109">
        <v>-1.7603521132728041E-3</v>
      </c>
    </row>
    <row r="3110" spans="2:5" x14ac:dyDescent="0.3">
      <c r="B3110" s="205">
        <v>38348</v>
      </c>
      <c r="C3110" s="81">
        <v>11.413269</v>
      </c>
      <c r="D3110" s="62">
        <f t="shared" si="48"/>
        <v>3.3094262990652677E-2</v>
      </c>
      <c r="E3110">
        <v>-1.7636870952331934E-3</v>
      </c>
    </row>
    <row r="3111" spans="2:5" x14ac:dyDescent="0.3">
      <c r="B3111" s="205">
        <v>38035</v>
      </c>
      <c r="C3111" s="81">
        <v>11.047655000000001</v>
      </c>
      <c r="D3111" s="62">
        <f t="shared" si="48"/>
        <v>-0.92822141349964526</v>
      </c>
      <c r="E3111">
        <v>-1.7682842808382285E-3</v>
      </c>
    </row>
    <row r="3112" spans="2:5" x14ac:dyDescent="0.3">
      <c r="B3112" s="205">
        <v>41561</v>
      </c>
      <c r="C3112" s="81">
        <v>153.91296399999999</v>
      </c>
      <c r="D3112" s="62">
        <f t="shared" si="48"/>
        <v>-0.71107009473842475</v>
      </c>
      <c r="E3112">
        <v>-1.7694691464793055E-3</v>
      </c>
    </row>
    <row r="3113" spans="2:5" x14ac:dyDescent="0.3">
      <c r="B3113" s="205">
        <v>45328</v>
      </c>
      <c r="C3113" s="81">
        <v>532.70001200000002</v>
      </c>
      <c r="D3113" s="62">
        <f t="shared" si="48"/>
        <v>-4.4089844871917465E-2</v>
      </c>
      <c r="E3113">
        <v>-1.7802154169864989E-3</v>
      </c>
    </row>
    <row r="3114" spans="2:5" x14ac:dyDescent="0.3">
      <c r="B3114" s="205">
        <v>45190</v>
      </c>
      <c r="C3114" s="81">
        <v>557.26995799999997</v>
      </c>
      <c r="D3114" s="62">
        <f t="shared" si="48"/>
        <v>5.2275552730528842E-3</v>
      </c>
      <c r="E3114">
        <v>-1.782082522439783E-3</v>
      </c>
    </row>
    <row r="3115" spans="2:5" x14ac:dyDescent="0.3">
      <c r="B3115" s="205">
        <v>44930</v>
      </c>
      <c r="C3115" s="81">
        <v>554.37194799999997</v>
      </c>
      <c r="D3115" s="62">
        <f t="shared" si="48"/>
        <v>4.4408365736436285E-2</v>
      </c>
      <c r="E3115">
        <v>-1.783043625064374E-3</v>
      </c>
    </row>
    <row r="3116" spans="2:5" x14ac:dyDescent="0.3">
      <c r="B3116" s="205">
        <v>45418</v>
      </c>
      <c r="C3116" s="81">
        <v>530.79998799999998</v>
      </c>
      <c r="D3116" s="62">
        <f t="shared" si="48"/>
        <v>2.8339316720332138E-3</v>
      </c>
      <c r="E3116">
        <v>-1.7865763986836204E-3</v>
      </c>
    </row>
    <row r="3117" spans="2:5" x14ac:dyDescent="0.3">
      <c r="B3117" s="205">
        <v>45282</v>
      </c>
      <c r="C3117" s="81">
        <v>529.29998799999998</v>
      </c>
      <c r="D3117" s="62">
        <f t="shared" si="48"/>
        <v>-3.0412251574046031E-2</v>
      </c>
      <c r="E3117">
        <v>-1.7916303630363323E-3</v>
      </c>
    </row>
    <row r="3118" spans="2:5" x14ac:dyDescent="0.3">
      <c r="B3118" s="205">
        <v>44595</v>
      </c>
      <c r="C3118" s="81">
        <v>545.90210000000002</v>
      </c>
      <c r="D3118" s="62">
        <f t="shared" si="48"/>
        <v>0.20187953685901031</v>
      </c>
      <c r="E3118">
        <v>-1.7938348574145402E-3</v>
      </c>
    </row>
    <row r="3119" spans="2:5" x14ac:dyDescent="0.3">
      <c r="B3119" s="205">
        <v>43761</v>
      </c>
      <c r="C3119" s="81">
        <v>454.20700099999999</v>
      </c>
      <c r="D3119" s="62">
        <f t="shared" si="48"/>
        <v>8.5390574804620876</v>
      </c>
      <c r="E3119">
        <v>-1.7986247849655927E-3</v>
      </c>
    </row>
    <row r="3120" spans="2:5" x14ac:dyDescent="0.3">
      <c r="B3120" s="205">
        <v>39962</v>
      </c>
      <c r="C3120" s="81">
        <v>47.615501000000002</v>
      </c>
      <c r="D3120" s="62">
        <f t="shared" si="48"/>
        <v>-0.86877236117209955</v>
      </c>
      <c r="E3120">
        <v>-1.8073982536100386E-3</v>
      </c>
    </row>
    <row r="3121" spans="2:5" x14ac:dyDescent="0.3">
      <c r="B3121" s="205">
        <v>43276</v>
      </c>
      <c r="C3121" s="81">
        <v>362.846588</v>
      </c>
      <c r="D3121" s="62">
        <f t="shared" si="48"/>
        <v>-7.5380286973823998E-2</v>
      </c>
      <c r="E3121">
        <v>-1.8174191323449902E-3</v>
      </c>
    </row>
    <row r="3122" spans="2:5" x14ac:dyDescent="0.3">
      <c r="B3122" s="205">
        <v>43628</v>
      </c>
      <c r="C3122" s="81">
        <v>392.42791699999998</v>
      </c>
      <c r="D3122" s="62">
        <f t="shared" si="48"/>
        <v>4.5065644832886251</v>
      </c>
      <c r="E3122">
        <v>-1.8302902001733055E-3</v>
      </c>
    </row>
    <row r="3123" spans="2:5" x14ac:dyDescent="0.3">
      <c r="B3123" s="205">
        <v>40170</v>
      </c>
      <c r="C3123" s="81">
        <v>71.265472000000003</v>
      </c>
      <c r="D3123" s="62">
        <f t="shared" si="48"/>
        <v>-0.84015390090881059</v>
      </c>
      <c r="E3123">
        <v>-1.8355375653237253E-3</v>
      </c>
    </row>
    <row r="3124" spans="2:5" x14ac:dyDescent="0.3">
      <c r="B3124" s="205">
        <v>43784</v>
      </c>
      <c r="C3124" s="81">
        <v>445.83804300000003</v>
      </c>
      <c r="D3124" s="62">
        <f t="shared" si="48"/>
        <v>8.7224525286370831</v>
      </c>
      <c r="E3124">
        <v>-1.8375100439925764E-3</v>
      </c>
    </row>
    <row r="3125" spans="2:5" x14ac:dyDescent="0.3">
      <c r="B3125" s="205">
        <v>39385</v>
      </c>
      <c r="C3125" s="81">
        <v>45.856541</v>
      </c>
      <c r="D3125" s="62">
        <f t="shared" si="48"/>
        <v>-0.51749812048395705</v>
      </c>
      <c r="E3125">
        <v>-1.8466793988339558E-3</v>
      </c>
    </row>
    <row r="3126" spans="2:5" x14ac:dyDescent="0.3">
      <c r="B3126" s="205">
        <v>40457</v>
      </c>
      <c r="C3126" s="81">
        <v>95.039092999999994</v>
      </c>
      <c r="D3126" s="62">
        <f t="shared" si="48"/>
        <v>5.2375885635767547</v>
      </c>
      <c r="E3126">
        <v>-1.8468739722924705E-3</v>
      </c>
    </row>
    <row r="3127" spans="2:5" x14ac:dyDescent="0.3">
      <c r="B3127" s="205">
        <v>38462</v>
      </c>
      <c r="C3127" s="81">
        <v>15.236511999999999</v>
      </c>
      <c r="D3127" s="62">
        <f t="shared" si="48"/>
        <v>-0.83780613449258234</v>
      </c>
      <c r="E3127">
        <v>-1.8494251753861757E-3</v>
      </c>
    </row>
    <row r="3128" spans="2:5" x14ac:dyDescent="0.3">
      <c r="B3128" s="205">
        <v>40462</v>
      </c>
      <c r="C3128" s="81">
        <v>93.940124999999995</v>
      </c>
      <c r="D3128" s="62">
        <f t="shared" si="48"/>
        <v>-0.65806946187703064</v>
      </c>
      <c r="E3128">
        <v>-1.868354601297386E-3</v>
      </c>
    </row>
    <row r="3129" spans="2:5" x14ac:dyDescent="0.3">
      <c r="B3129" s="205">
        <v>42677</v>
      </c>
      <c r="C3129" s="81">
        <v>274.73452800000001</v>
      </c>
      <c r="D3129" s="62">
        <f t="shared" si="48"/>
        <v>6.8427777494530577</v>
      </c>
      <c r="E3129">
        <v>-1.8726287304323358E-3</v>
      </c>
    </row>
    <row r="3130" spans="2:5" x14ac:dyDescent="0.3">
      <c r="B3130" s="205">
        <v>38824</v>
      </c>
      <c r="C3130" s="81">
        <v>35.030258000000003</v>
      </c>
      <c r="D3130" s="62">
        <f t="shared" si="48"/>
        <v>-0.8571415690319949</v>
      </c>
      <c r="E3130">
        <v>-1.8775562096506016E-3</v>
      </c>
    </row>
    <row r="3131" spans="2:5" x14ac:dyDescent="0.3">
      <c r="B3131" s="205">
        <v>42094</v>
      </c>
      <c r="C3131" s="81">
        <v>245.20959500000001</v>
      </c>
      <c r="D3131" s="62">
        <f t="shared" si="48"/>
        <v>27.993671066429918</v>
      </c>
      <c r="E3131">
        <v>-1.8793404414625613E-3</v>
      </c>
    </row>
    <row r="3132" spans="2:5" x14ac:dyDescent="0.3">
      <c r="B3132" s="205">
        <v>38170</v>
      </c>
      <c r="C3132" s="81">
        <v>8.4573490000000007</v>
      </c>
      <c r="D3132" s="62">
        <f t="shared" si="48"/>
        <v>-0.72349978011996086</v>
      </c>
      <c r="E3132">
        <v>-1.8807345675260479E-3</v>
      </c>
    </row>
    <row r="3133" spans="2:5" x14ac:dyDescent="0.3">
      <c r="B3133" s="205">
        <v>38729</v>
      </c>
      <c r="C3133" s="81">
        <v>30.587133000000001</v>
      </c>
      <c r="D3133" s="62">
        <f t="shared" si="48"/>
        <v>-0.67647577787526603</v>
      </c>
      <c r="E3133">
        <v>-1.8811686074701208E-3</v>
      </c>
    </row>
    <row r="3134" spans="2:5" x14ac:dyDescent="0.3">
      <c r="B3134" s="205">
        <v>40990</v>
      </c>
      <c r="C3134" s="81">
        <v>94.543564000000003</v>
      </c>
      <c r="D3134" s="62">
        <f t="shared" si="48"/>
        <v>-0.83510276506593617</v>
      </c>
      <c r="E3134">
        <v>-1.8868420516437842E-3</v>
      </c>
    </row>
    <row r="3135" spans="2:5" x14ac:dyDescent="0.3">
      <c r="B3135" s="205">
        <v>44785</v>
      </c>
      <c r="C3135" s="81">
        <v>573.348389</v>
      </c>
      <c r="D3135" s="62">
        <f t="shared" si="48"/>
        <v>23.018641425413076</v>
      </c>
      <c r="E3135">
        <v>-1.8876883686811804E-3</v>
      </c>
    </row>
    <row r="3136" spans="2:5" x14ac:dyDescent="0.3">
      <c r="B3136" s="205">
        <v>38692</v>
      </c>
      <c r="C3136" s="81">
        <v>23.870975000000001</v>
      </c>
      <c r="D3136" s="62">
        <f t="shared" si="48"/>
        <v>-0.92608935582380048</v>
      </c>
      <c r="E3136">
        <v>-1.8939407401762965E-3</v>
      </c>
    </row>
    <row r="3137" spans="2:5" x14ac:dyDescent="0.3">
      <c r="B3137" s="205">
        <v>43199</v>
      </c>
      <c r="C3137" s="81">
        <v>322.97073399999999</v>
      </c>
      <c r="D3137" s="62">
        <f t="shared" si="48"/>
        <v>-6.9729592520510475E-2</v>
      </c>
      <c r="E3137">
        <v>-1.8959360346328879E-3</v>
      </c>
    </row>
    <row r="3138" spans="2:5" x14ac:dyDescent="0.3">
      <c r="B3138" s="205">
        <v>43230</v>
      </c>
      <c r="C3138" s="81">
        <v>347.17941300000001</v>
      </c>
      <c r="D3138" s="62">
        <f t="shared" si="48"/>
        <v>27.145465640106945</v>
      </c>
      <c r="E3138">
        <v>-1.8991891350100705E-3</v>
      </c>
    </row>
    <row r="3139" spans="2:5" x14ac:dyDescent="0.3">
      <c r="B3139" s="205">
        <v>37991</v>
      </c>
      <c r="C3139" s="81">
        <v>12.335181</v>
      </c>
      <c r="D3139" s="62">
        <f t="shared" si="48"/>
        <v>-0.72133818331065447</v>
      </c>
      <c r="E3139">
        <v>-1.9000437183212746E-3</v>
      </c>
    </row>
    <row r="3140" spans="2:5" x14ac:dyDescent="0.3">
      <c r="B3140" s="205">
        <v>39392</v>
      </c>
      <c r="C3140" s="81">
        <v>44.265774</v>
      </c>
      <c r="D3140" s="62">
        <f t="shared" si="48"/>
        <v>-0.89603014717408735</v>
      </c>
      <c r="E3140">
        <v>-1.9128260448463791E-3</v>
      </c>
    </row>
    <row r="3141" spans="2:5" x14ac:dyDescent="0.3">
      <c r="B3141" s="205">
        <v>43712</v>
      </c>
      <c r="C3141" s="81">
        <v>425.75585899999999</v>
      </c>
      <c r="D3141" s="62">
        <f t="shared" si="48"/>
        <v>0.24237056799700374</v>
      </c>
      <c r="E3141">
        <v>-1.9185171208026253E-3</v>
      </c>
    </row>
    <row r="3142" spans="2:5" x14ac:dyDescent="0.3">
      <c r="B3142" s="205">
        <v>43122</v>
      </c>
      <c r="C3142" s="81">
        <v>342.69635</v>
      </c>
      <c r="D3142" s="62">
        <f t="shared" si="48"/>
        <v>2.7580734877110511</v>
      </c>
      <c r="E3142">
        <v>-1.9240761353936831E-3</v>
      </c>
    </row>
    <row r="3143" spans="2:5" x14ac:dyDescent="0.3">
      <c r="B3143" s="205">
        <v>40648</v>
      </c>
      <c r="C3143" s="81">
        <v>91.189368999999999</v>
      </c>
      <c r="D3143" s="62">
        <f t="shared" si="48"/>
        <v>2.4284131005406274E-3</v>
      </c>
      <c r="E3143">
        <v>-1.9343606902621987E-3</v>
      </c>
    </row>
    <row r="3144" spans="2:5" x14ac:dyDescent="0.3">
      <c r="B3144" s="205">
        <v>40658</v>
      </c>
      <c r="C3144" s="81">
        <v>90.968459999999993</v>
      </c>
      <c r="D3144" s="62">
        <f t="shared" ref="D3144:D3207" si="49">(C3144-C3145)/C3145</f>
        <v>-0.44290356595460112</v>
      </c>
      <c r="E3144">
        <v>-1.9392132620026066E-3</v>
      </c>
    </row>
    <row r="3145" spans="2:5" x14ac:dyDescent="0.3">
      <c r="B3145" s="205">
        <v>41744</v>
      </c>
      <c r="C3145" s="81">
        <v>163.29032900000001</v>
      </c>
      <c r="D3145" s="62">
        <f t="shared" si="49"/>
        <v>-0.51523560883884634</v>
      </c>
      <c r="E3145">
        <v>-1.9533961766279684E-3</v>
      </c>
    </row>
    <row r="3146" spans="2:5" x14ac:dyDescent="0.3">
      <c r="B3146" s="205">
        <v>43214</v>
      </c>
      <c r="C3146" s="81">
        <v>336.84472699999998</v>
      </c>
      <c r="D3146" s="62">
        <f t="shared" si="49"/>
        <v>0.28825640048574264</v>
      </c>
      <c r="E3146">
        <v>-1.9573438394861124E-3</v>
      </c>
    </row>
    <row r="3147" spans="2:5" x14ac:dyDescent="0.3">
      <c r="B3147" s="205">
        <v>42712</v>
      </c>
      <c r="C3147" s="81">
        <v>261.47335800000002</v>
      </c>
      <c r="D3147" s="62">
        <f t="shared" si="49"/>
        <v>1.6951647107974369E-2</v>
      </c>
      <c r="E3147">
        <v>-1.9676523575556403E-3</v>
      </c>
    </row>
    <row r="3148" spans="2:5" x14ac:dyDescent="0.3">
      <c r="B3148" s="205">
        <v>42370</v>
      </c>
      <c r="C3148" s="81">
        <v>257.11483800000002</v>
      </c>
      <c r="D3148" s="62">
        <f t="shared" si="49"/>
        <v>-0.47255315157337113</v>
      </c>
      <c r="E3148">
        <v>-1.98616193737749E-3</v>
      </c>
    </row>
    <row r="3149" spans="2:5" x14ac:dyDescent="0.3">
      <c r="B3149" s="205">
        <v>44168</v>
      </c>
      <c r="C3149" s="81">
        <v>487.47061200000002</v>
      </c>
      <c r="D3149" s="62">
        <f t="shared" si="49"/>
        <v>85.046739523376473</v>
      </c>
      <c r="E3149">
        <v>-1.9899656744924096E-3</v>
      </c>
    </row>
    <row r="3150" spans="2:5" x14ac:dyDescent="0.3">
      <c r="B3150" s="205">
        <v>37552</v>
      </c>
      <c r="C3150" s="81">
        <v>5.665184</v>
      </c>
      <c r="D3150" s="62">
        <f t="shared" si="49"/>
        <v>-0.64881942069050336</v>
      </c>
      <c r="E3150">
        <v>-1.9934818990574969E-3</v>
      </c>
    </row>
    <row r="3151" spans="2:5" x14ac:dyDescent="0.3">
      <c r="B3151" s="205">
        <v>38427</v>
      </c>
      <c r="C3151" s="81">
        <v>16.131826</v>
      </c>
      <c r="D3151" s="62">
        <f t="shared" si="49"/>
        <v>-0.95102493392681686</v>
      </c>
      <c r="E3151">
        <v>-1.9960912123050335E-3</v>
      </c>
    </row>
    <row r="3152" spans="2:5" x14ac:dyDescent="0.3">
      <c r="B3152" s="205">
        <v>43101</v>
      </c>
      <c r="C3152" s="81">
        <v>329.38855000000001</v>
      </c>
      <c r="D3152" s="62">
        <f t="shared" si="49"/>
        <v>-0.41941985862255221</v>
      </c>
      <c r="E3152">
        <v>-2.00193131155565E-3</v>
      </c>
    </row>
    <row r="3153" spans="2:5" x14ac:dyDescent="0.3">
      <c r="B3153" s="205">
        <v>45107</v>
      </c>
      <c r="C3153" s="81">
        <v>567.34381099999996</v>
      </c>
      <c r="D3153" s="62">
        <f t="shared" si="49"/>
        <v>98.685418834433079</v>
      </c>
      <c r="E3153">
        <v>-2.0031098791311384E-3</v>
      </c>
    </row>
    <row r="3154" spans="2:5" x14ac:dyDescent="0.3">
      <c r="B3154" s="205">
        <v>37777</v>
      </c>
      <c r="C3154" s="81">
        <v>5.6913419999999997</v>
      </c>
      <c r="D3154" s="62">
        <f t="shared" si="49"/>
        <v>-0.94908010292126022</v>
      </c>
      <c r="E3154">
        <v>-2.0067384608154701E-3</v>
      </c>
    </row>
    <row r="3155" spans="2:5" x14ac:dyDescent="0.3">
      <c r="B3155" s="205">
        <v>41178</v>
      </c>
      <c r="C3155" s="81">
        <v>111.770493</v>
      </c>
      <c r="D3155" s="62">
        <f t="shared" si="49"/>
        <v>18.77120079133984</v>
      </c>
      <c r="E3155">
        <v>-2.0079757399272201E-3</v>
      </c>
    </row>
    <row r="3156" spans="2:5" x14ac:dyDescent="0.3">
      <c r="B3156" s="205">
        <v>37609</v>
      </c>
      <c r="C3156" s="81">
        <v>5.6531969999999996</v>
      </c>
      <c r="D3156" s="62">
        <f t="shared" si="49"/>
        <v>3.3850864153705381E-3</v>
      </c>
      <c r="E3156">
        <v>-2.0200754152074549E-3</v>
      </c>
    </row>
    <row r="3157" spans="2:5" x14ac:dyDescent="0.3">
      <c r="B3157" s="205">
        <v>37582</v>
      </c>
      <c r="C3157" s="81">
        <v>5.634125</v>
      </c>
      <c r="D3157" s="62">
        <f t="shared" si="49"/>
        <v>-0.99062231509597165</v>
      </c>
      <c r="E3157">
        <v>-2.0272532268664012E-3</v>
      </c>
    </row>
    <row r="3158" spans="2:5" x14ac:dyDescent="0.3">
      <c r="B3158" s="205">
        <v>44475</v>
      </c>
      <c r="C3158" s="81">
        <v>600.80127000000005</v>
      </c>
      <c r="D3158" s="62">
        <f t="shared" si="49"/>
        <v>18.788811209771332</v>
      </c>
      <c r="E3158">
        <v>-2.0284807945063965E-3</v>
      </c>
    </row>
    <row r="3159" spans="2:5" x14ac:dyDescent="0.3">
      <c r="B3159" s="205">
        <v>38733</v>
      </c>
      <c r="C3159" s="81">
        <v>30.360655000000001</v>
      </c>
      <c r="D3159" s="62">
        <f t="shared" si="49"/>
        <v>-0.64771216439781443</v>
      </c>
      <c r="E3159">
        <v>-2.030377329564475E-3</v>
      </c>
    </row>
    <row r="3160" spans="2:5" x14ac:dyDescent="0.3">
      <c r="B3160" s="205">
        <v>40393</v>
      </c>
      <c r="C3160" s="81">
        <v>86.181388999999996</v>
      </c>
      <c r="D3160" s="62">
        <f t="shared" si="49"/>
        <v>14.400594677105593</v>
      </c>
      <c r="E3160">
        <v>-2.0361353903641738E-3</v>
      </c>
    </row>
    <row r="3161" spans="2:5" x14ac:dyDescent="0.3">
      <c r="B3161" s="205">
        <v>37606</v>
      </c>
      <c r="C3161" s="81">
        <v>5.5959779999999997</v>
      </c>
      <c r="D3161" s="62">
        <f t="shared" si="49"/>
        <v>-0.42546963883602318</v>
      </c>
      <c r="E3161">
        <v>-2.0408665515097685E-3</v>
      </c>
    </row>
    <row r="3162" spans="2:5" x14ac:dyDescent="0.3">
      <c r="B3162" s="205">
        <v>38285</v>
      </c>
      <c r="C3162" s="81">
        <v>9.7400909999999996</v>
      </c>
      <c r="D3162" s="62">
        <f t="shared" si="49"/>
        <v>-0.98159584545851575</v>
      </c>
      <c r="E3162">
        <v>-2.0409813062711533E-3</v>
      </c>
    </row>
    <row r="3163" spans="2:5" x14ac:dyDescent="0.3">
      <c r="B3163" s="205">
        <v>44858</v>
      </c>
      <c r="C3163" s="81">
        <v>529.23327600000005</v>
      </c>
      <c r="D3163" s="62">
        <f t="shared" si="49"/>
        <v>93.897325828093869</v>
      </c>
      <c r="E3163">
        <v>-2.0448346803019126E-3</v>
      </c>
    </row>
    <row r="3164" spans="2:5" x14ac:dyDescent="0.3">
      <c r="B3164" s="205">
        <v>37685</v>
      </c>
      <c r="C3164" s="81">
        <v>5.5769039999999999</v>
      </c>
      <c r="D3164" s="62">
        <f t="shared" si="49"/>
        <v>0</v>
      </c>
      <c r="E3164">
        <v>-2.0480109599454416E-3</v>
      </c>
    </row>
    <row r="3165" spans="2:5" x14ac:dyDescent="0.3">
      <c r="B3165" s="205">
        <v>37627</v>
      </c>
      <c r="C3165" s="81">
        <v>5.5769039999999999</v>
      </c>
      <c r="D3165" s="62">
        <f t="shared" si="49"/>
        <v>-0.98946302683080367</v>
      </c>
      <c r="E3165">
        <v>-2.0480109599454416E-3</v>
      </c>
    </row>
    <row r="3166" spans="2:5" x14ac:dyDescent="0.3">
      <c r="B3166" s="205">
        <v>44974</v>
      </c>
      <c r="C3166" s="81">
        <v>529.27002000000005</v>
      </c>
      <c r="D3166" s="62">
        <f t="shared" si="49"/>
        <v>1.970391605432426</v>
      </c>
      <c r="E3166">
        <v>-2.0536497084035874E-3</v>
      </c>
    </row>
    <row r="3167" spans="2:5" x14ac:dyDescent="0.3">
      <c r="B3167" s="205">
        <v>41837</v>
      </c>
      <c r="C3167" s="81">
        <v>178.18190000000001</v>
      </c>
      <c r="D3167" s="62">
        <f t="shared" si="49"/>
        <v>-0.57262114056276037</v>
      </c>
      <c r="E3167">
        <v>-2.0570186995931038E-3</v>
      </c>
    </row>
    <row r="3168" spans="2:5" x14ac:dyDescent="0.3">
      <c r="B3168" s="205">
        <v>43318</v>
      </c>
      <c r="C3168" s="81">
        <v>416.91790800000001</v>
      </c>
      <c r="D3168" s="62">
        <f t="shared" si="49"/>
        <v>9.2856644226674376</v>
      </c>
      <c r="E3168">
        <v>-2.0600053137243475E-3</v>
      </c>
    </row>
    <row r="3169" spans="2:5" x14ac:dyDescent="0.3">
      <c r="B3169" s="205">
        <v>39206</v>
      </c>
      <c r="C3169" s="81">
        <v>40.533881999999998</v>
      </c>
      <c r="D3169" s="62">
        <f t="shared" si="49"/>
        <v>-0.90225448513632411</v>
      </c>
      <c r="E3169">
        <v>-2.0747864575634753E-3</v>
      </c>
    </row>
    <row r="3170" spans="2:5" x14ac:dyDescent="0.3">
      <c r="B3170" s="205">
        <v>43532</v>
      </c>
      <c r="C3170" s="81">
        <v>414.68789700000002</v>
      </c>
      <c r="D3170" s="62">
        <f t="shared" si="49"/>
        <v>2.8415755180650568</v>
      </c>
      <c r="E3170">
        <v>-2.0780220071054925E-3</v>
      </c>
    </row>
    <row r="3171" spans="2:5" x14ac:dyDescent="0.3">
      <c r="B3171" s="205">
        <v>41131</v>
      </c>
      <c r="C3171" s="81">
        <v>107.94735</v>
      </c>
      <c r="D3171" s="62">
        <f t="shared" si="49"/>
        <v>-0.81090058532409115</v>
      </c>
      <c r="E3171">
        <v>-2.0790822237595663E-3</v>
      </c>
    </row>
    <row r="3172" spans="2:5" x14ac:dyDescent="0.3">
      <c r="B3172" s="205">
        <v>45134</v>
      </c>
      <c r="C3172" s="81">
        <v>570.84973100000002</v>
      </c>
      <c r="D3172" s="62">
        <f t="shared" si="49"/>
        <v>1.5893291818529676</v>
      </c>
      <c r="E3172">
        <v>-2.0869878516720534E-3</v>
      </c>
    </row>
    <row r="3173" spans="2:5" x14ac:dyDescent="0.3">
      <c r="B3173" s="205">
        <v>41983</v>
      </c>
      <c r="C3173" s="81">
        <v>220.462402</v>
      </c>
      <c r="D3173" s="62">
        <f t="shared" si="49"/>
        <v>-0.57665144759988851</v>
      </c>
      <c r="E3173">
        <v>-2.0899302628425366E-3</v>
      </c>
    </row>
    <row r="3174" spans="2:5" x14ac:dyDescent="0.3">
      <c r="B3174" s="205">
        <v>45229</v>
      </c>
      <c r="C3174" s="81">
        <v>520.75860599999999</v>
      </c>
      <c r="D3174" s="62">
        <f t="shared" si="49"/>
        <v>23.579057544770428</v>
      </c>
      <c r="E3174">
        <v>-2.0970657853845586E-3</v>
      </c>
    </row>
    <row r="3175" spans="2:5" x14ac:dyDescent="0.3">
      <c r="B3175" s="205">
        <v>38581</v>
      </c>
      <c r="C3175" s="81">
        <v>21.187086000000001</v>
      </c>
      <c r="D3175" s="62">
        <f t="shared" si="49"/>
        <v>-0.92643018989680903</v>
      </c>
      <c r="E3175">
        <v>-2.1144048795450625E-3</v>
      </c>
    </row>
    <row r="3176" spans="2:5" x14ac:dyDescent="0.3">
      <c r="B3176" s="205">
        <v>42942</v>
      </c>
      <c r="C3176" s="81">
        <v>287.98614500000002</v>
      </c>
      <c r="D3176" s="62">
        <f t="shared" si="49"/>
        <v>52.5434740007898</v>
      </c>
      <c r="E3176">
        <v>-2.1181684551514774E-3</v>
      </c>
    </row>
    <row r="3177" spans="2:5" x14ac:dyDescent="0.3">
      <c r="B3177" s="205">
        <v>37768</v>
      </c>
      <c r="C3177" s="81">
        <v>5.3785480000000003</v>
      </c>
      <c r="D3177" s="62">
        <f t="shared" si="49"/>
        <v>-0.97953666710041865</v>
      </c>
      <c r="E3177">
        <v>-2.1230091107758563E-3</v>
      </c>
    </row>
    <row r="3178" spans="2:5" x14ac:dyDescent="0.3">
      <c r="B3178" s="205">
        <v>42639</v>
      </c>
      <c r="C3178" s="81">
        <v>262.83831800000002</v>
      </c>
      <c r="D3178" s="62">
        <f t="shared" si="49"/>
        <v>0.77155634714875743</v>
      </c>
      <c r="E3178">
        <v>-2.1254704042867438E-3</v>
      </c>
    </row>
    <row r="3179" spans="2:5" x14ac:dyDescent="0.3">
      <c r="B3179" s="205">
        <v>41523</v>
      </c>
      <c r="C3179" s="81">
        <v>148.365768</v>
      </c>
      <c r="D3179" s="62">
        <f t="shared" si="49"/>
        <v>15.004904412817279</v>
      </c>
      <c r="E3179">
        <v>-2.1405660524307338E-3</v>
      </c>
    </row>
    <row r="3180" spans="2:5" x14ac:dyDescent="0.3">
      <c r="B3180" s="205">
        <v>38191</v>
      </c>
      <c r="C3180" s="81">
        <v>9.2700189999999996</v>
      </c>
      <c r="D3180" s="62">
        <f t="shared" si="49"/>
        <v>-0.91066280937673127</v>
      </c>
      <c r="E3180">
        <v>-2.1441477865621708E-3</v>
      </c>
    </row>
    <row r="3181" spans="2:5" x14ac:dyDescent="0.3">
      <c r="B3181" s="205">
        <v>41109</v>
      </c>
      <c r="C3181" s="81">
        <v>103.76438899999999</v>
      </c>
      <c r="D3181" s="62">
        <f t="shared" si="49"/>
        <v>-0.65757931068713815</v>
      </c>
      <c r="E3181">
        <v>-2.1626459750213214E-3</v>
      </c>
    </row>
    <row r="3182" spans="2:5" x14ac:dyDescent="0.3">
      <c r="B3182" s="205">
        <v>43038</v>
      </c>
      <c r="C3182" s="81">
        <v>303.03189099999997</v>
      </c>
      <c r="D3182" s="62">
        <f t="shared" si="49"/>
        <v>9.0027793907258378</v>
      </c>
      <c r="E3182">
        <v>-2.1677517592468224E-3</v>
      </c>
    </row>
    <row r="3183" spans="2:5" x14ac:dyDescent="0.3">
      <c r="B3183" s="205">
        <v>38734</v>
      </c>
      <c r="C3183" s="81">
        <v>30.294768999999999</v>
      </c>
      <c r="D3183" s="62">
        <f t="shared" si="49"/>
        <v>2.3107188221510255</v>
      </c>
      <c r="E3183">
        <v>-2.1701112838310816E-3</v>
      </c>
    </row>
    <row r="3184" spans="2:5" x14ac:dyDescent="0.3">
      <c r="B3184" s="205">
        <v>38197</v>
      </c>
      <c r="C3184" s="81">
        <v>9.1505109999999998</v>
      </c>
      <c r="D3184" s="62">
        <f t="shared" si="49"/>
        <v>-0.76713401574610374</v>
      </c>
      <c r="E3184">
        <v>-2.1718724578612381E-3</v>
      </c>
    </row>
    <row r="3185" spans="2:5" x14ac:dyDescent="0.3">
      <c r="B3185" s="205">
        <v>39871</v>
      </c>
      <c r="C3185" s="81">
        <v>39.295180999999999</v>
      </c>
      <c r="D3185" s="62">
        <f t="shared" si="49"/>
        <v>0</v>
      </c>
      <c r="E3185">
        <v>-2.189358372496634E-3</v>
      </c>
    </row>
    <row r="3186" spans="2:5" x14ac:dyDescent="0.3">
      <c r="B3186" s="205">
        <v>39853</v>
      </c>
      <c r="C3186" s="81">
        <v>39.295180999999999</v>
      </c>
      <c r="D3186" s="62">
        <f t="shared" si="49"/>
        <v>-0.81147735089874962</v>
      </c>
      <c r="E3186">
        <v>-2.189358372496634E-3</v>
      </c>
    </row>
    <row r="3187" spans="2:5" x14ac:dyDescent="0.3">
      <c r="B3187" s="205">
        <v>41884</v>
      </c>
      <c r="C3187" s="81">
        <v>208.437454</v>
      </c>
      <c r="D3187" s="62">
        <f t="shared" si="49"/>
        <v>4.4571359954327479</v>
      </c>
      <c r="E3187">
        <v>-2.1977719393857752E-3</v>
      </c>
    </row>
    <row r="3188" spans="2:5" x14ac:dyDescent="0.3">
      <c r="B3188" s="205">
        <v>39170</v>
      </c>
      <c r="C3188" s="81">
        <v>38.195393000000003</v>
      </c>
      <c r="D3188" s="62">
        <f t="shared" si="49"/>
        <v>-0.10896776978642154</v>
      </c>
      <c r="E3188">
        <v>-2.2012215104863248E-3</v>
      </c>
    </row>
    <row r="3189" spans="2:5" x14ac:dyDescent="0.3">
      <c r="B3189" s="205">
        <v>38842</v>
      </c>
      <c r="C3189" s="81">
        <v>42.866455000000002</v>
      </c>
      <c r="D3189" s="62">
        <f t="shared" si="49"/>
        <v>-0.45510618217333437</v>
      </c>
      <c r="E3189">
        <v>-2.2047581846808416E-3</v>
      </c>
    </row>
    <row r="3190" spans="2:5" x14ac:dyDescent="0.3">
      <c r="B3190" s="205">
        <v>40325</v>
      </c>
      <c r="C3190" s="81">
        <v>78.669372999999993</v>
      </c>
      <c r="D3190" s="62">
        <f t="shared" si="49"/>
        <v>-0.85864825381542476</v>
      </c>
      <c r="E3190">
        <v>-2.2162213793298115E-3</v>
      </c>
    </row>
    <row r="3191" spans="2:5" x14ac:dyDescent="0.3">
      <c r="B3191" s="205">
        <v>44953</v>
      </c>
      <c r="C3191" s="81">
        <v>556.55041500000004</v>
      </c>
      <c r="D3191" s="62">
        <f t="shared" si="49"/>
        <v>4.6191863727093141</v>
      </c>
      <c r="E3191">
        <v>-2.2190001825190043E-3</v>
      </c>
    </row>
    <row r="3192" spans="2:5" x14ac:dyDescent="0.3">
      <c r="B3192" s="205">
        <v>40742</v>
      </c>
      <c r="C3192" s="81">
        <v>99.044662000000002</v>
      </c>
      <c r="D3192" s="62">
        <f t="shared" si="49"/>
        <v>-4.6072535349602067E-3</v>
      </c>
      <c r="E3192">
        <v>-2.2384005876845783E-3</v>
      </c>
    </row>
    <row r="3193" spans="2:5" x14ac:dyDescent="0.3">
      <c r="B3193" s="205">
        <v>41023</v>
      </c>
      <c r="C3193" s="81">
        <v>99.503097999999994</v>
      </c>
      <c r="D3193" s="62">
        <f t="shared" si="49"/>
        <v>-0.17545233111013478</v>
      </c>
      <c r="E3193">
        <v>-2.2400867717259584E-3</v>
      </c>
    </row>
    <row r="3194" spans="2:5" x14ac:dyDescent="0.3">
      <c r="B3194" s="205">
        <v>41318</v>
      </c>
      <c r="C3194" s="81">
        <v>120.67598</v>
      </c>
      <c r="D3194" s="62">
        <f t="shared" si="49"/>
        <v>-0.50516398957740927</v>
      </c>
      <c r="E3194">
        <v>-2.243134345450959E-3</v>
      </c>
    </row>
    <row r="3195" spans="2:5" x14ac:dyDescent="0.3">
      <c r="B3195" s="205">
        <v>42144</v>
      </c>
      <c r="C3195" s="81">
        <v>243.87065100000001</v>
      </c>
      <c r="D3195" s="62">
        <f t="shared" si="49"/>
        <v>16.193475041820282</v>
      </c>
      <c r="E3195">
        <v>-2.2668002478128616E-3</v>
      </c>
    </row>
    <row r="3196" spans="2:5" x14ac:dyDescent="0.3">
      <c r="B3196" s="205">
        <v>38404</v>
      </c>
      <c r="C3196" s="81">
        <v>14.183907</v>
      </c>
      <c r="D3196" s="62">
        <f t="shared" si="49"/>
        <v>0.37444222270780642</v>
      </c>
      <c r="E3196">
        <v>-2.2695983138077292E-3</v>
      </c>
    </row>
    <row r="3197" spans="2:5" x14ac:dyDescent="0.3">
      <c r="B3197" s="205">
        <v>38055</v>
      </c>
      <c r="C3197" s="81">
        <v>10.319755000000001</v>
      </c>
      <c r="D3197" s="62">
        <f t="shared" si="49"/>
        <v>-0.9643230645876486</v>
      </c>
      <c r="E3197">
        <v>-2.2702757366963124E-3</v>
      </c>
    </row>
    <row r="3198" spans="2:5" x14ac:dyDescent="0.3">
      <c r="B3198" s="205">
        <v>42992</v>
      </c>
      <c r="C3198" s="81">
        <v>289.25564600000001</v>
      </c>
      <c r="D3198" s="62">
        <f t="shared" si="49"/>
        <v>1.4396959090796684</v>
      </c>
      <c r="E3198">
        <v>-2.2705499022105365E-3</v>
      </c>
    </row>
    <row r="3199" spans="2:5" x14ac:dyDescent="0.3">
      <c r="B3199" s="205">
        <v>41200</v>
      </c>
      <c r="C3199" s="81">
        <v>118.562172</v>
      </c>
      <c r="D3199" s="62">
        <f t="shared" si="49"/>
        <v>22.600130817491884</v>
      </c>
      <c r="E3199">
        <v>-2.2712471664530242E-3</v>
      </c>
    </row>
    <row r="3200" spans="2:5" x14ac:dyDescent="0.3">
      <c r="B3200" s="205">
        <v>37719</v>
      </c>
      <c r="C3200" s="81">
        <v>5.0237930000000004</v>
      </c>
      <c r="D3200" s="62">
        <f t="shared" si="49"/>
        <v>-0.99080396648297209</v>
      </c>
      <c r="E3200">
        <v>-2.2725846415142942E-3</v>
      </c>
    </row>
    <row r="3201" spans="2:5" x14ac:dyDescent="0.3">
      <c r="B3201" s="205">
        <v>45343</v>
      </c>
      <c r="C3201" s="81">
        <v>546.29998799999998</v>
      </c>
      <c r="D3201" s="62">
        <f t="shared" si="49"/>
        <v>4.6267624690547366</v>
      </c>
      <c r="E3201">
        <v>-2.2828965891603672E-3</v>
      </c>
    </row>
    <row r="3202" spans="2:5" x14ac:dyDescent="0.3">
      <c r="B3202" s="205">
        <v>40798</v>
      </c>
      <c r="C3202" s="81">
        <v>97.089577000000006</v>
      </c>
      <c r="D3202" s="62">
        <f t="shared" si="49"/>
        <v>1.6019276431026239</v>
      </c>
      <c r="E3202">
        <v>-2.2831260914919394E-3</v>
      </c>
    </row>
    <row r="3203" spans="2:5" x14ac:dyDescent="0.3">
      <c r="B3203" s="205">
        <v>39625</v>
      </c>
      <c r="C3203" s="81">
        <v>37.314480000000003</v>
      </c>
      <c r="D3203" s="62">
        <f t="shared" si="49"/>
        <v>-0.68452328106480986</v>
      </c>
      <c r="E3203">
        <v>-2.2857506799402638E-3</v>
      </c>
    </row>
    <row r="3204" spans="2:5" x14ac:dyDescent="0.3">
      <c r="B3204" s="205">
        <v>41316</v>
      </c>
      <c r="C3204" s="81">
        <v>118.279663</v>
      </c>
      <c r="D3204" s="62">
        <f t="shared" si="49"/>
        <v>-0.78030450257899153</v>
      </c>
      <c r="E3204">
        <v>-2.2883494589318173E-3</v>
      </c>
    </row>
    <row r="3205" spans="2:5" x14ac:dyDescent="0.3">
      <c r="B3205" s="205">
        <v>44939</v>
      </c>
      <c r="C3205" s="81">
        <v>538.38000499999998</v>
      </c>
      <c r="D3205" s="62">
        <f t="shared" si="49"/>
        <v>4.6569778287092811</v>
      </c>
      <c r="E3205">
        <v>-2.2937200079471273E-3</v>
      </c>
    </row>
    <row r="3206" spans="2:5" x14ac:dyDescent="0.3">
      <c r="B3206" s="205">
        <v>40434</v>
      </c>
      <c r="C3206" s="81">
        <v>95.170958999999996</v>
      </c>
      <c r="D3206" s="62">
        <f t="shared" si="49"/>
        <v>0.26232642970954584</v>
      </c>
      <c r="E3206">
        <v>-2.3043214768054296E-3</v>
      </c>
    </row>
    <row r="3207" spans="2:5" x14ac:dyDescent="0.3">
      <c r="B3207" s="205">
        <v>40247</v>
      </c>
      <c r="C3207" s="81">
        <v>75.393303000000003</v>
      </c>
      <c r="D3207" s="62">
        <f t="shared" si="49"/>
        <v>8.0083724368067468</v>
      </c>
      <c r="E3207">
        <v>-2.3121946898418161E-3</v>
      </c>
    </row>
    <row r="3208" spans="2:5" x14ac:dyDescent="0.3">
      <c r="B3208" s="205">
        <v>37924</v>
      </c>
      <c r="C3208" s="81">
        <v>8.3692480000000007</v>
      </c>
      <c r="D3208" s="62">
        <f t="shared" ref="D3208:D3271" si="50">(C3208-C3209)/C3209</f>
        <v>-0.97562522936222684</v>
      </c>
      <c r="E3208">
        <v>-2.3125302566671291E-3</v>
      </c>
    </row>
    <row r="3209" spans="2:5" x14ac:dyDescent="0.3">
      <c r="B3209" s="205">
        <v>43119</v>
      </c>
      <c r="C3209" s="81">
        <v>343.35699499999998</v>
      </c>
      <c r="D3209" s="62">
        <f t="shared" si="50"/>
        <v>-0.16005895519901273</v>
      </c>
      <c r="E3209">
        <v>-2.330941543014321E-3</v>
      </c>
    </row>
    <row r="3210" spans="2:5" x14ac:dyDescent="0.3">
      <c r="B3210" s="205">
        <v>43544</v>
      </c>
      <c r="C3210" s="81">
        <v>408.78701799999999</v>
      </c>
      <c r="D3210" s="62">
        <f t="shared" si="50"/>
        <v>1.630706051028437</v>
      </c>
      <c r="E3210">
        <v>-2.341623475529968E-3</v>
      </c>
    </row>
    <row r="3211" spans="2:5" x14ac:dyDescent="0.3">
      <c r="B3211" s="205">
        <v>41690</v>
      </c>
      <c r="C3211" s="81">
        <v>155.39061000000001</v>
      </c>
      <c r="D3211" s="62">
        <f t="shared" si="50"/>
        <v>-0.61897958258162156</v>
      </c>
      <c r="E3211">
        <v>-2.3453043401468676E-3</v>
      </c>
    </row>
    <row r="3212" spans="2:5" x14ac:dyDescent="0.3">
      <c r="B3212" s="205">
        <v>43546</v>
      </c>
      <c r="C3212" s="81">
        <v>407.82751500000001</v>
      </c>
      <c r="D3212" s="62">
        <f t="shared" si="50"/>
        <v>4.4936809554340318</v>
      </c>
      <c r="E3212">
        <v>-2.3471953798688975E-3</v>
      </c>
    </row>
    <row r="3213" spans="2:5" x14ac:dyDescent="0.3">
      <c r="B3213" s="205">
        <v>40242</v>
      </c>
      <c r="C3213" s="81">
        <v>74.235748000000001</v>
      </c>
      <c r="D3213" s="62">
        <f t="shared" si="50"/>
        <v>1.0493219776062863</v>
      </c>
      <c r="E3213">
        <v>-2.3481773944279277E-3</v>
      </c>
    </row>
    <row r="3214" spans="2:5" x14ac:dyDescent="0.3">
      <c r="B3214" s="205">
        <v>39818</v>
      </c>
      <c r="C3214" s="81">
        <v>36.224541000000002</v>
      </c>
      <c r="D3214" s="62">
        <f t="shared" si="50"/>
        <v>-0.9194906462803184</v>
      </c>
      <c r="E3214">
        <v>-2.3542534700609513E-3</v>
      </c>
    </row>
    <row r="3215" spans="2:5" x14ac:dyDescent="0.3">
      <c r="B3215" s="205">
        <v>44018</v>
      </c>
      <c r="C3215" s="81">
        <v>449.94201700000002</v>
      </c>
      <c r="D3215" s="62">
        <f t="shared" si="50"/>
        <v>-8.8617156202988601E-2</v>
      </c>
      <c r="E3215">
        <v>-2.3553102840675384E-3</v>
      </c>
    </row>
    <row r="3216" spans="2:5" x14ac:dyDescent="0.3">
      <c r="B3216" s="205">
        <v>44159</v>
      </c>
      <c r="C3216" s="81">
        <v>493.69155899999998</v>
      </c>
      <c r="D3216" s="62">
        <f t="shared" si="50"/>
        <v>4.2243100583783511</v>
      </c>
      <c r="E3216">
        <v>-2.3572496584743567E-3</v>
      </c>
    </row>
    <row r="3217" spans="2:5" x14ac:dyDescent="0.3">
      <c r="B3217" s="205">
        <v>41003</v>
      </c>
      <c r="C3217" s="81">
        <v>94.498901000000004</v>
      </c>
      <c r="D3217" s="62">
        <f t="shared" si="50"/>
        <v>-0.73826853515784241</v>
      </c>
      <c r="E3217">
        <v>-2.358357256776598E-3</v>
      </c>
    </row>
    <row r="3218" spans="2:5" x14ac:dyDescent="0.3">
      <c r="B3218" s="205">
        <v>43416</v>
      </c>
      <c r="C3218" s="81">
        <v>361.052887</v>
      </c>
      <c r="D3218" s="62">
        <f t="shared" si="50"/>
        <v>0.70408650552639496</v>
      </c>
      <c r="E3218">
        <v>-2.3859791138733477E-3</v>
      </c>
    </row>
    <row r="3219" spans="2:5" x14ac:dyDescent="0.3">
      <c r="B3219" s="205">
        <v>42013</v>
      </c>
      <c r="C3219" s="81">
        <v>211.874741</v>
      </c>
      <c r="D3219" s="62">
        <f t="shared" si="50"/>
        <v>-0.53718616656618468</v>
      </c>
      <c r="E3219">
        <v>-2.3914571739136045E-3</v>
      </c>
    </row>
    <row r="3220" spans="2:5" x14ac:dyDescent="0.3">
      <c r="B3220" s="205">
        <v>43343</v>
      </c>
      <c r="C3220" s="81">
        <v>457.79690599999998</v>
      </c>
      <c r="D3220" s="62">
        <f t="shared" si="50"/>
        <v>0.98626451922860447</v>
      </c>
      <c r="E3220">
        <v>-2.3962677688062015E-3</v>
      </c>
    </row>
    <row r="3221" spans="2:5" x14ac:dyDescent="0.3">
      <c r="B3221" s="205">
        <v>42027</v>
      </c>
      <c r="C3221" s="81">
        <v>230.48133899999999</v>
      </c>
      <c r="D3221" s="62">
        <f t="shared" si="50"/>
        <v>-0.4477481824550143</v>
      </c>
      <c r="E3221">
        <v>-2.3980354176938753E-3</v>
      </c>
    </row>
    <row r="3222" spans="2:5" x14ac:dyDescent="0.3">
      <c r="B3222" s="205">
        <v>43369</v>
      </c>
      <c r="C3222" s="81">
        <v>417.34826700000002</v>
      </c>
      <c r="D3222" s="62">
        <f t="shared" si="50"/>
        <v>0.66816525833390006</v>
      </c>
      <c r="E3222">
        <v>-2.3999581501041012E-3</v>
      </c>
    </row>
    <row r="3223" spans="2:5" x14ac:dyDescent="0.3">
      <c r="B3223" s="205">
        <v>42311</v>
      </c>
      <c r="C3223" s="81">
        <v>250.18400600000001</v>
      </c>
      <c r="D3223" s="62">
        <f t="shared" si="50"/>
        <v>2.4712320457878949</v>
      </c>
      <c r="E3223">
        <v>-2.4000471733051521E-3</v>
      </c>
    </row>
    <row r="3224" spans="2:5" x14ac:dyDescent="0.3">
      <c r="B3224" s="205">
        <v>40151</v>
      </c>
      <c r="C3224" s="81">
        <v>72.073547000000005</v>
      </c>
      <c r="D3224" s="62">
        <f t="shared" si="50"/>
        <v>-0.85532202870310636</v>
      </c>
      <c r="E3224">
        <v>-2.4184521717860678E-3</v>
      </c>
    </row>
    <row r="3225" spans="2:5" x14ac:dyDescent="0.3">
      <c r="B3225" s="205">
        <v>44117</v>
      </c>
      <c r="C3225" s="81">
        <v>498.16531400000002</v>
      </c>
      <c r="D3225" s="62">
        <f t="shared" si="50"/>
        <v>4.4768958016626712</v>
      </c>
      <c r="E3225">
        <v>-2.4250209128861542E-3</v>
      </c>
    </row>
    <row r="3226" spans="2:5" x14ac:dyDescent="0.3">
      <c r="B3226" s="205">
        <v>40814</v>
      </c>
      <c r="C3226" s="81">
        <v>90.957603000000006</v>
      </c>
      <c r="D3226" s="62">
        <f t="shared" si="50"/>
        <v>-0.68236087755693486</v>
      </c>
      <c r="E3226">
        <v>-2.4366806153367664E-3</v>
      </c>
    </row>
    <row r="3227" spans="2:5" x14ac:dyDescent="0.3">
      <c r="B3227" s="205">
        <v>42576</v>
      </c>
      <c r="C3227" s="81">
        <v>286.355164</v>
      </c>
      <c r="D3227" s="62">
        <f t="shared" si="50"/>
        <v>35.230781678777753</v>
      </c>
      <c r="E3227">
        <v>-2.4380656805298388E-3</v>
      </c>
    </row>
    <row r="3228" spans="2:5" x14ac:dyDescent="0.3">
      <c r="B3228" s="205">
        <v>37895</v>
      </c>
      <c r="C3228" s="81">
        <v>7.9036429999999998</v>
      </c>
      <c r="D3228" s="62">
        <f t="shared" si="50"/>
        <v>-0.97741388543423469</v>
      </c>
      <c r="E3228">
        <v>-2.4486800780104496E-3</v>
      </c>
    </row>
    <row r="3229" spans="2:5" x14ac:dyDescent="0.3">
      <c r="B3229" s="205">
        <v>43410</v>
      </c>
      <c r="C3229" s="81">
        <v>349.933716</v>
      </c>
      <c r="D3229" s="62">
        <f t="shared" si="50"/>
        <v>3.928409822564483</v>
      </c>
      <c r="E3229">
        <v>-2.4534515552220768E-3</v>
      </c>
    </row>
    <row r="3230" spans="2:5" x14ac:dyDescent="0.3">
      <c r="B3230" s="205">
        <v>40176</v>
      </c>
      <c r="C3230" s="81">
        <v>71.003371999999999</v>
      </c>
      <c r="D3230" s="62">
        <f t="shared" si="50"/>
        <v>10.598884534340788</v>
      </c>
      <c r="E3230">
        <v>-2.4548140164627214E-3</v>
      </c>
    </row>
    <row r="3231" spans="2:5" x14ac:dyDescent="0.3">
      <c r="B3231" s="205">
        <v>37474</v>
      </c>
      <c r="C3231" s="81">
        <v>6.121569</v>
      </c>
      <c r="D3231" s="62">
        <f t="shared" si="50"/>
        <v>-0.98500215832715787</v>
      </c>
      <c r="E3231">
        <v>-2.4583425335138044E-3</v>
      </c>
    </row>
    <row r="3232" spans="2:5" x14ac:dyDescent="0.3">
      <c r="B3232" s="205">
        <v>43678</v>
      </c>
      <c r="C3232" s="81">
        <v>408.16332999999997</v>
      </c>
      <c r="D3232" s="62">
        <f t="shared" si="50"/>
        <v>3.5383955852854707</v>
      </c>
      <c r="E3232">
        <v>-2.4622406651803271E-3</v>
      </c>
    </row>
    <row r="3233" spans="2:5" x14ac:dyDescent="0.3">
      <c r="B3233" s="205">
        <v>40767</v>
      </c>
      <c r="C3233" s="81">
        <v>89.935599999999994</v>
      </c>
      <c r="D3233" s="62">
        <f t="shared" si="50"/>
        <v>13.782676301572803</v>
      </c>
      <c r="E3233">
        <v>-2.4641361712609503E-3</v>
      </c>
    </row>
    <row r="3234" spans="2:5" x14ac:dyDescent="0.3">
      <c r="B3234" s="205">
        <v>37488</v>
      </c>
      <c r="C3234" s="81">
        <v>6.0838510000000001</v>
      </c>
      <c r="D3234" s="62">
        <f t="shared" si="50"/>
        <v>-0.84912842126856292</v>
      </c>
      <c r="E3234">
        <v>-2.4737093572684775E-3</v>
      </c>
    </row>
    <row r="3235" spans="2:5" x14ac:dyDescent="0.3">
      <c r="B3235" s="205">
        <v>39058</v>
      </c>
      <c r="C3235" s="81">
        <v>40.324699000000003</v>
      </c>
      <c r="D3235" s="62">
        <f t="shared" si="50"/>
        <v>1.4996983602476248</v>
      </c>
      <c r="E3235">
        <v>-2.4800028833675976E-3</v>
      </c>
    </row>
    <row r="3236" spans="2:5" x14ac:dyDescent="0.3">
      <c r="B3236" s="205">
        <v>38476</v>
      </c>
      <c r="C3236" s="81">
        <v>16.131826</v>
      </c>
      <c r="D3236" s="62">
        <f t="shared" si="50"/>
        <v>-0.81559025615134928</v>
      </c>
      <c r="E3236">
        <v>-2.4942241801545625E-3</v>
      </c>
    </row>
    <row r="3237" spans="2:5" x14ac:dyDescent="0.3">
      <c r="B3237" s="205">
        <v>40483</v>
      </c>
      <c r="C3237" s="81">
        <v>87.478165000000004</v>
      </c>
      <c r="D3237" s="62">
        <f t="shared" si="50"/>
        <v>1.0819464703864985</v>
      </c>
      <c r="E3237">
        <v>-2.5067048850989072E-3</v>
      </c>
    </row>
    <row r="3238" spans="2:5" x14ac:dyDescent="0.3">
      <c r="B3238" s="205">
        <v>39584</v>
      </c>
      <c r="C3238" s="81">
        <v>42.017490000000002</v>
      </c>
      <c r="D3238" s="62">
        <f t="shared" si="50"/>
        <v>1.1370145169410577E-2</v>
      </c>
      <c r="E3238">
        <v>-2.5173105158712746E-3</v>
      </c>
    </row>
    <row r="3239" spans="2:5" x14ac:dyDescent="0.3">
      <c r="B3239" s="205">
        <v>39244</v>
      </c>
      <c r="C3239" s="81">
        <v>41.545116</v>
      </c>
      <c r="D3239" s="62">
        <f t="shared" si="50"/>
        <v>2.8673928724925664</v>
      </c>
      <c r="E3239">
        <v>-2.5292158244882186E-3</v>
      </c>
    </row>
    <row r="3240" spans="2:5" x14ac:dyDescent="0.3">
      <c r="B3240" s="205">
        <v>38117</v>
      </c>
      <c r="C3240" s="81">
        <v>10.742409</v>
      </c>
      <c r="D3240" s="62">
        <f t="shared" si="50"/>
        <v>-0.67881582810203067</v>
      </c>
      <c r="E3240">
        <v>-2.543686031797819E-3</v>
      </c>
    </row>
    <row r="3241" spans="2:5" x14ac:dyDescent="0.3">
      <c r="B3241" s="205">
        <v>39736</v>
      </c>
      <c r="C3241" s="81">
        <v>33.446258999999998</v>
      </c>
      <c r="D3241" s="62">
        <f t="shared" si="50"/>
        <v>-0.91952554664308173</v>
      </c>
      <c r="E3241">
        <v>-2.5490778377283562E-3</v>
      </c>
    </row>
    <row r="3242" spans="2:5" x14ac:dyDescent="0.3">
      <c r="B3242" s="205">
        <v>43907</v>
      </c>
      <c r="C3242" s="81">
        <v>415.61337300000002</v>
      </c>
      <c r="D3242" s="62">
        <f t="shared" si="50"/>
        <v>3.7702215189292279</v>
      </c>
      <c r="E3242">
        <v>-2.5491393318825811E-3</v>
      </c>
    </row>
    <row r="3243" spans="2:5" x14ac:dyDescent="0.3">
      <c r="B3243" s="205">
        <v>40918</v>
      </c>
      <c r="C3243" s="81">
        <v>87.126639999999995</v>
      </c>
      <c r="D3243" s="62">
        <f t="shared" si="50"/>
        <v>0.76450333684843463</v>
      </c>
      <c r="E3243">
        <v>-2.5575716939536075E-3</v>
      </c>
    </row>
    <row r="3244" spans="2:5" x14ac:dyDescent="0.3">
      <c r="B3244" s="205">
        <v>39449</v>
      </c>
      <c r="C3244" s="81">
        <v>49.377429999999997</v>
      </c>
      <c r="D3244" s="62">
        <f t="shared" si="50"/>
        <v>0.21000069349538089</v>
      </c>
      <c r="E3244">
        <v>-2.5707058231975622E-3</v>
      </c>
    </row>
    <row r="3245" spans="2:5" x14ac:dyDescent="0.3">
      <c r="B3245" s="205">
        <v>39195</v>
      </c>
      <c r="C3245" s="81">
        <v>40.807769999999998</v>
      </c>
      <c r="D3245" s="62">
        <f t="shared" si="50"/>
        <v>-0.92102899566385243</v>
      </c>
      <c r="E3245">
        <v>-2.5742372428970528E-3</v>
      </c>
    </row>
    <row r="3246" spans="2:5" x14ac:dyDescent="0.3">
      <c r="B3246" s="205">
        <v>45027</v>
      </c>
      <c r="C3246" s="81">
        <v>516.74371299999996</v>
      </c>
      <c r="D3246" s="62">
        <f t="shared" si="50"/>
        <v>11.682424209045806</v>
      </c>
      <c r="E3246">
        <v>-2.5805133995100969E-3</v>
      </c>
    </row>
    <row r="3247" spans="2:5" x14ac:dyDescent="0.3">
      <c r="B3247" s="205">
        <v>39605</v>
      </c>
      <c r="C3247" s="81">
        <v>40.744869000000001</v>
      </c>
      <c r="D3247" s="62">
        <f t="shared" si="50"/>
        <v>-0.84854205132227356</v>
      </c>
      <c r="E3247">
        <v>-2.5959027501808582E-3</v>
      </c>
    </row>
    <row r="3248" spans="2:5" x14ac:dyDescent="0.3">
      <c r="B3248" s="205">
        <v>42906</v>
      </c>
      <c r="C3248" s="81">
        <v>269.01769999999999</v>
      </c>
      <c r="D3248" s="62">
        <f t="shared" si="50"/>
        <v>7.5432457002196385</v>
      </c>
      <c r="E3248">
        <v>-2.6059598321864462E-3</v>
      </c>
    </row>
    <row r="3249" spans="2:5" x14ac:dyDescent="0.3">
      <c r="B3249" s="205">
        <v>38750</v>
      </c>
      <c r="C3249" s="81">
        <v>31.488934</v>
      </c>
      <c r="D3249" s="62">
        <f t="shared" si="50"/>
        <v>-0.16738163039440734</v>
      </c>
      <c r="E3249">
        <v>-2.6087304939502419E-3</v>
      </c>
    </row>
    <row r="3250" spans="2:5" x14ac:dyDescent="0.3">
      <c r="B3250" s="205">
        <v>38985</v>
      </c>
      <c r="C3250" s="81">
        <v>37.819167999999998</v>
      </c>
      <c r="D3250" s="62">
        <f t="shared" si="50"/>
        <v>-0.85820732291080992</v>
      </c>
      <c r="E3250">
        <v>-2.6266150116805043E-3</v>
      </c>
    </row>
    <row r="3251" spans="2:5" x14ac:dyDescent="0.3">
      <c r="B3251" s="205">
        <v>42888</v>
      </c>
      <c r="C3251" s="81">
        <v>266.721588</v>
      </c>
      <c r="D3251" s="62">
        <f t="shared" si="50"/>
        <v>-0.53727314613619881</v>
      </c>
      <c r="E3251">
        <v>-2.6284502728808547E-3</v>
      </c>
    </row>
    <row r="3252" spans="2:5" x14ac:dyDescent="0.3">
      <c r="B3252" s="205">
        <v>44572</v>
      </c>
      <c r="C3252" s="81">
        <v>576.412598</v>
      </c>
      <c r="D3252" s="62">
        <f t="shared" si="50"/>
        <v>2.7175978697520451</v>
      </c>
      <c r="E3252">
        <v>-2.6311517080654565E-3</v>
      </c>
    </row>
    <row r="3253" spans="2:5" x14ac:dyDescent="0.3">
      <c r="B3253" s="205">
        <v>41478</v>
      </c>
      <c r="C3253" s="81">
        <v>155.049744</v>
      </c>
      <c r="D3253" s="62">
        <f t="shared" si="50"/>
        <v>-0.73315971355628051</v>
      </c>
      <c r="E3253">
        <v>-2.6320714958252647E-3</v>
      </c>
    </row>
    <row r="3254" spans="2:5" x14ac:dyDescent="0.3">
      <c r="B3254" s="205">
        <v>44896</v>
      </c>
      <c r="C3254" s="81">
        <v>581.05822799999999</v>
      </c>
      <c r="D3254" s="62">
        <f t="shared" si="50"/>
        <v>0.11221958707892139</v>
      </c>
      <c r="E3254">
        <v>-2.6345163636933683E-3</v>
      </c>
    </row>
    <row r="3255" spans="2:5" x14ac:dyDescent="0.3">
      <c r="B3255" s="205">
        <v>44851</v>
      </c>
      <c r="C3255" s="81">
        <v>522.43121299999996</v>
      </c>
      <c r="D3255" s="62">
        <f t="shared" si="50"/>
        <v>-4.5874852617109413E-2</v>
      </c>
      <c r="E3255">
        <v>-2.6346626262701307E-3</v>
      </c>
    </row>
    <row r="3256" spans="2:5" x14ac:dyDescent="0.3">
      <c r="B3256" s="205">
        <v>45273</v>
      </c>
      <c r="C3256" s="81">
        <v>547.54998799999998</v>
      </c>
      <c r="D3256" s="62">
        <f t="shared" si="50"/>
        <v>-5.0465354445423549E-2</v>
      </c>
      <c r="E3256">
        <v>-2.641187613843379E-3</v>
      </c>
    </row>
    <row r="3257" spans="2:5" x14ac:dyDescent="0.3">
      <c r="B3257" s="205">
        <v>44783</v>
      </c>
      <c r="C3257" s="81">
        <v>576.65087900000003</v>
      </c>
      <c r="D3257" s="62">
        <f t="shared" si="50"/>
        <v>0.80577495878359795</v>
      </c>
      <c r="E3257">
        <v>-2.6428066051127456E-3</v>
      </c>
    </row>
    <row r="3258" spans="2:5" x14ac:dyDescent="0.3">
      <c r="B3258" s="205">
        <v>43138</v>
      </c>
      <c r="C3258" s="81">
        <v>319.33706699999999</v>
      </c>
      <c r="D3258" s="62">
        <f t="shared" si="50"/>
        <v>0.85976374889744034</v>
      </c>
      <c r="E3258">
        <v>-2.652910158830448E-3</v>
      </c>
    </row>
    <row r="3259" spans="2:5" x14ac:dyDescent="0.3">
      <c r="B3259" s="205">
        <v>41821</v>
      </c>
      <c r="C3259" s="81">
        <v>171.708405</v>
      </c>
      <c r="D3259" s="62">
        <f t="shared" si="50"/>
        <v>4.3706487363547781</v>
      </c>
      <c r="E3259">
        <v>-2.666623902113514E-3</v>
      </c>
    </row>
    <row r="3260" spans="2:5" x14ac:dyDescent="0.3">
      <c r="B3260" s="205">
        <v>39773</v>
      </c>
      <c r="C3260" s="81">
        <v>31.971632</v>
      </c>
      <c r="D3260" s="62">
        <f t="shared" si="50"/>
        <v>-0.67792240353001598</v>
      </c>
      <c r="E3260">
        <v>-2.6667709804633604E-3</v>
      </c>
    </row>
    <row r="3261" spans="2:5" x14ac:dyDescent="0.3">
      <c r="B3261" s="205">
        <v>40739</v>
      </c>
      <c r="C3261" s="81">
        <v>99.266861000000006</v>
      </c>
      <c r="D3261" s="62">
        <f t="shared" si="50"/>
        <v>16.488614247320118</v>
      </c>
      <c r="E3261">
        <v>-2.6787367085558504E-3</v>
      </c>
    </row>
    <row r="3262" spans="2:5" x14ac:dyDescent="0.3">
      <c r="B3262" s="205">
        <v>37580</v>
      </c>
      <c r="C3262" s="81">
        <v>5.6760849999999996</v>
      </c>
      <c r="D3262" s="62">
        <f t="shared" si="50"/>
        <v>-0.62145626581535174</v>
      </c>
      <c r="E3262">
        <v>-2.6807385674591472E-3</v>
      </c>
    </row>
    <row r="3263" spans="2:5" x14ac:dyDescent="0.3">
      <c r="B3263" s="205">
        <v>38448</v>
      </c>
      <c r="C3263" s="81">
        <v>14.994529</v>
      </c>
      <c r="D3263" s="62">
        <f t="shared" si="50"/>
        <v>-0.95698582882806094</v>
      </c>
      <c r="E3263">
        <v>-2.6826318725107286E-3</v>
      </c>
    </row>
    <row r="3264" spans="2:5" x14ac:dyDescent="0.3">
      <c r="B3264" s="205">
        <v>43227</v>
      </c>
      <c r="C3264" s="81">
        <v>348.59509300000002</v>
      </c>
      <c r="D3264" s="62">
        <f t="shared" si="50"/>
        <v>0.34695448704617837</v>
      </c>
      <c r="E3264">
        <v>-2.7004368533969829E-3</v>
      </c>
    </row>
    <row r="3265" spans="2:5" x14ac:dyDescent="0.3">
      <c r="B3265" s="205">
        <v>42795</v>
      </c>
      <c r="C3265" s="81">
        <v>258.80242900000002</v>
      </c>
      <c r="D3265" s="62">
        <f t="shared" si="50"/>
        <v>0.71022396388527276</v>
      </c>
      <c r="E3265">
        <v>-2.7084265876979826E-3</v>
      </c>
    </row>
    <row r="3266" spans="2:5" x14ac:dyDescent="0.3">
      <c r="B3266" s="205">
        <v>41625</v>
      </c>
      <c r="C3266" s="81">
        <v>151.32662999999999</v>
      </c>
      <c r="D3266" s="62">
        <f t="shared" si="50"/>
        <v>0.54169530008616584</v>
      </c>
      <c r="E3266">
        <v>-2.7084913226193231E-3</v>
      </c>
    </row>
    <row r="3267" spans="2:5" x14ac:dyDescent="0.3">
      <c r="B3267" s="205">
        <v>40745</v>
      </c>
      <c r="C3267" s="81">
        <v>98.155991</v>
      </c>
      <c r="D3267" s="62">
        <f t="shared" si="50"/>
        <v>-0.82120948816029149</v>
      </c>
      <c r="E3267">
        <v>-2.7090519625757314E-3</v>
      </c>
    </row>
    <row r="3268" spans="2:5" x14ac:dyDescent="0.3">
      <c r="B3268" s="205">
        <v>45272</v>
      </c>
      <c r="C3268" s="81">
        <v>549</v>
      </c>
      <c r="D3268" s="62">
        <f t="shared" si="50"/>
        <v>6.6894500870861737</v>
      </c>
      <c r="E3268">
        <v>-2.7247956403269754E-3</v>
      </c>
    </row>
    <row r="3269" spans="2:5" x14ac:dyDescent="0.3">
      <c r="B3269" s="205">
        <v>40169</v>
      </c>
      <c r="C3269" s="81">
        <v>71.396523000000002</v>
      </c>
      <c r="D3269" s="62">
        <f t="shared" si="50"/>
        <v>-0.87801037034453344</v>
      </c>
      <c r="E3269">
        <v>-2.7452380407302704E-3</v>
      </c>
    </row>
    <row r="3270" spans="2:5" x14ac:dyDescent="0.3">
      <c r="B3270" s="205">
        <v>44410</v>
      </c>
      <c r="C3270" s="81">
        <v>585.26715100000001</v>
      </c>
      <c r="D3270" s="62">
        <f t="shared" si="50"/>
        <v>5.5918662557713911E-2</v>
      </c>
      <c r="E3270">
        <v>-2.7467307366430874E-3</v>
      </c>
    </row>
    <row r="3271" spans="2:5" x14ac:dyDescent="0.3">
      <c r="B3271" s="205">
        <v>44867</v>
      </c>
      <c r="C3271" s="81">
        <v>554.27294900000004</v>
      </c>
      <c r="D3271" s="62">
        <f t="shared" si="50"/>
        <v>2.3821074707669876</v>
      </c>
      <c r="E3271">
        <v>-2.7492125760328512E-3</v>
      </c>
    </row>
    <row r="3272" spans="2:5" x14ac:dyDescent="0.3">
      <c r="B3272" s="205">
        <v>41722</v>
      </c>
      <c r="C3272" s="81">
        <v>163.88389599999999</v>
      </c>
      <c r="D3272" s="62">
        <f t="shared" ref="D3272:D3335" si="51">(C3272-C3273)/C3273</f>
        <v>-0.67722833254168713</v>
      </c>
      <c r="E3272">
        <v>-2.7784021589322091E-3</v>
      </c>
    </row>
    <row r="3273" spans="2:5" x14ac:dyDescent="0.3">
      <c r="B3273" s="205">
        <v>44713</v>
      </c>
      <c r="C3273" s="81">
        <v>507.73941000000002</v>
      </c>
      <c r="D3273" s="62">
        <f t="shared" si="51"/>
        <v>3.5335747206779793</v>
      </c>
      <c r="E3273">
        <v>-2.7940770636542146E-3</v>
      </c>
    </row>
    <row r="3274" spans="2:5" x14ac:dyDescent="0.3">
      <c r="B3274" s="205">
        <v>41177</v>
      </c>
      <c r="C3274" s="81">
        <v>111.995377</v>
      </c>
      <c r="D3274" s="62">
        <f t="shared" si="51"/>
        <v>-0.51638605651666381</v>
      </c>
      <c r="E3274">
        <v>-2.8033867548267178E-3</v>
      </c>
    </row>
    <row r="3275" spans="2:5" x14ac:dyDescent="0.3">
      <c r="B3275" s="205">
        <v>42452</v>
      </c>
      <c r="C3275" s="81">
        <v>231.58012400000001</v>
      </c>
      <c r="D3275" s="62">
        <f t="shared" si="51"/>
        <v>-0.22812482836719125</v>
      </c>
      <c r="E3275">
        <v>-2.8038343950435697E-3</v>
      </c>
    </row>
    <row r="3276" spans="2:5" x14ac:dyDescent="0.3">
      <c r="B3276" s="205">
        <v>43026</v>
      </c>
      <c r="C3276" s="81">
        <v>300.02276599999999</v>
      </c>
      <c r="D3276" s="62">
        <f t="shared" si="51"/>
        <v>-0.46316894547905002</v>
      </c>
      <c r="E3276">
        <v>-2.8131000646557606E-3</v>
      </c>
    </row>
    <row r="3277" spans="2:5" x14ac:dyDescent="0.3">
      <c r="B3277" s="205">
        <v>44949</v>
      </c>
      <c r="C3277" s="81">
        <v>558.87744099999998</v>
      </c>
      <c r="D3277" s="62">
        <f t="shared" si="51"/>
        <v>2.9203098055002421</v>
      </c>
      <c r="E3277">
        <v>-2.826867098908269E-3</v>
      </c>
    </row>
    <row r="3278" spans="2:5" x14ac:dyDescent="0.3">
      <c r="B3278" s="205">
        <v>41431</v>
      </c>
      <c r="C3278" s="81">
        <v>142.55950899999999</v>
      </c>
      <c r="D3278" s="62">
        <f t="shared" si="51"/>
        <v>11.638054913672461</v>
      </c>
      <c r="E3278">
        <v>-2.8464857922168066E-3</v>
      </c>
    </row>
    <row r="3279" spans="2:5" x14ac:dyDescent="0.3">
      <c r="B3279" s="205">
        <v>38344</v>
      </c>
      <c r="C3279" s="81">
        <v>11.280177999999999</v>
      </c>
      <c r="D3279" s="62">
        <f t="shared" si="51"/>
        <v>-0.97474542440599454</v>
      </c>
      <c r="E3279">
        <v>-2.8521690672828719E-3</v>
      </c>
    </row>
    <row r="3280" spans="2:5" x14ac:dyDescent="0.3">
      <c r="B3280" s="205">
        <v>43783</v>
      </c>
      <c r="C3280" s="81">
        <v>446.65878300000003</v>
      </c>
      <c r="D3280" s="62">
        <f t="shared" si="51"/>
        <v>68.171629767080574</v>
      </c>
      <c r="E3280">
        <v>-2.9101770683523987E-3</v>
      </c>
    </row>
    <row r="3281" spans="2:5" x14ac:dyDescent="0.3">
      <c r="B3281" s="205">
        <v>37441</v>
      </c>
      <c r="C3281" s="81">
        <v>6.4572539999999998</v>
      </c>
      <c r="D3281" s="62">
        <f t="shared" si="51"/>
        <v>-0.95835366229305086</v>
      </c>
      <c r="E3281">
        <v>-2.9119323445919126E-3</v>
      </c>
    </row>
    <row r="3282" spans="2:5" x14ac:dyDescent="0.3">
      <c r="B3282" s="205">
        <v>41554</v>
      </c>
      <c r="C3282" s="81">
        <v>155.049744</v>
      </c>
      <c r="D3282" s="62">
        <f t="shared" si="51"/>
        <v>-0.6976361111185323</v>
      </c>
      <c r="E3282">
        <v>-2.9237180080986403E-3</v>
      </c>
    </row>
    <row r="3283" spans="2:5" x14ac:dyDescent="0.3">
      <c r="B3283" s="205">
        <v>44272</v>
      </c>
      <c r="C3283" s="81">
        <v>512.79187000000002</v>
      </c>
      <c r="D3283" s="62">
        <f t="shared" si="51"/>
        <v>4.1962015834757692E-2</v>
      </c>
      <c r="E3283">
        <v>-2.9294118324622856E-3</v>
      </c>
    </row>
    <row r="3284" spans="2:5" x14ac:dyDescent="0.3">
      <c r="B3284" s="205">
        <v>43867</v>
      </c>
      <c r="C3284" s="81">
        <v>492.14065599999998</v>
      </c>
      <c r="D3284" s="62">
        <f t="shared" si="51"/>
        <v>2.1928080935520717</v>
      </c>
      <c r="E3284">
        <v>-2.9346591906194417E-3</v>
      </c>
    </row>
    <row r="3285" spans="2:5" x14ac:dyDescent="0.3">
      <c r="B3285" s="205">
        <v>41547</v>
      </c>
      <c r="C3285" s="81">
        <v>154.14038099999999</v>
      </c>
      <c r="D3285" s="62">
        <f t="shared" si="51"/>
        <v>-9.9665024699368027E-2</v>
      </c>
      <c r="E3285">
        <v>-2.9408127879102918E-3</v>
      </c>
    </row>
    <row r="3286" spans="2:5" x14ac:dyDescent="0.3">
      <c r="B3286" s="205">
        <v>41822</v>
      </c>
      <c r="C3286" s="81">
        <v>171.20336900000001</v>
      </c>
      <c r="D3286" s="62">
        <f t="shared" si="51"/>
        <v>-0.71268214659932794</v>
      </c>
      <c r="E3286">
        <v>-2.9412421599279885E-3</v>
      </c>
    </row>
    <row r="3287" spans="2:5" x14ac:dyDescent="0.3">
      <c r="B3287" s="205">
        <v>44431</v>
      </c>
      <c r="C3287" s="81">
        <v>595.86749299999997</v>
      </c>
      <c r="D3287" s="62">
        <f t="shared" si="51"/>
        <v>92.314384369434251</v>
      </c>
      <c r="E3287">
        <v>-2.9424490696127598E-3</v>
      </c>
    </row>
    <row r="3288" spans="2:5" x14ac:dyDescent="0.3">
      <c r="B3288" s="205">
        <v>37456</v>
      </c>
      <c r="C3288" s="81">
        <v>6.3855909999999998</v>
      </c>
      <c r="D3288" s="62">
        <f t="shared" si="51"/>
        <v>-0.98656112818864916</v>
      </c>
      <c r="E3288">
        <v>-2.9445156015763135E-3</v>
      </c>
    </row>
    <row r="3289" spans="2:5" x14ac:dyDescent="0.3">
      <c r="B3289" s="205">
        <v>44067</v>
      </c>
      <c r="C3289" s="81">
        <v>475.15826399999997</v>
      </c>
      <c r="D3289" s="62">
        <f t="shared" si="51"/>
        <v>0.89888403189590127</v>
      </c>
      <c r="E3289">
        <v>-2.9473593101985653E-3</v>
      </c>
    </row>
    <row r="3290" spans="2:5" x14ac:dyDescent="0.3">
      <c r="B3290" s="205">
        <v>42298</v>
      </c>
      <c r="C3290" s="81">
        <v>250.23026999999999</v>
      </c>
      <c r="D3290" s="62">
        <f t="shared" si="51"/>
        <v>4.8974908175132397</v>
      </c>
      <c r="E3290">
        <v>-2.9516710719954945E-3</v>
      </c>
    </row>
    <row r="3291" spans="2:5" x14ac:dyDescent="0.3">
      <c r="B3291" s="205">
        <v>39328</v>
      </c>
      <c r="C3291" s="81">
        <v>42.429955</v>
      </c>
      <c r="D3291" s="62">
        <f t="shared" si="51"/>
        <v>-0.52196658805414087</v>
      </c>
      <c r="E3291">
        <v>-2.9701791894536983E-3</v>
      </c>
    </row>
    <row r="3292" spans="2:5" x14ac:dyDescent="0.3">
      <c r="B3292" s="205">
        <v>40667</v>
      </c>
      <c r="C3292" s="81">
        <v>88.759392000000005</v>
      </c>
      <c r="D3292" s="62">
        <f t="shared" si="51"/>
        <v>-0.68411820212714325</v>
      </c>
      <c r="E3292">
        <v>-2.9781569956437905E-3</v>
      </c>
    </row>
    <row r="3293" spans="2:5" x14ac:dyDescent="0.3">
      <c r="B3293" s="205">
        <v>42584</v>
      </c>
      <c r="C3293" s="81">
        <v>280.98925800000001</v>
      </c>
      <c r="D3293" s="62">
        <f t="shared" si="51"/>
        <v>2.8868664222587244</v>
      </c>
      <c r="E3293">
        <v>-2.9797603434346259E-3</v>
      </c>
    </row>
    <row r="3294" spans="2:5" x14ac:dyDescent="0.3">
      <c r="B3294" s="205">
        <v>40141</v>
      </c>
      <c r="C3294" s="81">
        <v>72.291977000000003</v>
      </c>
      <c r="D3294" s="62">
        <f t="shared" si="51"/>
        <v>-0.30148976785378201</v>
      </c>
      <c r="E3294">
        <v>-3.0120789320326746E-3</v>
      </c>
    </row>
    <row r="3295" spans="2:5" x14ac:dyDescent="0.3">
      <c r="B3295" s="205">
        <v>41102</v>
      </c>
      <c r="C3295" s="81">
        <v>103.494514</v>
      </c>
      <c r="D3295" s="62">
        <f t="shared" si="51"/>
        <v>-0.59937419784220958</v>
      </c>
      <c r="E3295">
        <v>-3.0331170458778307E-3</v>
      </c>
    </row>
    <row r="3296" spans="2:5" x14ac:dyDescent="0.3">
      <c r="B3296" s="205">
        <v>42289</v>
      </c>
      <c r="C3296" s="81">
        <v>258.33212300000002</v>
      </c>
      <c r="D3296" s="62">
        <f t="shared" si="51"/>
        <v>27.317749326893082</v>
      </c>
      <c r="E3296">
        <v>-3.0372823750600079E-3</v>
      </c>
    </row>
    <row r="3297" spans="2:5" x14ac:dyDescent="0.3">
      <c r="B3297" s="205">
        <v>38231</v>
      </c>
      <c r="C3297" s="81">
        <v>9.1226219999999998</v>
      </c>
      <c r="D3297" s="62">
        <f t="shared" si="51"/>
        <v>-0.97304581754700403</v>
      </c>
      <c r="E3297">
        <v>-3.0478079311636315E-3</v>
      </c>
    </row>
    <row r="3298" spans="2:5" x14ac:dyDescent="0.3">
      <c r="B3298" s="205">
        <v>43130</v>
      </c>
      <c r="C3298" s="81">
        <v>338.44921900000003</v>
      </c>
      <c r="D3298" s="62">
        <f t="shared" si="51"/>
        <v>-0.35160187313675628</v>
      </c>
      <c r="E3298">
        <v>-3.0581633292710935E-3</v>
      </c>
    </row>
    <row r="3299" spans="2:5" x14ac:dyDescent="0.3">
      <c r="B3299" s="205">
        <v>44291</v>
      </c>
      <c r="C3299" s="81">
        <v>521.97747800000002</v>
      </c>
      <c r="D3299" s="62">
        <f t="shared" si="51"/>
        <v>-7.3819941486529289E-2</v>
      </c>
      <c r="E3299">
        <v>-3.0632908704007313E-3</v>
      </c>
    </row>
    <row r="3300" spans="2:5" x14ac:dyDescent="0.3">
      <c r="B3300" s="205">
        <v>45096</v>
      </c>
      <c r="C3300" s="81">
        <v>563.58099400000003</v>
      </c>
      <c r="D3300" s="62">
        <f t="shared" si="51"/>
        <v>0.19608910580287434</v>
      </c>
      <c r="E3300">
        <v>-3.0652866924399504E-3</v>
      </c>
    </row>
    <row r="3301" spans="2:5" x14ac:dyDescent="0.3">
      <c r="B3301" s="205">
        <v>44082</v>
      </c>
      <c r="C3301" s="81">
        <v>471.18646200000001</v>
      </c>
      <c r="D3301" s="62">
        <f t="shared" si="51"/>
        <v>7.360812314581195</v>
      </c>
      <c r="E3301">
        <v>-3.0743598875392904E-3</v>
      </c>
    </row>
    <row r="3302" spans="2:5" x14ac:dyDescent="0.3">
      <c r="B3302" s="205">
        <v>40009</v>
      </c>
      <c r="C3302" s="81">
        <v>56.356541</v>
      </c>
      <c r="D3302" s="62">
        <f t="shared" si="51"/>
        <v>-0.87136525099005024</v>
      </c>
      <c r="E3302">
        <v>-3.0758130958804765E-3</v>
      </c>
    </row>
    <row r="3303" spans="2:5" x14ac:dyDescent="0.3">
      <c r="B3303" s="205">
        <v>43788</v>
      </c>
      <c r="C3303" s="81">
        <v>438.11288500000001</v>
      </c>
      <c r="D3303" s="62">
        <f t="shared" si="51"/>
        <v>0.69745700213314576</v>
      </c>
      <c r="E3303">
        <v>-3.0763054515583863E-3</v>
      </c>
    </row>
    <row r="3304" spans="2:5" x14ac:dyDescent="0.3">
      <c r="B3304" s="205">
        <v>42699</v>
      </c>
      <c r="C3304" s="81">
        <v>258.09954800000003</v>
      </c>
      <c r="D3304" s="62">
        <f t="shared" si="51"/>
        <v>24.464088813688083</v>
      </c>
      <c r="E3304">
        <v>-3.0769132838663928E-3</v>
      </c>
    </row>
    <row r="3305" spans="2:5" x14ac:dyDescent="0.3">
      <c r="B3305" s="205">
        <v>38093</v>
      </c>
      <c r="C3305" s="81">
        <v>10.135825000000001</v>
      </c>
      <c r="D3305" s="62">
        <f t="shared" si="51"/>
        <v>-0.70687870899473648</v>
      </c>
      <c r="E3305">
        <v>-3.0790400044063263E-3</v>
      </c>
    </row>
    <row r="3306" spans="2:5" x14ac:dyDescent="0.3">
      <c r="B3306" s="205">
        <v>39637</v>
      </c>
      <c r="C3306" s="81">
        <v>34.578944999999997</v>
      </c>
      <c r="D3306" s="62">
        <f t="shared" si="51"/>
        <v>4.6696665878551311</v>
      </c>
      <c r="E3306">
        <v>-3.0806267429504953E-3</v>
      </c>
    </row>
    <row r="3307" spans="2:5" x14ac:dyDescent="0.3">
      <c r="B3307" s="205">
        <v>37487</v>
      </c>
      <c r="C3307" s="81">
        <v>6.0989380000000004</v>
      </c>
      <c r="D3307" s="62">
        <f t="shared" si="51"/>
        <v>-0.98929433229414576</v>
      </c>
      <c r="E3307">
        <v>-3.0826455993881387E-3</v>
      </c>
    </row>
    <row r="3308" spans="2:5" x14ac:dyDescent="0.3">
      <c r="B3308" s="205">
        <v>44574</v>
      </c>
      <c r="C3308" s="81">
        <v>569.69244400000002</v>
      </c>
      <c r="D3308" s="62">
        <f t="shared" si="51"/>
        <v>92.989716593405845</v>
      </c>
      <c r="E3308">
        <v>-3.0901099167314982E-3</v>
      </c>
    </row>
    <row r="3309" spans="2:5" x14ac:dyDescent="0.3">
      <c r="B3309" s="205">
        <v>37502</v>
      </c>
      <c r="C3309" s="81">
        <v>6.0612209999999997</v>
      </c>
      <c r="D3309" s="62">
        <f t="shared" si="51"/>
        <v>-0.87265214231269184</v>
      </c>
      <c r="E3309">
        <v>-3.101768397784233E-3</v>
      </c>
    </row>
    <row r="3310" spans="2:5" x14ac:dyDescent="0.3">
      <c r="B3310" s="205">
        <v>39464</v>
      </c>
      <c r="C3310" s="81">
        <v>47.595782999999997</v>
      </c>
      <c r="D3310" s="62">
        <f t="shared" si="51"/>
        <v>-0.86316760779230284</v>
      </c>
      <c r="E3310">
        <v>-3.1098189208466358E-3</v>
      </c>
    </row>
    <row r="3311" spans="2:5" x14ac:dyDescent="0.3">
      <c r="B3311" s="205">
        <v>43229</v>
      </c>
      <c r="C3311" s="81">
        <v>347.84002700000002</v>
      </c>
      <c r="D3311" s="62">
        <f t="shared" si="51"/>
        <v>33.72003797404043</v>
      </c>
      <c r="E3311">
        <v>-3.1106590501582304E-3</v>
      </c>
    </row>
    <row r="3312" spans="2:5" x14ac:dyDescent="0.3">
      <c r="B3312" s="205">
        <v>38082</v>
      </c>
      <c r="C3312" s="81">
        <v>10.018423</v>
      </c>
      <c r="D3312" s="62">
        <f t="shared" si="51"/>
        <v>-0.97913047071725168</v>
      </c>
      <c r="E3312">
        <v>-3.1155056557223464E-3</v>
      </c>
    </row>
    <row r="3313" spans="2:5" x14ac:dyDescent="0.3">
      <c r="B3313" s="205">
        <v>44060</v>
      </c>
      <c r="C3313" s="81">
        <v>480.05026199999998</v>
      </c>
      <c r="D3313" s="62">
        <f t="shared" si="51"/>
        <v>46.972965866911139</v>
      </c>
      <c r="E3313">
        <v>-3.1180986913914494E-3</v>
      </c>
    </row>
    <row r="3314" spans="2:5" x14ac:dyDescent="0.3">
      <c r="B3314" s="205">
        <v>38132</v>
      </c>
      <c r="C3314" s="81">
        <v>10.006683000000001</v>
      </c>
      <c r="D3314" s="62">
        <f t="shared" si="51"/>
        <v>-0.97586630668966357</v>
      </c>
      <c r="E3314">
        <v>-3.1189507940382918E-3</v>
      </c>
    </row>
    <row r="3315" spans="2:5" x14ac:dyDescent="0.3">
      <c r="B3315" s="205">
        <v>43684</v>
      </c>
      <c r="C3315" s="81">
        <v>414.63537600000001</v>
      </c>
      <c r="D3315" s="62">
        <f t="shared" si="51"/>
        <v>1.3592532527406225</v>
      </c>
      <c r="E3315">
        <v>-3.1250900756271227E-3</v>
      </c>
    </row>
    <row r="3316" spans="2:5" x14ac:dyDescent="0.3">
      <c r="B3316" s="205">
        <v>41824</v>
      </c>
      <c r="C3316" s="81">
        <v>175.74856600000001</v>
      </c>
      <c r="D3316" s="62">
        <f t="shared" si="51"/>
        <v>0.53172405503228326</v>
      </c>
      <c r="E3316">
        <v>-3.1251586433610648E-3</v>
      </c>
    </row>
    <row r="3317" spans="2:5" x14ac:dyDescent="0.3">
      <c r="B3317" s="205">
        <v>41157</v>
      </c>
      <c r="C3317" s="81">
        <v>114.739052</v>
      </c>
      <c r="D3317" s="62">
        <f t="shared" si="51"/>
        <v>-0.81569189372133</v>
      </c>
      <c r="E3317">
        <v>-3.1260259116046626E-3</v>
      </c>
    </row>
    <row r="3318" spans="2:5" x14ac:dyDescent="0.3">
      <c r="B3318" s="205">
        <v>44454</v>
      </c>
      <c r="C3318" s="81">
        <v>622.53936799999997</v>
      </c>
      <c r="D3318" s="62">
        <f t="shared" si="51"/>
        <v>0.22049723335969598</v>
      </c>
      <c r="E3318">
        <v>-3.1288054552439885E-3</v>
      </c>
    </row>
    <row r="3319" spans="2:5" x14ac:dyDescent="0.3">
      <c r="B3319" s="205">
        <v>44230</v>
      </c>
      <c r="C3319" s="81">
        <v>510.07028200000002</v>
      </c>
      <c r="D3319" s="62">
        <f t="shared" si="51"/>
        <v>83.363548523361686</v>
      </c>
      <c r="E3319">
        <v>-3.134278789860185E-3</v>
      </c>
    </row>
    <row r="3320" spans="2:5" x14ac:dyDescent="0.3">
      <c r="B3320" s="205">
        <v>37795</v>
      </c>
      <c r="C3320" s="81">
        <v>6.0460979999999998</v>
      </c>
      <c r="D3320" s="62">
        <f t="shared" si="51"/>
        <v>-0.9863054884696687</v>
      </c>
      <c r="E3320">
        <v>-3.1445120252194779E-3</v>
      </c>
    </row>
    <row r="3321" spans="2:5" x14ac:dyDescent="0.3">
      <c r="B3321" s="205">
        <v>43727</v>
      </c>
      <c r="C3321" s="81">
        <v>441.49789399999997</v>
      </c>
      <c r="D3321" s="62">
        <f t="shared" si="51"/>
        <v>8.4101817842650863</v>
      </c>
      <c r="E3321">
        <v>-3.1521945583808364E-3</v>
      </c>
    </row>
    <row r="3322" spans="2:5" x14ac:dyDescent="0.3">
      <c r="B3322" s="205">
        <v>39413</v>
      </c>
      <c r="C3322" s="81">
        <v>46.917042000000002</v>
      </c>
      <c r="D3322" s="62">
        <f t="shared" si="51"/>
        <v>4.3291039328245224</v>
      </c>
      <c r="E3322">
        <v>-3.1544967854380233E-3</v>
      </c>
    </row>
    <row r="3323" spans="2:5" x14ac:dyDescent="0.3">
      <c r="B3323" s="205">
        <v>38215</v>
      </c>
      <c r="C3323" s="81">
        <v>8.8039269999999998</v>
      </c>
      <c r="D3323" s="62">
        <f t="shared" si="51"/>
        <v>0.47919466222030899</v>
      </c>
      <c r="E3323">
        <v>-3.1575619685830988E-3</v>
      </c>
    </row>
    <row r="3324" spans="2:5" x14ac:dyDescent="0.3">
      <c r="B3324" s="205">
        <v>37510</v>
      </c>
      <c r="C3324" s="81">
        <v>5.9518380000000004</v>
      </c>
      <c r="D3324" s="62">
        <f t="shared" si="51"/>
        <v>-0.9858924528612707</v>
      </c>
      <c r="E3324">
        <v>-3.1587596626054797E-3</v>
      </c>
    </row>
    <row r="3325" spans="2:5" x14ac:dyDescent="0.3">
      <c r="B3325" s="205">
        <v>43325</v>
      </c>
      <c r="C3325" s="81">
        <v>421.89035000000001</v>
      </c>
      <c r="D3325" s="62">
        <f t="shared" si="51"/>
        <v>1.9688135643838538</v>
      </c>
      <c r="E3325">
        <v>-3.1632416527023134E-3</v>
      </c>
    </row>
    <row r="3326" spans="2:5" x14ac:dyDescent="0.3">
      <c r="B3326" s="205">
        <v>41432</v>
      </c>
      <c r="C3326" s="81">
        <v>142.10739100000001</v>
      </c>
      <c r="D3326" s="62">
        <f t="shared" si="51"/>
        <v>-0.731226473716452</v>
      </c>
      <c r="E3326">
        <v>-3.1714334818590353E-3</v>
      </c>
    </row>
    <row r="3327" spans="2:5" x14ac:dyDescent="0.3">
      <c r="B3327" s="205">
        <v>44965</v>
      </c>
      <c r="C3327" s="81">
        <v>528.72540300000003</v>
      </c>
      <c r="D3327" s="62">
        <f t="shared" si="51"/>
        <v>2.3532880409412043</v>
      </c>
      <c r="E3327">
        <v>-3.173797189527431E-3</v>
      </c>
    </row>
    <row r="3328" spans="2:5" x14ac:dyDescent="0.3">
      <c r="B3328" s="205">
        <v>41694</v>
      </c>
      <c r="C3328" s="81">
        <v>157.673721</v>
      </c>
      <c r="D3328" s="62">
        <f t="shared" si="51"/>
        <v>-0.62558158628098337</v>
      </c>
      <c r="E3328">
        <v>-3.1757967210915162E-3</v>
      </c>
    </row>
    <row r="3329" spans="2:5" x14ac:dyDescent="0.3">
      <c r="B3329" s="205">
        <v>43538</v>
      </c>
      <c r="C3329" s="81">
        <v>421.11636399999998</v>
      </c>
      <c r="D3329" s="62">
        <f t="shared" si="51"/>
        <v>1.6746810657278441</v>
      </c>
      <c r="E3329">
        <v>-3.1796929740434657E-3</v>
      </c>
    </row>
    <row r="3330" spans="2:5" x14ac:dyDescent="0.3">
      <c r="B3330" s="205">
        <v>41635</v>
      </c>
      <c r="C3330" s="81">
        <v>157.44544999999999</v>
      </c>
      <c r="D3330" s="62">
        <f t="shared" si="51"/>
        <v>-0.43529729137369216</v>
      </c>
      <c r="E3330">
        <v>-3.1800961709240981E-3</v>
      </c>
    </row>
    <row r="3331" spans="2:5" x14ac:dyDescent="0.3">
      <c r="B3331" s="205">
        <v>42684</v>
      </c>
      <c r="C3331" s="81">
        <v>278.811218</v>
      </c>
      <c r="D3331" s="62">
        <f t="shared" si="51"/>
        <v>2.1458366183418427</v>
      </c>
      <c r="E3331">
        <v>-3.1833246688017353E-3</v>
      </c>
    </row>
    <row r="3332" spans="2:5" x14ac:dyDescent="0.3">
      <c r="B3332" s="205">
        <v>40386</v>
      </c>
      <c r="C3332" s="81">
        <v>88.628639000000007</v>
      </c>
      <c r="D3332" s="62">
        <f t="shared" si="51"/>
        <v>-0.8511187715894849</v>
      </c>
      <c r="E3332">
        <v>-3.1933393622522325E-3</v>
      </c>
    </row>
    <row r="3333" spans="2:5" x14ac:dyDescent="0.3">
      <c r="B3333" s="205">
        <v>44522</v>
      </c>
      <c r="C3333" s="81">
        <v>595.29760699999997</v>
      </c>
      <c r="D3333" s="62">
        <f t="shared" si="51"/>
        <v>1.2722248752400203</v>
      </c>
      <c r="E3333">
        <v>-3.2034704452089972E-3</v>
      </c>
    </row>
    <row r="3334" spans="2:5" x14ac:dyDescent="0.3">
      <c r="B3334" s="205">
        <v>42711</v>
      </c>
      <c r="C3334" s="81">
        <v>261.98886099999999</v>
      </c>
      <c r="D3334" s="62">
        <f t="shared" si="51"/>
        <v>54.477400362481873</v>
      </c>
      <c r="E3334">
        <v>-3.208943802658923E-3</v>
      </c>
    </row>
    <row r="3335" spans="2:5" x14ac:dyDescent="0.3">
      <c r="B3335" s="205">
        <v>37739</v>
      </c>
      <c r="C3335" s="81">
        <v>4.7224430000000002</v>
      </c>
      <c r="D3335" s="62">
        <f t="shared" si="51"/>
        <v>-0.98706742921146307</v>
      </c>
      <c r="E3335">
        <v>-3.2203389830508635E-3</v>
      </c>
    </row>
    <row r="3336" spans="2:5" x14ac:dyDescent="0.3">
      <c r="B3336" s="205">
        <v>43265</v>
      </c>
      <c r="C3336" s="81">
        <v>365.15887500000002</v>
      </c>
      <c r="D3336" s="62">
        <f t="shared" ref="D3336:D3399" si="52">(C3336-C3337)/C3337</f>
        <v>8.3539133808967989</v>
      </c>
      <c r="E3336">
        <v>-3.2206260263809576E-3</v>
      </c>
    </row>
    <row r="3337" spans="2:5" x14ac:dyDescent="0.3">
      <c r="B3337" s="205">
        <v>39176</v>
      </c>
      <c r="C3337" s="81">
        <v>39.038086</v>
      </c>
      <c r="D3337" s="62">
        <f t="shared" si="52"/>
        <v>-0.81726246766407562</v>
      </c>
      <c r="E3337">
        <v>-3.2276173413602091E-3</v>
      </c>
    </row>
    <row r="3338" spans="2:5" x14ac:dyDescent="0.3">
      <c r="B3338" s="205">
        <v>41957</v>
      </c>
      <c r="C3338" s="81">
        <v>213.62927199999999</v>
      </c>
      <c r="D3338" s="62">
        <f t="shared" si="52"/>
        <v>44.420469152969041</v>
      </c>
      <c r="E3338">
        <v>-3.2311462217859983E-3</v>
      </c>
    </row>
    <row r="3339" spans="2:5" x14ac:dyDescent="0.3">
      <c r="B3339" s="205">
        <v>37741</v>
      </c>
      <c r="C3339" s="81">
        <v>4.7033699999999996</v>
      </c>
      <c r="D3339" s="62">
        <f t="shared" si="52"/>
        <v>-0.96949543813670869</v>
      </c>
      <c r="E3339">
        <v>-3.2333558045592663E-3</v>
      </c>
    </row>
    <row r="3340" spans="2:5" x14ac:dyDescent="0.3">
      <c r="B3340" s="205">
        <v>41558</v>
      </c>
      <c r="C3340" s="81">
        <v>154.18579099999999</v>
      </c>
      <c r="D3340" s="62">
        <f t="shared" si="52"/>
        <v>-0.56355999431601977</v>
      </c>
      <c r="E3340">
        <v>-3.2336348187295208E-3</v>
      </c>
    </row>
    <row r="3341" spans="2:5" x14ac:dyDescent="0.3">
      <c r="B3341" s="205">
        <v>43406</v>
      </c>
      <c r="C3341" s="81">
        <v>353.28060900000003</v>
      </c>
      <c r="D3341" s="62">
        <f t="shared" si="52"/>
        <v>-0.25966866591966142</v>
      </c>
      <c r="E3341">
        <v>-3.2373287970024621E-3</v>
      </c>
    </row>
    <row r="3342" spans="2:5" x14ac:dyDescent="0.3">
      <c r="B3342" s="205">
        <v>44063</v>
      </c>
      <c r="C3342" s="81">
        <v>477.192566</v>
      </c>
      <c r="D3342" s="62">
        <f t="shared" si="52"/>
        <v>-0.13278106388867086</v>
      </c>
      <c r="E3342">
        <v>-3.2374961961022857E-3</v>
      </c>
    </row>
    <row r="3343" spans="2:5" x14ac:dyDescent="0.3">
      <c r="B3343" s="205">
        <v>45169</v>
      </c>
      <c r="C3343" s="81">
        <v>550.25616500000001</v>
      </c>
      <c r="D3343" s="62">
        <f t="shared" si="52"/>
        <v>0.66743243962935694</v>
      </c>
      <c r="E3343">
        <v>-3.2438745389575894E-3</v>
      </c>
    </row>
    <row r="3344" spans="2:5" x14ac:dyDescent="0.3">
      <c r="B3344" s="205">
        <v>43090</v>
      </c>
      <c r="C3344" s="81">
        <v>330.00207499999999</v>
      </c>
      <c r="D3344" s="62">
        <f t="shared" si="52"/>
        <v>-0.44674609660659415</v>
      </c>
      <c r="E3344">
        <v>-3.2783449078266956E-3</v>
      </c>
    </row>
    <row r="3345" spans="2:5" x14ac:dyDescent="0.3">
      <c r="B3345" s="205">
        <v>44517</v>
      </c>
      <c r="C3345" s="81">
        <v>596.47491500000001</v>
      </c>
      <c r="D3345" s="62">
        <f t="shared" si="52"/>
        <v>103.17805905581191</v>
      </c>
      <c r="E3345">
        <v>-3.2787026214213697E-3</v>
      </c>
    </row>
    <row r="3346" spans="2:5" x14ac:dyDescent="0.3">
      <c r="B3346" s="205">
        <v>37530</v>
      </c>
      <c r="C3346" s="81">
        <v>5.7255330000000004</v>
      </c>
      <c r="D3346" s="62">
        <f t="shared" si="52"/>
        <v>-0.99006212050999121</v>
      </c>
      <c r="E3346">
        <v>-3.2828545271378321E-3</v>
      </c>
    </row>
    <row r="3347" spans="2:5" x14ac:dyDescent="0.3">
      <c r="B3347" s="205">
        <v>44497</v>
      </c>
      <c r="C3347" s="81">
        <v>576.13226299999997</v>
      </c>
      <c r="D3347" s="62">
        <f t="shared" si="52"/>
        <v>3.231013756574682E-2</v>
      </c>
      <c r="E3347">
        <v>-3.2957921954643848E-3</v>
      </c>
    </row>
    <row r="3348" spans="2:5" x14ac:dyDescent="0.3">
      <c r="B3348" s="205">
        <v>45436</v>
      </c>
      <c r="C3348" s="81">
        <v>558.09997599999997</v>
      </c>
      <c r="D3348" s="62">
        <f t="shared" si="52"/>
        <v>2.6949336411757232E-3</v>
      </c>
      <c r="E3348">
        <v>-3.3039306372941832E-3</v>
      </c>
    </row>
    <row r="3349" spans="2:5" x14ac:dyDescent="0.3">
      <c r="B3349" s="205">
        <v>45420</v>
      </c>
      <c r="C3349" s="81">
        <v>556.59997599999997</v>
      </c>
      <c r="D3349" s="62">
        <f t="shared" si="52"/>
        <v>0.96840437124419243</v>
      </c>
      <c r="E3349">
        <v>-3.3128050143188923E-3</v>
      </c>
    </row>
    <row r="3350" spans="2:5" x14ac:dyDescent="0.3">
      <c r="B3350" s="205">
        <v>42949</v>
      </c>
      <c r="C3350" s="81">
        <v>282.76709</v>
      </c>
      <c r="D3350" s="62">
        <f t="shared" si="52"/>
        <v>-0.37033148359149509</v>
      </c>
      <c r="E3350">
        <v>-3.3146780979053164E-3</v>
      </c>
    </row>
    <row r="3351" spans="2:5" x14ac:dyDescent="0.3">
      <c r="B3351" s="205">
        <v>44014</v>
      </c>
      <c r="C3351" s="81">
        <v>449.07293700000002</v>
      </c>
      <c r="D3351" s="62">
        <f t="shared" si="52"/>
        <v>-3.0034400539066333E-2</v>
      </c>
      <c r="E3351">
        <v>-3.3219388550896883E-3</v>
      </c>
    </row>
    <row r="3352" spans="2:5" x14ac:dyDescent="0.3">
      <c r="B3352" s="205">
        <v>44035</v>
      </c>
      <c r="C3352" s="81">
        <v>462.97820999999999</v>
      </c>
      <c r="D3352" s="62">
        <f t="shared" si="52"/>
        <v>80.941624729340973</v>
      </c>
      <c r="E3352">
        <v>-3.3260210042803744E-3</v>
      </c>
    </row>
    <row r="3353" spans="2:5" x14ac:dyDescent="0.3">
      <c r="B3353" s="205">
        <v>37567</v>
      </c>
      <c r="C3353" s="81">
        <v>5.6500979999999998</v>
      </c>
      <c r="D3353" s="62">
        <f t="shared" si="52"/>
        <v>-0.87075672523443293</v>
      </c>
      <c r="E3353">
        <v>-3.326538431414853E-3</v>
      </c>
    </row>
    <row r="3354" spans="2:5" x14ac:dyDescent="0.3">
      <c r="B3354" s="205">
        <v>39132</v>
      </c>
      <c r="C3354" s="81">
        <v>43.716766</v>
      </c>
      <c r="D3354" s="62">
        <f t="shared" si="52"/>
        <v>0.14277792221853766</v>
      </c>
      <c r="E3354">
        <v>-3.3335169353730593E-3</v>
      </c>
    </row>
    <row r="3355" spans="2:5" x14ac:dyDescent="0.3">
      <c r="B3355" s="205">
        <v>39706</v>
      </c>
      <c r="C3355" s="81">
        <v>38.254821999999997</v>
      </c>
      <c r="D3355" s="62">
        <f t="shared" si="52"/>
        <v>1.0995591371806346</v>
      </c>
      <c r="E3355">
        <v>-3.3409272221335486E-3</v>
      </c>
    </row>
    <row r="3356" spans="2:5" x14ac:dyDescent="0.3">
      <c r="B3356" s="205">
        <v>38538</v>
      </c>
      <c r="C3356" s="81">
        <v>18.220407000000002</v>
      </c>
      <c r="D3356" s="62">
        <f t="shared" si="52"/>
        <v>-0.9678346074666343</v>
      </c>
      <c r="E3356">
        <v>-3.3483356507792322E-3</v>
      </c>
    </row>
    <row r="3357" spans="2:5" x14ac:dyDescent="0.3">
      <c r="B3357" s="205">
        <v>44418</v>
      </c>
      <c r="C3357" s="81">
        <v>566.45996100000002</v>
      </c>
      <c r="D3357" s="62">
        <f t="shared" si="52"/>
        <v>9.1315773699261873E-2</v>
      </c>
      <c r="E3357">
        <v>-3.3519844194798724E-3</v>
      </c>
    </row>
    <row r="3358" spans="2:5" x14ac:dyDescent="0.3">
      <c r="B3358" s="205">
        <v>44239</v>
      </c>
      <c r="C3358" s="81">
        <v>519.06146200000001</v>
      </c>
      <c r="D3358" s="62">
        <f t="shared" si="52"/>
        <v>-8.4301159590317989E-2</v>
      </c>
      <c r="E3358">
        <v>-3.3593239820656666E-3</v>
      </c>
    </row>
    <row r="3359" spans="2:5" x14ac:dyDescent="0.3">
      <c r="B3359" s="205">
        <v>44540</v>
      </c>
      <c r="C3359" s="81">
        <v>566.847351</v>
      </c>
      <c r="D3359" s="62">
        <f t="shared" si="52"/>
        <v>99.405689948047751</v>
      </c>
      <c r="E3359">
        <v>-3.3636059675508354E-3</v>
      </c>
    </row>
    <row r="3360" spans="2:5" x14ac:dyDescent="0.3">
      <c r="B3360" s="205">
        <v>37671</v>
      </c>
      <c r="C3360" s="81">
        <v>5.6455700000000002</v>
      </c>
      <c r="D3360" s="62">
        <f t="shared" si="52"/>
        <v>-0.98241452398088125</v>
      </c>
      <c r="E3360">
        <v>-3.3664981358038889E-3</v>
      </c>
    </row>
    <row r="3361" spans="2:5" x14ac:dyDescent="0.3">
      <c r="B3361" s="205">
        <v>43046</v>
      </c>
      <c r="C3361" s="81">
        <v>321.03595000000001</v>
      </c>
      <c r="D3361" s="62">
        <f t="shared" si="52"/>
        <v>55.980622545648174</v>
      </c>
      <c r="E3361">
        <v>-3.3694045578921846E-3</v>
      </c>
    </row>
    <row r="3362" spans="2:5" x14ac:dyDescent="0.3">
      <c r="B3362" s="205">
        <v>37610</v>
      </c>
      <c r="C3362" s="81">
        <v>5.634125</v>
      </c>
      <c r="D3362" s="62">
        <f t="shared" si="52"/>
        <v>-0.98242175241967611</v>
      </c>
      <c r="E3362">
        <v>-3.3736662635318626E-3</v>
      </c>
    </row>
    <row r="3363" spans="2:5" x14ac:dyDescent="0.3">
      <c r="B3363" s="205">
        <v>43146</v>
      </c>
      <c r="C3363" s="81">
        <v>320.51687600000002</v>
      </c>
      <c r="D3363" s="62">
        <f t="shared" si="52"/>
        <v>56.159399809752159</v>
      </c>
      <c r="E3363">
        <v>-3.3748459595588044E-3</v>
      </c>
    </row>
    <row r="3364" spans="2:5" x14ac:dyDescent="0.3">
      <c r="B3364" s="205">
        <v>37601</v>
      </c>
      <c r="C3364" s="81">
        <v>5.6074219999999997</v>
      </c>
      <c r="D3364" s="62">
        <f t="shared" si="52"/>
        <v>-0.29674129903565372</v>
      </c>
      <c r="E3364">
        <v>-3.3898546075310761E-3</v>
      </c>
    </row>
    <row r="3365" spans="2:5" x14ac:dyDescent="0.3">
      <c r="B3365" s="205">
        <v>37911</v>
      </c>
      <c r="C3365" s="81">
        <v>7.973484</v>
      </c>
      <c r="D3365" s="62">
        <f t="shared" si="52"/>
        <v>0.42485978322287909</v>
      </c>
      <c r="E3365">
        <v>-3.3942284617231398E-3</v>
      </c>
    </row>
    <row r="3366" spans="2:5" x14ac:dyDescent="0.3">
      <c r="B3366" s="205">
        <v>37575</v>
      </c>
      <c r="C3366" s="81">
        <v>5.5959779999999997</v>
      </c>
      <c r="D3366" s="62">
        <f t="shared" si="52"/>
        <v>-0.15557682885258653</v>
      </c>
      <c r="E3366">
        <v>-3.3967634488093804E-3</v>
      </c>
    </row>
    <row r="3367" spans="2:5" x14ac:dyDescent="0.3">
      <c r="B3367" s="205">
        <v>37449</v>
      </c>
      <c r="C3367" s="81">
        <v>6.6269830000000001</v>
      </c>
      <c r="D3367" s="62">
        <f t="shared" si="52"/>
        <v>-0.97275878650905923</v>
      </c>
      <c r="E3367">
        <v>-3.4030556970843159E-3</v>
      </c>
    </row>
    <row r="3368" spans="2:5" x14ac:dyDescent="0.3">
      <c r="B3368" s="205">
        <v>42061</v>
      </c>
      <c r="C3368" s="81">
        <v>243.270477</v>
      </c>
      <c r="D3368" s="62">
        <f t="shared" si="52"/>
        <v>5.9095538798115167E-2</v>
      </c>
      <c r="E3368">
        <v>-3.4043586281158264E-3</v>
      </c>
    </row>
    <row r="3369" spans="2:5" x14ac:dyDescent="0.3">
      <c r="B3369" s="205">
        <v>42031</v>
      </c>
      <c r="C3369" s="81">
        <v>229.69644199999999</v>
      </c>
      <c r="D3369" s="62">
        <f t="shared" si="52"/>
        <v>-0.59151083918325431</v>
      </c>
      <c r="E3369">
        <v>-3.4054687611824439E-3</v>
      </c>
    </row>
    <row r="3370" spans="2:5" x14ac:dyDescent="0.3">
      <c r="B3370" s="205">
        <v>44812</v>
      </c>
      <c r="C3370" s="81">
        <v>562.30731200000002</v>
      </c>
      <c r="D3370" s="62">
        <f t="shared" si="52"/>
        <v>99.827862914620738</v>
      </c>
      <c r="E3370">
        <v>-3.4068421084635838E-3</v>
      </c>
    </row>
    <row r="3371" spans="2:5" x14ac:dyDescent="0.3">
      <c r="B3371" s="205">
        <v>37636</v>
      </c>
      <c r="C3371" s="81">
        <v>5.5769039999999999</v>
      </c>
      <c r="D3371" s="62">
        <f t="shared" si="52"/>
        <v>-0.97931633214866198</v>
      </c>
      <c r="E3371">
        <v>-3.4085194759521597E-3</v>
      </c>
    </row>
    <row r="3372" spans="2:5" x14ac:dyDescent="0.3">
      <c r="B3372" s="205">
        <v>42201</v>
      </c>
      <c r="C3372" s="81">
        <v>269.62838699999998</v>
      </c>
      <c r="D3372" s="62">
        <f t="shared" si="52"/>
        <v>-0.48503058435846541</v>
      </c>
      <c r="E3372">
        <v>-3.4221342513698514E-3</v>
      </c>
    </row>
    <row r="3373" spans="2:5" x14ac:dyDescent="0.3">
      <c r="B3373" s="205">
        <v>44287</v>
      </c>
      <c r="C3373" s="81">
        <v>523.58136000000002</v>
      </c>
      <c r="D3373" s="62">
        <f t="shared" si="52"/>
        <v>1.0396914876273076</v>
      </c>
      <c r="E3373">
        <v>-3.4227025093845954E-3</v>
      </c>
    </row>
    <row r="3374" spans="2:5" x14ac:dyDescent="0.3">
      <c r="B3374" s="205">
        <v>42374</v>
      </c>
      <c r="C3374" s="81">
        <v>256.69635</v>
      </c>
      <c r="D3374" s="62">
        <f t="shared" si="52"/>
        <v>-0.54372588963860646</v>
      </c>
      <c r="E3374">
        <v>-3.4301784306575108E-3</v>
      </c>
    </row>
    <row r="3375" spans="2:5" x14ac:dyDescent="0.3">
      <c r="B3375" s="205">
        <v>45184</v>
      </c>
      <c r="C3375" s="81">
        <v>562.59240699999998</v>
      </c>
      <c r="D3375" s="62">
        <f t="shared" si="52"/>
        <v>-1.537392382579603E-2</v>
      </c>
      <c r="E3375">
        <v>-3.4364776328785923E-3</v>
      </c>
    </row>
    <row r="3376" spans="2:5" x14ac:dyDescent="0.3">
      <c r="B3376" s="205">
        <v>44789</v>
      </c>
      <c r="C3376" s="81">
        <v>571.37670900000001</v>
      </c>
      <c r="D3376" s="62">
        <f t="shared" si="52"/>
        <v>7.1310772929975175E-2</v>
      </c>
      <c r="E3376">
        <v>-3.4388864394280039E-3</v>
      </c>
    </row>
    <row r="3377" spans="2:5" x14ac:dyDescent="0.3">
      <c r="B3377" s="205">
        <v>45237</v>
      </c>
      <c r="C3377" s="81">
        <v>533.34356700000001</v>
      </c>
      <c r="D3377" s="62">
        <f t="shared" si="52"/>
        <v>-1.058436397821067E-4</v>
      </c>
      <c r="E3377">
        <v>-3.4390316564011374E-3</v>
      </c>
    </row>
    <row r="3378" spans="2:5" x14ac:dyDescent="0.3">
      <c r="B3378" s="205">
        <v>45362</v>
      </c>
      <c r="C3378" s="81">
        <v>533.40002400000003</v>
      </c>
      <c r="D3378" s="62">
        <f t="shared" si="52"/>
        <v>0.37758733177564924</v>
      </c>
      <c r="E3378">
        <v>-3.4562839794487991E-3</v>
      </c>
    </row>
    <row r="3379" spans="2:5" x14ac:dyDescent="0.3">
      <c r="B3379" s="205">
        <v>43577</v>
      </c>
      <c r="C3379" s="81">
        <v>387.19869999999997</v>
      </c>
      <c r="D3379" s="62">
        <f t="shared" si="52"/>
        <v>3.3680648981103696</v>
      </c>
      <c r="E3379">
        <v>-3.4571864338298636E-3</v>
      </c>
    </row>
    <row r="3380" spans="2:5" x14ac:dyDescent="0.3">
      <c r="B3380" s="205">
        <v>40401</v>
      </c>
      <c r="C3380" s="81">
        <v>88.643073999999999</v>
      </c>
      <c r="D3380" s="62">
        <f t="shared" si="52"/>
        <v>1.09540523871438</v>
      </c>
      <c r="E3380">
        <v>-3.4593959199238052E-3</v>
      </c>
    </row>
    <row r="3381" spans="2:5" x14ac:dyDescent="0.3">
      <c r="B3381" s="205">
        <v>39322</v>
      </c>
      <c r="C3381" s="81">
        <v>42.303547000000002</v>
      </c>
      <c r="D3381" s="62">
        <f t="shared" si="52"/>
        <v>-0.730766373920544</v>
      </c>
      <c r="E3381">
        <v>-3.4740269981243443E-3</v>
      </c>
    </row>
    <row r="3382" spans="2:5" x14ac:dyDescent="0.3">
      <c r="B3382" s="205">
        <v>41695</v>
      </c>
      <c r="C3382" s="81">
        <v>157.12579299999999</v>
      </c>
      <c r="D3382" s="62">
        <f t="shared" si="52"/>
        <v>0.78266578013173538</v>
      </c>
      <c r="E3382">
        <v>-3.4750749619209729E-3</v>
      </c>
    </row>
    <row r="3383" spans="2:5" x14ac:dyDescent="0.3">
      <c r="B3383" s="205">
        <v>40640</v>
      </c>
      <c r="C3383" s="81">
        <v>88.140915000000007</v>
      </c>
      <c r="D3383" s="62">
        <f t="shared" si="52"/>
        <v>1.4160770744159639</v>
      </c>
      <c r="E3383">
        <v>-3.4961500913224777E-3</v>
      </c>
    </row>
    <row r="3384" spans="2:5" x14ac:dyDescent="0.3">
      <c r="B3384" s="205">
        <v>39766</v>
      </c>
      <c r="C3384" s="81">
        <v>36.481003000000001</v>
      </c>
      <c r="D3384" s="62">
        <f t="shared" si="52"/>
        <v>-0.85373144833102432</v>
      </c>
      <c r="E3384">
        <v>-3.5028860609264225E-3</v>
      </c>
    </row>
    <row r="3385" spans="2:5" x14ac:dyDescent="0.3">
      <c r="B3385" s="205">
        <v>42118</v>
      </c>
      <c r="C3385" s="81">
        <v>249.41111799999999</v>
      </c>
      <c r="D3385" s="62">
        <f t="shared" si="52"/>
        <v>0.76406944106112384</v>
      </c>
      <c r="E3385">
        <v>-3.5046863956485572E-3</v>
      </c>
    </row>
    <row r="3386" spans="2:5" x14ac:dyDescent="0.3">
      <c r="B3386" s="205">
        <v>41425</v>
      </c>
      <c r="C3386" s="81">
        <v>141.38395700000001</v>
      </c>
      <c r="D3386" s="62">
        <f t="shared" si="52"/>
        <v>2.3564130003545767</v>
      </c>
      <c r="E3386">
        <v>-3.5056827906652906E-3</v>
      </c>
    </row>
    <row r="3387" spans="2:5" x14ac:dyDescent="0.3">
      <c r="B3387" s="205">
        <v>39583</v>
      </c>
      <c r="C3387" s="81">
        <v>42.123528</v>
      </c>
      <c r="D3387" s="62">
        <f t="shared" si="52"/>
        <v>-0.92114492900585709</v>
      </c>
      <c r="E3387">
        <v>-3.5125605923976224E-3</v>
      </c>
    </row>
    <row r="3388" spans="2:5" x14ac:dyDescent="0.3">
      <c r="B3388" s="205">
        <v>45215</v>
      </c>
      <c r="C3388" s="81">
        <v>534.18920900000001</v>
      </c>
      <c r="D3388" s="62">
        <f t="shared" si="52"/>
        <v>-2.8835159251016981E-2</v>
      </c>
      <c r="E3388">
        <v>-3.5259664432510862E-3</v>
      </c>
    </row>
    <row r="3389" spans="2:5" x14ac:dyDescent="0.3">
      <c r="B3389" s="205">
        <v>45266</v>
      </c>
      <c r="C3389" s="81">
        <v>550.04998799999998</v>
      </c>
      <c r="D3389" s="62">
        <f t="shared" si="52"/>
        <v>7.1641433931277976E-2</v>
      </c>
      <c r="E3389">
        <v>-3.5326304347826363E-3</v>
      </c>
    </row>
    <row r="3390" spans="2:5" x14ac:dyDescent="0.3">
      <c r="B3390" s="205">
        <v>45058</v>
      </c>
      <c r="C3390" s="81">
        <v>513.27801499999998</v>
      </c>
      <c r="D3390" s="62">
        <f t="shared" si="52"/>
        <v>0.77246200074784299</v>
      </c>
      <c r="E3390">
        <v>-3.5563457713542247E-3</v>
      </c>
    </row>
    <row r="3391" spans="2:5" x14ac:dyDescent="0.3">
      <c r="B3391" s="205">
        <v>42964</v>
      </c>
      <c r="C3391" s="81">
        <v>289.58477800000003</v>
      </c>
      <c r="D3391" s="62">
        <f t="shared" si="52"/>
        <v>0.16185602229494236</v>
      </c>
      <c r="E3391">
        <v>-3.5590639583197039E-3</v>
      </c>
    </row>
    <row r="3392" spans="2:5" x14ac:dyDescent="0.3">
      <c r="B3392" s="205">
        <v>42774</v>
      </c>
      <c r="C3392" s="81">
        <v>249.243256</v>
      </c>
      <c r="D3392" s="62">
        <f t="shared" si="52"/>
        <v>-0.54620145492533057</v>
      </c>
      <c r="E3392">
        <v>-3.559131224614662E-3</v>
      </c>
    </row>
    <row r="3393" spans="2:5" x14ac:dyDescent="0.3">
      <c r="B3393" s="205">
        <v>44673</v>
      </c>
      <c r="C3393" s="81">
        <v>549.23767099999998</v>
      </c>
      <c r="D3393" s="62">
        <f t="shared" si="52"/>
        <v>3.0177656000490702E-2</v>
      </c>
      <c r="E3393">
        <v>-3.559573735404783E-3</v>
      </c>
    </row>
    <row r="3394" spans="2:5" x14ac:dyDescent="0.3">
      <c r="B3394" s="205">
        <v>44754</v>
      </c>
      <c r="C3394" s="81">
        <v>533.14849900000002</v>
      </c>
      <c r="D3394" s="62">
        <f t="shared" si="52"/>
        <v>1.0526267451592215</v>
      </c>
      <c r="E3394">
        <v>-3.5753346442740763E-3</v>
      </c>
    </row>
    <row r="3395" spans="2:5" x14ac:dyDescent="0.3">
      <c r="B3395" s="205">
        <v>42737</v>
      </c>
      <c r="C3395" s="81">
        <v>259.73962399999999</v>
      </c>
      <c r="D3395" s="62">
        <f t="shared" si="52"/>
        <v>4.5308724005903344E-3</v>
      </c>
      <c r="E3395">
        <v>-3.595118718433786E-3</v>
      </c>
    </row>
    <row r="3396" spans="2:5" x14ac:dyDescent="0.3">
      <c r="B3396" s="205">
        <v>42755</v>
      </c>
      <c r="C3396" s="81">
        <v>258.568085</v>
      </c>
      <c r="D3396" s="62">
        <f t="shared" si="52"/>
        <v>6.5992422332315437</v>
      </c>
      <c r="E3396">
        <v>-3.6114679439278883E-3</v>
      </c>
    </row>
    <row r="3397" spans="2:5" x14ac:dyDescent="0.3">
      <c r="B3397" s="205">
        <v>38880</v>
      </c>
      <c r="C3397" s="81">
        <v>34.025509</v>
      </c>
      <c r="D3397" s="62">
        <f t="shared" si="52"/>
        <v>-0.93822529095625173</v>
      </c>
      <c r="E3397">
        <v>-3.6174076928663246E-3</v>
      </c>
    </row>
    <row r="3398" spans="2:5" x14ac:dyDescent="0.3">
      <c r="B3398" s="205">
        <v>45422</v>
      </c>
      <c r="C3398" s="81">
        <v>550.79998799999998</v>
      </c>
      <c r="D3398" s="62">
        <f t="shared" si="52"/>
        <v>1.164331807885417</v>
      </c>
      <c r="E3398">
        <v>-3.6179450857730484E-3</v>
      </c>
    </row>
    <row r="3399" spans="2:5" x14ac:dyDescent="0.3">
      <c r="B3399" s="205">
        <v>42271</v>
      </c>
      <c r="C3399" s="81">
        <v>254.48962399999999</v>
      </c>
      <c r="D3399" s="62">
        <f t="shared" si="52"/>
        <v>0.5664641908120549</v>
      </c>
      <c r="E3399">
        <v>-3.6247885410816364E-3</v>
      </c>
    </row>
    <row r="3400" spans="2:5" x14ac:dyDescent="0.3">
      <c r="B3400" s="205">
        <v>41578</v>
      </c>
      <c r="C3400" s="81">
        <v>162.46118200000001</v>
      </c>
      <c r="D3400" s="62">
        <f t="shared" ref="D3400:D3463" si="53">(C3400-C3401)/C3401</f>
        <v>2.9374566488474176</v>
      </c>
      <c r="E3400">
        <v>-3.6253703543121605E-3</v>
      </c>
    </row>
    <row r="3401" spans="2:5" x14ac:dyDescent="0.3">
      <c r="B3401" s="205">
        <v>39029</v>
      </c>
      <c r="C3401" s="81">
        <v>41.260437000000003</v>
      </c>
      <c r="D3401" s="62">
        <f t="shared" si="53"/>
        <v>-0.92185267644181845</v>
      </c>
      <c r="E3401">
        <v>-3.6318514224597401E-3</v>
      </c>
    </row>
    <row r="3402" spans="2:5" x14ac:dyDescent="0.3">
      <c r="B3402" s="205">
        <v>44979</v>
      </c>
      <c r="C3402" s="81">
        <v>527.98272699999995</v>
      </c>
      <c r="D3402" s="62">
        <f t="shared" si="53"/>
        <v>11.857963584568788</v>
      </c>
      <c r="E3402">
        <v>-3.6439311053398492E-3</v>
      </c>
    </row>
    <row r="3403" spans="2:5" x14ac:dyDescent="0.3">
      <c r="B3403" s="205">
        <v>39909</v>
      </c>
      <c r="C3403" s="81">
        <v>41.062702000000002</v>
      </c>
      <c r="D3403" s="62">
        <f t="shared" si="53"/>
        <v>-0.83683617763678853</v>
      </c>
      <c r="E3403">
        <v>-3.6610982848399184E-3</v>
      </c>
    </row>
    <row r="3404" spans="2:5" x14ac:dyDescent="0.3">
      <c r="B3404" s="205">
        <v>42292</v>
      </c>
      <c r="C3404" s="81">
        <v>251.665482</v>
      </c>
      <c r="D3404" s="62">
        <f t="shared" si="53"/>
        <v>-0.59644026438260278</v>
      </c>
      <c r="E3404">
        <v>-3.6656750784072453E-3</v>
      </c>
    </row>
    <row r="3405" spans="2:5" x14ac:dyDescent="0.3">
      <c r="B3405" s="205">
        <v>44448</v>
      </c>
      <c r="C3405" s="81">
        <v>623.61395300000004</v>
      </c>
      <c r="D3405" s="62">
        <f t="shared" si="53"/>
        <v>0.54455561578097911</v>
      </c>
      <c r="E3405">
        <v>-3.6681940259797731E-3</v>
      </c>
    </row>
    <row r="3406" spans="2:5" x14ac:dyDescent="0.3">
      <c r="B3406" s="205">
        <v>43515</v>
      </c>
      <c r="C3406" s="81">
        <v>403.74975599999999</v>
      </c>
      <c r="D3406" s="62">
        <f t="shared" si="53"/>
        <v>9.5599238837611011</v>
      </c>
      <c r="E3406">
        <v>-3.6699073074133691E-3</v>
      </c>
    </row>
    <row r="3407" spans="2:5" x14ac:dyDescent="0.3">
      <c r="B3407" s="205">
        <v>38958</v>
      </c>
      <c r="C3407" s="81">
        <v>38.234153999999997</v>
      </c>
      <c r="D3407" s="62">
        <f t="shared" si="53"/>
        <v>-0.73770854895594584</v>
      </c>
      <c r="E3407">
        <v>-3.6773938427804198E-3</v>
      </c>
    </row>
    <row r="3408" spans="2:5" x14ac:dyDescent="0.3">
      <c r="B3408" s="205">
        <v>41409</v>
      </c>
      <c r="C3408" s="81">
        <v>145.76973000000001</v>
      </c>
      <c r="D3408" s="62">
        <f t="shared" si="53"/>
        <v>0.75499157392997274</v>
      </c>
      <c r="E3408">
        <v>-3.7082053382720744E-3</v>
      </c>
    </row>
    <row r="3409" spans="2:5" x14ac:dyDescent="0.3">
      <c r="B3409" s="205">
        <v>40507</v>
      </c>
      <c r="C3409" s="81">
        <v>83.060074</v>
      </c>
      <c r="D3409" s="62">
        <f t="shared" si="53"/>
        <v>2.9926003808108663</v>
      </c>
      <c r="E3409">
        <v>-3.7096728129585154E-3</v>
      </c>
    </row>
    <row r="3410" spans="2:5" x14ac:dyDescent="0.3">
      <c r="B3410" s="205">
        <v>38596</v>
      </c>
      <c r="C3410" s="81">
        <v>20.803502999999999</v>
      </c>
      <c r="D3410" s="62">
        <f t="shared" si="53"/>
        <v>-0.95098998380863942</v>
      </c>
      <c r="E3410">
        <v>-3.7131297645801786E-3</v>
      </c>
    </row>
    <row r="3411" spans="2:5" x14ac:dyDescent="0.3">
      <c r="B3411" s="205">
        <v>43451</v>
      </c>
      <c r="C3411" s="81">
        <v>424.47451799999999</v>
      </c>
      <c r="D3411" s="62">
        <f t="shared" si="53"/>
        <v>2.9208002348741897</v>
      </c>
      <c r="E3411">
        <v>-3.7158349250544917E-3</v>
      </c>
    </row>
    <row r="3412" spans="2:5" x14ac:dyDescent="0.3">
      <c r="B3412" s="205">
        <v>41123</v>
      </c>
      <c r="C3412" s="81">
        <v>108.262215</v>
      </c>
      <c r="D3412" s="62">
        <f t="shared" si="53"/>
        <v>-0.56353819197520549</v>
      </c>
      <c r="E3412">
        <v>-3.7250680880536306E-3</v>
      </c>
    </row>
    <row r="3413" spans="2:5" x14ac:dyDescent="0.3">
      <c r="B3413" s="205">
        <v>42317</v>
      </c>
      <c r="C3413" s="81">
        <v>248.04510500000001</v>
      </c>
      <c r="D3413" s="62">
        <f t="shared" si="53"/>
        <v>-0.29568978630088033</v>
      </c>
      <c r="E3413">
        <v>-3.7363215830231579E-3</v>
      </c>
    </row>
    <row r="3414" spans="2:5" x14ac:dyDescent="0.3">
      <c r="B3414" s="205">
        <v>43241</v>
      </c>
      <c r="C3414" s="81">
        <v>352.18160999999998</v>
      </c>
      <c r="D3414" s="62">
        <f t="shared" si="53"/>
        <v>-0.27943983256400834</v>
      </c>
      <c r="E3414">
        <v>-3.7375315215998892E-3</v>
      </c>
    </row>
    <row r="3415" spans="2:5" x14ac:dyDescent="0.3">
      <c r="B3415" s="205">
        <v>43881</v>
      </c>
      <c r="C3415" s="81">
        <v>488.76086400000003</v>
      </c>
      <c r="D3415" s="62">
        <f t="shared" si="53"/>
        <v>3.0593163437673763</v>
      </c>
      <c r="E3415">
        <v>-3.7398986923735692E-3</v>
      </c>
    </row>
    <row r="3416" spans="2:5" x14ac:dyDescent="0.3">
      <c r="B3416" s="205">
        <v>41320</v>
      </c>
      <c r="C3416" s="81">
        <v>120.404724</v>
      </c>
      <c r="D3416" s="62">
        <f t="shared" si="53"/>
        <v>2.525605211249109</v>
      </c>
      <c r="E3416">
        <v>-3.7408147410654255E-3</v>
      </c>
    </row>
    <row r="3417" spans="2:5" x14ac:dyDescent="0.3">
      <c r="B3417" s="205">
        <v>39742</v>
      </c>
      <c r="C3417" s="81">
        <v>34.151505</v>
      </c>
      <c r="D3417" s="62">
        <f t="shared" si="53"/>
        <v>-0.87501439192515107</v>
      </c>
      <c r="E3417">
        <v>-3.7409265291167199E-3</v>
      </c>
    </row>
    <row r="3418" spans="2:5" x14ac:dyDescent="0.3">
      <c r="B3418" s="205">
        <v>42629</v>
      </c>
      <c r="C3418" s="81">
        <v>273.24349999999998</v>
      </c>
      <c r="D3418" s="62">
        <f t="shared" si="53"/>
        <v>5.6473098238483024</v>
      </c>
      <c r="E3418">
        <v>-3.7431781400398953E-3</v>
      </c>
    </row>
    <row r="3419" spans="2:5" x14ac:dyDescent="0.3">
      <c r="B3419" s="205">
        <v>39052</v>
      </c>
      <c r="C3419" s="81">
        <v>41.105877</v>
      </c>
      <c r="D3419" s="62">
        <f t="shared" si="53"/>
        <v>-0.81393667032768235</v>
      </c>
      <c r="E3419">
        <v>-3.7459612945932581E-3</v>
      </c>
    </row>
    <row r="3420" spans="2:5" x14ac:dyDescent="0.3">
      <c r="B3420" s="205">
        <v>41982</v>
      </c>
      <c r="C3420" s="81">
        <v>220.92411799999999</v>
      </c>
      <c r="D3420" s="62">
        <f t="shared" si="53"/>
        <v>35.792215290734191</v>
      </c>
      <c r="E3420">
        <v>-3.7474846919221087E-3</v>
      </c>
    </row>
    <row r="3421" spans="2:5" x14ac:dyDescent="0.3">
      <c r="B3421" s="205">
        <v>37461</v>
      </c>
      <c r="C3421" s="81">
        <v>6.0046429999999997</v>
      </c>
      <c r="D3421" s="62">
        <f t="shared" si="53"/>
        <v>-0.93654805795027352</v>
      </c>
      <c r="E3421">
        <v>-3.7547654213165868E-3</v>
      </c>
    </row>
    <row r="3422" spans="2:5" x14ac:dyDescent="0.3">
      <c r="B3422" s="205">
        <v>41039</v>
      </c>
      <c r="C3422" s="81">
        <v>94.632926999999995</v>
      </c>
      <c r="D3422" s="62">
        <f t="shared" si="53"/>
        <v>-0.61283404677660402</v>
      </c>
      <c r="E3422">
        <v>-3.7632749464520422E-3</v>
      </c>
    </row>
    <row r="3423" spans="2:5" x14ac:dyDescent="0.3">
      <c r="B3423" s="205">
        <v>42143</v>
      </c>
      <c r="C3423" s="81">
        <v>244.424713</v>
      </c>
      <c r="D3423" s="62">
        <f t="shared" si="53"/>
        <v>-0.37516137241816083</v>
      </c>
      <c r="E3423">
        <v>-3.7635751153710533E-3</v>
      </c>
    </row>
    <row r="3424" spans="2:5" x14ac:dyDescent="0.3">
      <c r="B3424" s="205">
        <v>43658</v>
      </c>
      <c r="C3424" s="81">
        <v>391.180542</v>
      </c>
      <c r="D3424" s="62">
        <f t="shared" si="53"/>
        <v>0.68511900726183284</v>
      </c>
      <c r="E3424">
        <v>-3.7873828311201685E-3</v>
      </c>
    </row>
    <row r="3425" spans="2:5" x14ac:dyDescent="0.3">
      <c r="B3425" s="205">
        <v>42464</v>
      </c>
      <c r="C3425" s="81">
        <v>232.138229</v>
      </c>
      <c r="D3425" s="62">
        <f t="shared" si="53"/>
        <v>-8.8159794619998011E-2</v>
      </c>
      <c r="E3425">
        <v>-3.7924666472524339E-3</v>
      </c>
    </row>
    <row r="3426" spans="2:5" x14ac:dyDescent="0.3">
      <c r="B3426" s="205">
        <v>42181</v>
      </c>
      <c r="C3426" s="81">
        <v>254.58213799999999</v>
      </c>
      <c r="D3426" s="62">
        <f t="shared" si="53"/>
        <v>-0.34606750640657996</v>
      </c>
      <c r="E3426">
        <v>-3.7941631257040632E-3</v>
      </c>
    </row>
    <row r="3427" spans="2:5" x14ac:dyDescent="0.3">
      <c r="B3427" s="205">
        <v>43570</v>
      </c>
      <c r="C3427" s="81">
        <v>389.30950899999999</v>
      </c>
      <c r="D3427" s="62">
        <f t="shared" si="53"/>
        <v>0.12563365403162619</v>
      </c>
      <c r="E3427">
        <v>-3.8056713332007453E-3</v>
      </c>
    </row>
    <row r="3428" spans="2:5" x14ac:dyDescent="0.3">
      <c r="B3428" s="205">
        <v>43231</v>
      </c>
      <c r="C3428" s="81">
        <v>345.858093</v>
      </c>
      <c r="D3428" s="62">
        <f t="shared" si="53"/>
        <v>0.4955733513304737</v>
      </c>
      <c r="E3428">
        <v>-3.8058708279457062E-3</v>
      </c>
    </row>
    <row r="3429" spans="2:5" x14ac:dyDescent="0.3">
      <c r="B3429" s="205">
        <v>42437</v>
      </c>
      <c r="C3429" s="81">
        <v>231.25451699999999</v>
      </c>
      <c r="D3429" s="62">
        <f t="shared" si="53"/>
        <v>-0.14261449333004361</v>
      </c>
      <c r="E3429">
        <v>-3.8068352800262068E-3</v>
      </c>
    </row>
    <row r="3430" spans="2:5" x14ac:dyDescent="0.3">
      <c r="B3430" s="205">
        <v>42905</v>
      </c>
      <c r="C3430" s="81">
        <v>269.72058099999998</v>
      </c>
      <c r="D3430" s="62">
        <f t="shared" si="53"/>
        <v>-7.9245274967605001E-2</v>
      </c>
      <c r="E3430">
        <v>-3.8076022442646005E-3</v>
      </c>
    </row>
    <row r="3431" spans="2:5" x14ac:dyDescent="0.3">
      <c r="B3431" s="205">
        <v>42563</v>
      </c>
      <c r="C3431" s="81">
        <v>292.934235</v>
      </c>
      <c r="D3431" s="62">
        <f t="shared" si="53"/>
        <v>2.1354492569933994</v>
      </c>
      <c r="E3431">
        <v>-3.8084925708476922E-3</v>
      </c>
    </row>
    <row r="3432" spans="2:5" x14ac:dyDescent="0.3">
      <c r="B3432" s="205">
        <v>41058</v>
      </c>
      <c r="C3432" s="81">
        <v>93.426558999999997</v>
      </c>
      <c r="D3432" s="62">
        <f t="shared" si="53"/>
        <v>4.7835828208611663E-4</v>
      </c>
      <c r="E3432">
        <v>-3.8113642492807031E-3</v>
      </c>
    </row>
    <row r="3433" spans="2:5" x14ac:dyDescent="0.3">
      <c r="B3433" s="205">
        <v>41052</v>
      </c>
      <c r="C3433" s="81">
        <v>93.381889000000001</v>
      </c>
      <c r="D3433" s="62">
        <f t="shared" si="53"/>
        <v>-0.81534912435888807</v>
      </c>
      <c r="E3433">
        <v>-3.8133399027552796E-3</v>
      </c>
    </row>
    <row r="3434" spans="2:5" x14ac:dyDescent="0.3">
      <c r="B3434" s="205">
        <v>44112</v>
      </c>
      <c r="C3434" s="81">
        <v>505.72134399999999</v>
      </c>
      <c r="D3434" s="62">
        <f t="shared" si="53"/>
        <v>33.374218779099941</v>
      </c>
      <c r="E3434">
        <v>-3.8166002711959588E-3</v>
      </c>
    </row>
    <row r="3435" spans="2:5" x14ac:dyDescent="0.3">
      <c r="B3435" s="205">
        <v>38440</v>
      </c>
      <c r="C3435" s="81">
        <v>14.712228</v>
      </c>
      <c r="D3435" s="62">
        <f t="shared" si="53"/>
        <v>-0.97438824948311309</v>
      </c>
      <c r="E3435">
        <v>-3.8231553493807149E-3</v>
      </c>
    </row>
    <row r="3436" spans="2:5" x14ac:dyDescent="0.3">
      <c r="B3436" s="205">
        <v>44784</v>
      </c>
      <c r="C3436" s="81">
        <v>574.43273899999997</v>
      </c>
      <c r="D3436" s="62">
        <f t="shared" si="53"/>
        <v>1.167033098472626</v>
      </c>
      <c r="E3436">
        <v>-3.8465908590075383E-3</v>
      </c>
    </row>
    <row r="3437" spans="2:5" x14ac:dyDescent="0.3">
      <c r="B3437" s="205">
        <v>42667</v>
      </c>
      <c r="C3437" s="81">
        <v>265.07797199999999</v>
      </c>
      <c r="D3437" s="62">
        <f t="shared" si="53"/>
        <v>5.1138558682740438</v>
      </c>
      <c r="E3437">
        <v>-3.8575823815856706E-3</v>
      </c>
    </row>
    <row r="3438" spans="2:5" x14ac:dyDescent="0.3">
      <c r="B3438" s="205">
        <v>39253</v>
      </c>
      <c r="C3438" s="81">
        <v>43.356921999999997</v>
      </c>
      <c r="D3438" s="62">
        <f t="shared" si="53"/>
        <v>-0.66067643179726054</v>
      </c>
      <c r="E3438">
        <v>-3.8724221961895788E-3</v>
      </c>
    </row>
    <row r="3439" spans="2:5" x14ac:dyDescent="0.3">
      <c r="B3439" s="205">
        <v>41366</v>
      </c>
      <c r="C3439" s="81">
        <v>127.774567</v>
      </c>
      <c r="D3439" s="62">
        <f t="shared" si="53"/>
        <v>-0.77646222823853295</v>
      </c>
      <c r="E3439">
        <v>-3.8776207335792156E-3</v>
      </c>
    </row>
    <row r="3440" spans="2:5" x14ac:dyDescent="0.3">
      <c r="B3440" s="205">
        <v>44916</v>
      </c>
      <c r="C3440" s="81">
        <v>571.60168499999997</v>
      </c>
      <c r="D3440" s="62">
        <f t="shared" si="53"/>
        <v>4.9640806849825483E-2</v>
      </c>
      <c r="E3440">
        <v>-3.8827320255595227E-3</v>
      </c>
    </row>
    <row r="3441" spans="2:5" x14ac:dyDescent="0.3">
      <c r="B3441" s="205">
        <v>45086</v>
      </c>
      <c r="C3441" s="81">
        <v>544.568848</v>
      </c>
      <c r="D3441" s="62">
        <f t="shared" si="53"/>
        <v>10.013031086331429</v>
      </c>
      <c r="E3441">
        <v>-3.8941187967639406E-3</v>
      </c>
    </row>
    <row r="3442" spans="2:5" x14ac:dyDescent="0.3">
      <c r="B3442" s="205">
        <v>39979</v>
      </c>
      <c r="C3442" s="81">
        <v>49.447681000000003</v>
      </c>
      <c r="D3442" s="62">
        <f t="shared" si="53"/>
        <v>0.14729935687664916</v>
      </c>
      <c r="E3442">
        <v>-3.9081667829633402E-3</v>
      </c>
    </row>
    <row r="3443" spans="2:5" x14ac:dyDescent="0.3">
      <c r="B3443" s="205">
        <v>39472</v>
      </c>
      <c r="C3443" s="81">
        <v>43.099196999999997</v>
      </c>
      <c r="D3443" s="62">
        <f t="shared" si="53"/>
        <v>-0.57157806464269889</v>
      </c>
      <c r="E3443">
        <v>-3.9217556023570192E-3</v>
      </c>
    </row>
    <row r="3444" spans="2:5" x14ac:dyDescent="0.3">
      <c r="B3444" s="205">
        <v>40715</v>
      </c>
      <c r="C3444" s="81">
        <v>100.599884</v>
      </c>
      <c r="D3444" s="62">
        <f t="shared" si="53"/>
        <v>-0.64751288854316302</v>
      </c>
      <c r="E3444">
        <v>-3.9371656700350095E-3</v>
      </c>
    </row>
    <row r="3445" spans="2:5" x14ac:dyDescent="0.3">
      <c r="B3445" s="205">
        <v>42929</v>
      </c>
      <c r="C3445" s="81">
        <v>285.40017699999999</v>
      </c>
      <c r="D3445" s="62">
        <f t="shared" si="53"/>
        <v>0.10895371824160462</v>
      </c>
      <c r="E3445">
        <v>-3.9382386948151214E-3</v>
      </c>
    </row>
    <row r="3446" spans="2:5" x14ac:dyDescent="0.3">
      <c r="B3446" s="205">
        <v>42269</v>
      </c>
      <c r="C3446" s="81">
        <v>257.35986300000002</v>
      </c>
      <c r="D3446" s="62">
        <f t="shared" si="53"/>
        <v>2.5903776850263052</v>
      </c>
      <c r="E3446">
        <v>-3.9421055670369187E-3</v>
      </c>
    </row>
    <row r="3447" spans="2:5" x14ac:dyDescent="0.3">
      <c r="B3447" s="205">
        <v>40256</v>
      </c>
      <c r="C3447" s="81">
        <v>71.680442999999997</v>
      </c>
      <c r="D3447" s="62">
        <f t="shared" si="53"/>
        <v>2.1364671119302279</v>
      </c>
      <c r="E3447">
        <v>-3.9450784713564594E-3</v>
      </c>
    </row>
    <row r="3448" spans="2:5" x14ac:dyDescent="0.3">
      <c r="B3448" s="205">
        <v>38658</v>
      </c>
      <c r="C3448" s="81">
        <v>22.85388</v>
      </c>
      <c r="D3448" s="62">
        <f t="shared" si="53"/>
        <v>-0.95364548361644619</v>
      </c>
      <c r="E3448">
        <v>-3.9482714593855692E-3</v>
      </c>
    </row>
    <row r="3449" spans="2:5" x14ac:dyDescent="0.3">
      <c r="B3449" s="205">
        <v>44691</v>
      </c>
      <c r="C3449" s="81">
        <v>493.02380399999998</v>
      </c>
      <c r="D3449" s="62">
        <f t="shared" si="53"/>
        <v>-8.031571897332733E-2</v>
      </c>
      <c r="E3449">
        <v>-3.9638224802552172E-3</v>
      </c>
    </row>
    <row r="3450" spans="2:5" x14ac:dyDescent="0.3">
      <c r="B3450" s="205">
        <v>45212</v>
      </c>
      <c r="C3450" s="81">
        <v>536.07940699999995</v>
      </c>
      <c r="D3450" s="62">
        <f t="shared" si="53"/>
        <v>1.0804250614874404</v>
      </c>
      <c r="E3450">
        <v>-3.9741804880452916E-3</v>
      </c>
    </row>
    <row r="3451" spans="2:5" x14ac:dyDescent="0.3">
      <c r="B3451" s="205">
        <v>42802</v>
      </c>
      <c r="C3451" s="81">
        <v>257.67782599999998</v>
      </c>
      <c r="D3451" s="62">
        <f t="shared" si="53"/>
        <v>8.0248972670863145E-3</v>
      </c>
      <c r="E3451">
        <v>-3.9846092677858552E-3</v>
      </c>
    </row>
    <row r="3452" spans="2:5" x14ac:dyDescent="0.3">
      <c r="B3452" s="205">
        <v>42331</v>
      </c>
      <c r="C3452" s="81">
        <v>255.62645000000001</v>
      </c>
      <c r="D3452" s="62">
        <f t="shared" si="53"/>
        <v>-0.5359059037141829</v>
      </c>
      <c r="E3452">
        <v>-3.9870256004449359E-3</v>
      </c>
    </row>
    <row r="3453" spans="2:5" x14ac:dyDescent="0.3">
      <c r="B3453" s="205">
        <v>44557</v>
      </c>
      <c r="C3453" s="81">
        <v>550.80737299999998</v>
      </c>
      <c r="D3453" s="62">
        <f t="shared" si="53"/>
        <v>54.461709327541804</v>
      </c>
      <c r="E3453">
        <v>-3.9913499723428329E-3</v>
      </c>
    </row>
    <row r="3454" spans="2:5" x14ac:dyDescent="0.3">
      <c r="B3454" s="205">
        <v>38287</v>
      </c>
      <c r="C3454" s="81">
        <v>9.9313090000000006</v>
      </c>
      <c r="D3454" s="62">
        <f t="shared" si="53"/>
        <v>4.0111502320822073E-4</v>
      </c>
      <c r="E3454">
        <v>-3.9952278303816407E-3</v>
      </c>
    </row>
    <row r="3455" spans="2:5" x14ac:dyDescent="0.3">
      <c r="B3455" s="205">
        <v>38267</v>
      </c>
      <c r="C3455" s="81">
        <v>9.927327</v>
      </c>
      <c r="D3455" s="62">
        <f t="shared" si="53"/>
        <v>-0.96978777786263959</v>
      </c>
      <c r="E3455">
        <v>-3.9966241142664347E-3</v>
      </c>
    </row>
    <row r="3456" spans="2:5" x14ac:dyDescent="0.3">
      <c r="B3456" s="205">
        <v>43081</v>
      </c>
      <c r="C3456" s="81">
        <v>328.586456</v>
      </c>
      <c r="D3456" s="62">
        <f t="shared" si="53"/>
        <v>0.51616128903864433</v>
      </c>
      <c r="E3456">
        <v>-4.0048415483405929E-3</v>
      </c>
    </row>
    <row r="3457" spans="2:5" x14ac:dyDescent="0.3">
      <c r="B3457" s="205">
        <v>41985</v>
      </c>
      <c r="C3457" s="81">
        <v>216.72262599999999</v>
      </c>
      <c r="D3457" s="62">
        <f t="shared" si="53"/>
        <v>1.4837197649002987</v>
      </c>
      <c r="E3457">
        <v>-4.0313081483085217E-3</v>
      </c>
    </row>
    <row r="3458" spans="2:5" x14ac:dyDescent="0.3">
      <c r="B3458" s="205">
        <v>40541</v>
      </c>
      <c r="C3458" s="81">
        <v>87.257277999999999</v>
      </c>
      <c r="D3458" s="62">
        <f t="shared" si="53"/>
        <v>-0.84305054434659676</v>
      </c>
      <c r="E3458">
        <v>-4.0342891809193766E-3</v>
      </c>
    </row>
    <row r="3459" spans="2:5" x14ac:dyDescent="0.3">
      <c r="B3459" s="205">
        <v>44599</v>
      </c>
      <c r="C3459" s="81">
        <v>555.95782499999996</v>
      </c>
      <c r="D3459" s="62">
        <f t="shared" si="53"/>
        <v>14.278124454765226</v>
      </c>
      <c r="E3459">
        <v>-4.0420811817010001E-3</v>
      </c>
    </row>
    <row r="3460" spans="2:5" x14ac:dyDescent="0.3">
      <c r="B3460" s="205">
        <v>38826</v>
      </c>
      <c r="C3460" s="81">
        <v>36.389141000000002</v>
      </c>
      <c r="D3460" s="62">
        <f t="shared" si="53"/>
        <v>-0.2229888457725421</v>
      </c>
      <c r="E3460">
        <v>-4.0572964939143089E-3</v>
      </c>
    </row>
    <row r="3461" spans="2:5" x14ac:dyDescent="0.3">
      <c r="B3461" s="205">
        <v>39419</v>
      </c>
      <c r="C3461" s="81">
        <v>46.832199000000003</v>
      </c>
      <c r="D3461" s="62">
        <f t="shared" si="53"/>
        <v>-0.45834942566049203</v>
      </c>
      <c r="E3461">
        <v>-4.0596010122174774E-3</v>
      </c>
    </row>
    <row r="3462" spans="2:5" x14ac:dyDescent="0.3">
      <c r="B3462" s="205">
        <v>40567</v>
      </c>
      <c r="C3462" s="81">
        <v>86.462012999999999</v>
      </c>
      <c r="D3462" s="62">
        <f t="shared" si="53"/>
        <v>-0.48194587456249538</v>
      </c>
      <c r="E3462">
        <v>-4.0711646116735247E-3</v>
      </c>
    </row>
    <row r="3463" spans="2:5" x14ac:dyDescent="0.3">
      <c r="B3463" s="205">
        <v>41738</v>
      </c>
      <c r="C3463" s="81">
        <v>166.89764400000001</v>
      </c>
      <c r="D3463" s="62">
        <f t="shared" si="53"/>
        <v>1.093034134833758</v>
      </c>
      <c r="E3463">
        <v>-4.0870659784922993E-3</v>
      </c>
    </row>
    <row r="3464" spans="2:5" x14ac:dyDescent="0.3">
      <c r="B3464" s="205">
        <v>40322</v>
      </c>
      <c r="C3464" s="81">
        <v>79.739570999999998</v>
      </c>
      <c r="D3464" s="62">
        <f t="shared" ref="D3464:D3527" si="54">(C3464-C3465)/C3465</f>
        <v>-0.48405177935122057</v>
      </c>
      <c r="E3464">
        <v>-4.0917262682798926E-3</v>
      </c>
    </row>
    <row r="3465" spans="2:5" x14ac:dyDescent="0.3">
      <c r="B3465" s="205">
        <v>41528</v>
      </c>
      <c r="C3465" s="81">
        <v>154.54956100000001</v>
      </c>
      <c r="D3465" s="62">
        <f t="shared" si="54"/>
        <v>-0.13240685124677723</v>
      </c>
      <c r="E3465">
        <v>-4.10204797796944E-3</v>
      </c>
    </row>
    <row r="3466" spans="2:5" x14ac:dyDescent="0.3">
      <c r="B3466" s="205">
        <v>41830</v>
      </c>
      <c r="C3466" s="81">
        <v>178.135986</v>
      </c>
      <c r="D3466" s="62">
        <f t="shared" si="54"/>
        <v>-0.69103478194739343</v>
      </c>
      <c r="E3466">
        <v>-4.1068185753861397E-3</v>
      </c>
    </row>
    <row r="3467" spans="2:5" x14ac:dyDescent="0.3">
      <c r="B3467" s="205">
        <v>44389</v>
      </c>
      <c r="C3467" s="81">
        <v>576.55676300000005</v>
      </c>
      <c r="D3467" s="62">
        <f t="shared" si="54"/>
        <v>1.0444138096630555</v>
      </c>
      <c r="E3467">
        <v>-4.1134064383534404E-3</v>
      </c>
    </row>
    <row r="3468" spans="2:5" x14ac:dyDescent="0.3">
      <c r="B3468" s="205">
        <v>42600</v>
      </c>
      <c r="C3468" s="81">
        <v>282.01568600000002</v>
      </c>
      <c r="D3468" s="62">
        <f t="shared" si="54"/>
        <v>0.83447375095385712</v>
      </c>
      <c r="E3468">
        <v>-4.1193758562947779E-3</v>
      </c>
    </row>
    <row r="3469" spans="2:5" x14ac:dyDescent="0.3">
      <c r="B3469" s="205">
        <v>41530</v>
      </c>
      <c r="C3469" s="81">
        <v>153.73111</v>
      </c>
      <c r="D3469" s="62">
        <f t="shared" si="54"/>
        <v>-0.66013465653756609</v>
      </c>
      <c r="E3469">
        <v>-4.1237968636844268E-3</v>
      </c>
    </row>
    <row r="3470" spans="2:5" x14ac:dyDescent="0.3">
      <c r="B3470" s="205">
        <v>43762</v>
      </c>
      <c r="C3470" s="81">
        <v>452.32946800000002</v>
      </c>
      <c r="D3470" s="62">
        <f t="shared" si="54"/>
        <v>1.5590232999987621</v>
      </c>
      <c r="E3470">
        <v>-4.1336505070734726E-3</v>
      </c>
    </row>
    <row r="3471" spans="2:5" x14ac:dyDescent="0.3">
      <c r="B3471" s="205">
        <v>41828</v>
      </c>
      <c r="C3471" s="81">
        <v>176.758636</v>
      </c>
      <c r="D3471" s="62">
        <f t="shared" si="54"/>
        <v>1.0794144335062461</v>
      </c>
      <c r="E3471">
        <v>-4.1384294548017656E-3</v>
      </c>
    </row>
    <row r="3472" spans="2:5" x14ac:dyDescent="0.3">
      <c r="B3472" s="205">
        <v>40596</v>
      </c>
      <c r="C3472" s="81">
        <v>85.004043999999993</v>
      </c>
      <c r="D3472" s="62">
        <f t="shared" si="54"/>
        <v>-0.685717612829293</v>
      </c>
      <c r="E3472">
        <v>-4.1407847847824246E-3</v>
      </c>
    </row>
    <row r="3473" spans="2:5" x14ac:dyDescent="0.3">
      <c r="B3473" s="205">
        <v>42901</v>
      </c>
      <c r="C3473" s="81">
        <v>270.47027600000001</v>
      </c>
      <c r="D3473" s="62">
        <f t="shared" si="54"/>
        <v>6.4025627012596189</v>
      </c>
      <c r="E3473">
        <v>-4.1409607999324128E-3</v>
      </c>
    </row>
    <row r="3474" spans="2:5" x14ac:dyDescent="0.3">
      <c r="B3474" s="205">
        <v>38828</v>
      </c>
      <c r="C3474" s="81">
        <v>36.537384000000003</v>
      </c>
      <c r="D3474" s="62">
        <f t="shared" si="54"/>
        <v>-0.86451265020523849</v>
      </c>
      <c r="E3474">
        <v>-4.1523334103393391E-3</v>
      </c>
    </row>
    <row r="3475" spans="2:5" x14ac:dyDescent="0.3">
      <c r="B3475" s="205">
        <v>42838</v>
      </c>
      <c r="C3475" s="81">
        <v>269.673767</v>
      </c>
      <c r="D3475" s="62">
        <f t="shared" si="54"/>
        <v>-0.51166386083292059</v>
      </c>
      <c r="E3475">
        <v>-4.1528061065662291E-3</v>
      </c>
    </row>
    <row r="3476" spans="2:5" x14ac:dyDescent="0.3">
      <c r="B3476" s="205">
        <v>44623</v>
      </c>
      <c r="C3476" s="81">
        <v>552.22979699999996</v>
      </c>
      <c r="D3476" s="62">
        <f t="shared" si="54"/>
        <v>2.368701655494541</v>
      </c>
      <c r="E3476">
        <v>-4.1575010490134887E-3</v>
      </c>
    </row>
    <row r="3477" spans="2:5" x14ac:dyDescent="0.3">
      <c r="B3477" s="205">
        <v>41764</v>
      </c>
      <c r="C3477" s="81">
        <v>163.929565</v>
      </c>
      <c r="D3477" s="62">
        <f t="shared" si="54"/>
        <v>-0.35941375288669508</v>
      </c>
      <c r="E3477">
        <v>-4.1609452950009855E-3</v>
      </c>
    </row>
    <row r="3478" spans="2:5" x14ac:dyDescent="0.3">
      <c r="B3478" s="205">
        <v>42346</v>
      </c>
      <c r="C3478" s="81">
        <v>255.90553299999999</v>
      </c>
      <c r="D3478" s="62">
        <f t="shared" si="54"/>
        <v>-0.53446329377194923</v>
      </c>
      <c r="E3478">
        <v>-4.16308036278446E-3</v>
      </c>
    </row>
    <row r="3479" spans="2:5" x14ac:dyDescent="0.3">
      <c r="B3479" s="205">
        <v>45303</v>
      </c>
      <c r="C3479" s="81">
        <v>549.70001200000002</v>
      </c>
      <c r="D3479" s="62">
        <f t="shared" si="54"/>
        <v>0.52328582027519421</v>
      </c>
      <c r="E3479">
        <v>-4.1666449275362047E-3</v>
      </c>
    </row>
    <row r="3480" spans="2:5" x14ac:dyDescent="0.3">
      <c r="B3480" s="205">
        <v>43259</v>
      </c>
      <c r="C3480" s="81">
        <v>360.86465500000003</v>
      </c>
      <c r="D3480" s="62">
        <f t="shared" si="54"/>
        <v>3.2763811934040206</v>
      </c>
      <c r="E3480">
        <v>-4.1671504545466977E-3</v>
      </c>
    </row>
    <row r="3481" spans="2:5" x14ac:dyDescent="0.3">
      <c r="B3481" s="205">
        <v>40630</v>
      </c>
      <c r="C3481" s="81">
        <v>84.385520999999997</v>
      </c>
      <c r="D3481" s="62">
        <f t="shared" si="54"/>
        <v>9.1250576381410617</v>
      </c>
      <c r="E3481">
        <v>-4.170832745596916E-3</v>
      </c>
    </row>
    <row r="3482" spans="2:5" x14ac:dyDescent="0.3">
      <c r="B3482" s="205">
        <v>37922</v>
      </c>
      <c r="C3482" s="81">
        <v>8.3343249999999998</v>
      </c>
      <c r="D3482" s="62">
        <f t="shared" si="54"/>
        <v>-0.98399741088435266</v>
      </c>
      <c r="E3482">
        <v>-4.1727763354605964E-3</v>
      </c>
    </row>
    <row r="3483" spans="2:5" x14ac:dyDescent="0.3">
      <c r="B3483" s="205">
        <v>44336</v>
      </c>
      <c r="C3483" s="81">
        <v>520.81103499999995</v>
      </c>
      <c r="D3483" s="62">
        <f t="shared" si="54"/>
        <v>4.7507202198579263E-2</v>
      </c>
      <c r="E3483">
        <v>-4.1816829193629763E-3</v>
      </c>
    </row>
    <row r="3484" spans="2:5" x14ac:dyDescent="0.3">
      <c r="B3484" s="205">
        <v>44182</v>
      </c>
      <c r="C3484" s="81">
        <v>497.19088699999998</v>
      </c>
      <c r="D3484" s="62">
        <f t="shared" si="54"/>
        <v>10.657047753530605</v>
      </c>
      <c r="E3484">
        <v>-4.1857711313139012E-3</v>
      </c>
    </row>
    <row r="3485" spans="2:5" x14ac:dyDescent="0.3">
      <c r="B3485" s="205">
        <v>39097</v>
      </c>
      <c r="C3485" s="81">
        <v>42.651527000000002</v>
      </c>
      <c r="D3485" s="62">
        <f t="shared" si="54"/>
        <v>-0.49705322063027746</v>
      </c>
      <c r="E3485">
        <v>-4.1940025861078121E-3</v>
      </c>
    </row>
    <row r="3486" spans="2:5" x14ac:dyDescent="0.3">
      <c r="B3486" s="205">
        <v>40932</v>
      </c>
      <c r="C3486" s="81">
        <v>84.803261000000006</v>
      </c>
      <c r="D3486" s="62">
        <f t="shared" si="54"/>
        <v>-0.82871523431926397</v>
      </c>
      <c r="E3486">
        <v>-4.1972996325323848E-3</v>
      </c>
    </row>
    <row r="3487" spans="2:5" x14ac:dyDescent="0.3">
      <c r="B3487" s="205">
        <v>44183</v>
      </c>
      <c r="C3487" s="81">
        <v>495.10101300000002</v>
      </c>
      <c r="D3487" s="62">
        <f t="shared" si="54"/>
        <v>43.546763298724713</v>
      </c>
      <c r="E3487">
        <v>-4.2033634457985395E-3</v>
      </c>
    </row>
    <row r="3488" spans="2:5" x14ac:dyDescent="0.3">
      <c r="B3488" s="205">
        <v>38030</v>
      </c>
      <c r="C3488" s="81">
        <v>11.114186</v>
      </c>
      <c r="D3488" s="62">
        <f t="shared" si="54"/>
        <v>-0.89516233294901038</v>
      </c>
      <c r="E3488">
        <v>-4.2072748098223676E-3</v>
      </c>
    </row>
    <row r="3489" spans="2:5" x14ac:dyDescent="0.3">
      <c r="B3489" s="205">
        <v>41113</v>
      </c>
      <c r="C3489" s="81">
        <v>106.01329</v>
      </c>
      <c r="D3489" s="62">
        <f t="shared" si="54"/>
        <v>-0.81136275699723348</v>
      </c>
      <c r="E3489">
        <v>-4.2246391231783509E-3</v>
      </c>
    </row>
    <row r="3490" spans="2:5" x14ac:dyDescent="0.3">
      <c r="B3490" s="205">
        <v>45162</v>
      </c>
      <c r="C3490" s="81">
        <v>561.995544</v>
      </c>
      <c r="D3490" s="62">
        <f t="shared" si="54"/>
        <v>11.606777538097557</v>
      </c>
      <c r="E3490">
        <v>-4.2305211934745585E-3</v>
      </c>
    </row>
    <row r="3491" spans="2:5" x14ac:dyDescent="0.3">
      <c r="B3491" s="205">
        <v>39339</v>
      </c>
      <c r="C3491" s="81">
        <v>44.578842000000002</v>
      </c>
      <c r="D3491" s="62">
        <f t="shared" si="54"/>
        <v>-0.92164415517243015</v>
      </c>
      <c r="E3491">
        <v>-4.2352596185598777E-3</v>
      </c>
    </row>
    <row r="3492" spans="2:5" x14ac:dyDescent="0.3">
      <c r="B3492" s="205">
        <v>45126</v>
      </c>
      <c r="C3492" s="81">
        <v>568.92810099999997</v>
      </c>
      <c r="D3492" s="62">
        <f t="shared" si="54"/>
        <v>13.619849269578143</v>
      </c>
      <c r="E3492">
        <v>-4.2460969293848794E-3</v>
      </c>
    </row>
    <row r="3493" spans="2:5" x14ac:dyDescent="0.3">
      <c r="B3493" s="205">
        <v>38967</v>
      </c>
      <c r="C3493" s="81">
        <v>38.914771999999999</v>
      </c>
      <c r="D3493" s="62">
        <f t="shared" si="54"/>
        <v>-0.84595345521002085</v>
      </c>
      <c r="E3493">
        <v>-4.2473328500436123E-3</v>
      </c>
    </row>
    <row r="3494" spans="2:5" x14ac:dyDescent="0.3">
      <c r="B3494" s="205">
        <v>42789</v>
      </c>
      <c r="C3494" s="81">
        <v>252.616974</v>
      </c>
      <c r="D3494" s="62">
        <f t="shared" si="54"/>
        <v>4.6472946179399148</v>
      </c>
      <c r="E3494">
        <v>-4.2483691316875776E-3</v>
      </c>
    </row>
    <row r="3495" spans="2:5" x14ac:dyDescent="0.3">
      <c r="B3495" s="205">
        <v>39399</v>
      </c>
      <c r="C3495" s="81">
        <v>44.732388</v>
      </c>
      <c r="D3495" s="62">
        <f t="shared" si="54"/>
        <v>0.1507238651967959</v>
      </c>
      <c r="E3495">
        <v>-4.2494220035461591E-3</v>
      </c>
    </row>
    <row r="3496" spans="2:5" x14ac:dyDescent="0.3">
      <c r="B3496" s="205">
        <v>39003</v>
      </c>
      <c r="C3496" s="81">
        <v>38.873260000000002</v>
      </c>
      <c r="D3496" s="62">
        <f t="shared" si="54"/>
        <v>-0.93193855978200435</v>
      </c>
      <c r="E3496">
        <v>-4.2521552854189884E-3</v>
      </c>
    </row>
    <row r="3497" spans="2:5" x14ac:dyDescent="0.3">
      <c r="B3497" s="205">
        <v>44406</v>
      </c>
      <c r="C3497" s="81">
        <v>571.14953600000001</v>
      </c>
      <c r="D3497" s="62">
        <f t="shared" si="54"/>
        <v>60.348911948799213</v>
      </c>
      <c r="E3497">
        <v>-4.258261665802965E-3</v>
      </c>
    </row>
    <row r="3498" spans="2:5" x14ac:dyDescent="0.3">
      <c r="B3498" s="205">
        <v>38239</v>
      </c>
      <c r="C3498" s="81">
        <v>9.3098559999999999</v>
      </c>
      <c r="D3498" s="62">
        <f t="shared" si="54"/>
        <v>-0.9519899125068888</v>
      </c>
      <c r="E3498">
        <v>-4.2608881103488091E-3</v>
      </c>
    </row>
    <row r="3499" spans="2:5" x14ac:dyDescent="0.3">
      <c r="B3499" s="205">
        <v>41926</v>
      </c>
      <c r="C3499" s="81">
        <v>193.914581</v>
      </c>
      <c r="D3499" s="62">
        <f t="shared" si="54"/>
        <v>7.4272746335291213</v>
      </c>
      <c r="E3499">
        <v>-4.2674637186121862E-3</v>
      </c>
    </row>
    <row r="3500" spans="2:5" x14ac:dyDescent="0.3">
      <c r="B3500" s="205">
        <v>38664</v>
      </c>
      <c r="C3500" s="81">
        <v>23.010355000000001</v>
      </c>
      <c r="D3500" s="62">
        <f t="shared" si="54"/>
        <v>-0.93186035662122269</v>
      </c>
      <c r="E3500">
        <v>-4.2763959723536894E-3</v>
      </c>
    </row>
    <row r="3501" spans="2:5" x14ac:dyDescent="0.3">
      <c r="B3501" s="205">
        <v>43110</v>
      </c>
      <c r="C3501" s="81">
        <v>337.69409200000001</v>
      </c>
      <c r="D3501" s="62">
        <f t="shared" si="54"/>
        <v>-0.35745442896991192</v>
      </c>
      <c r="E3501">
        <v>-4.3135824435140951E-3</v>
      </c>
    </row>
    <row r="3502" spans="2:5" x14ac:dyDescent="0.3">
      <c r="B3502" s="205">
        <v>45062</v>
      </c>
      <c r="C3502" s="81">
        <v>525.55664100000001</v>
      </c>
      <c r="D3502" s="62">
        <f t="shared" si="54"/>
        <v>8.0826037128269218E-2</v>
      </c>
      <c r="E3502">
        <v>-4.314851410518801E-3</v>
      </c>
    </row>
    <row r="3503" spans="2:5" x14ac:dyDescent="0.3">
      <c r="B3503" s="205">
        <v>44726</v>
      </c>
      <c r="C3503" s="81">
        <v>486.25460800000002</v>
      </c>
      <c r="D3503" s="62">
        <f t="shared" si="54"/>
        <v>-0.10094364504510943</v>
      </c>
      <c r="E3503">
        <v>-4.3189582563496311E-3</v>
      </c>
    </row>
    <row r="3504" spans="2:5" x14ac:dyDescent="0.3">
      <c r="B3504" s="205">
        <v>45251</v>
      </c>
      <c r="C3504" s="81">
        <v>540.84997599999997</v>
      </c>
      <c r="D3504" s="62">
        <f t="shared" si="54"/>
        <v>1.1810400512445431</v>
      </c>
      <c r="E3504">
        <v>-4.3262812004504258E-3</v>
      </c>
    </row>
    <row r="3505" spans="2:5" x14ac:dyDescent="0.3">
      <c r="B3505" s="205">
        <v>42776</v>
      </c>
      <c r="C3505" s="81">
        <v>247.97801200000001</v>
      </c>
      <c r="D3505" s="62">
        <f t="shared" si="54"/>
        <v>1.7251868773034609</v>
      </c>
      <c r="E3505">
        <v>-4.3271962529670364E-3</v>
      </c>
    </row>
    <row r="3506" spans="2:5" x14ac:dyDescent="0.3">
      <c r="B3506" s="205">
        <v>40473</v>
      </c>
      <c r="C3506" s="81">
        <v>90.994865000000004</v>
      </c>
      <c r="D3506" s="62">
        <f t="shared" si="54"/>
        <v>3.4173409640813017</v>
      </c>
      <c r="E3506">
        <v>-4.3290059868917119E-3</v>
      </c>
    </row>
    <row r="3507" spans="2:5" x14ac:dyDescent="0.3">
      <c r="B3507" s="205">
        <v>38567</v>
      </c>
      <c r="C3507" s="81">
        <v>20.599466</v>
      </c>
      <c r="D3507" s="62">
        <f t="shared" si="54"/>
        <v>-0.80009204544270163</v>
      </c>
      <c r="E3507">
        <v>-4.3391637392191313E-3</v>
      </c>
    </row>
    <row r="3508" spans="2:5" x14ac:dyDescent="0.3">
      <c r="B3508" s="205">
        <v>41103</v>
      </c>
      <c r="C3508" s="81">
        <v>103.044754</v>
      </c>
      <c r="D3508" s="62">
        <f t="shared" si="54"/>
        <v>-0.63004089600779656</v>
      </c>
      <c r="E3508">
        <v>-4.3457375914630388E-3</v>
      </c>
    </row>
    <row r="3509" spans="2:5" x14ac:dyDescent="0.3">
      <c r="B3509" s="205">
        <v>42681</v>
      </c>
      <c r="C3509" s="81">
        <v>278.53012100000001</v>
      </c>
      <c r="D3509" s="62">
        <f t="shared" si="54"/>
        <v>-0.1384807133001712</v>
      </c>
      <c r="E3509">
        <v>-4.3548491216836866E-3</v>
      </c>
    </row>
    <row r="3510" spans="2:5" x14ac:dyDescent="0.3">
      <c r="B3510" s="205">
        <v>43075</v>
      </c>
      <c r="C3510" s="81">
        <v>323.301086</v>
      </c>
      <c r="D3510" s="62">
        <f t="shared" si="54"/>
        <v>52.639686199764604</v>
      </c>
      <c r="E3510">
        <v>-4.359832977780905E-3</v>
      </c>
    </row>
    <row r="3511" spans="2:5" x14ac:dyDescent="0.3">
      <c r="B3511" s="205">
        <v>37505</v>
      </c>
      <c r="C3511" s="81">
        <v>6.0272740000000002</v>
      </c>
      <c r="D3511" s="62">
        <f t="shared" si="54"/>
        <v>-0.93426038231908703</v>
      </c>
      <c r="E3511">
        <v>-4.3613169915271378E-3</v>
      </c>
    </row>
    <row r="3512" spans="2:5" x14ac:dyDescent="0.3">
      <c r="B3512" s="205">
        <v>40966</v>
      </c>
      <c r="C3512" s="81">
        <v>91.684044</v>
      </c>
      <c r="D3512" s="62">
        <f t="shared" si="54"/>
        <v>14.259272869800105</v>
      </c>
      <c r="E3512">
        <v>-4.3667257312794954E-3</v>
      </c>
    </row>
    <row r="3513" spans="2:5" x14ac:dyDescent="0.3">
      <c r="B3513" s="205">
        <v>37498</v>
      </c>
      <c r="C3513" s="81">
        <v>6.0084150000000003</v>
      </c>
      <c r="D3513" s="62">
        <f t="shared" si="54"/>
        <v>-0.9782227376414353</v>
      </c>
      <c r="E3513">
        <v>-4.3749462494057463E-3</v>
      </c>
    </row>
    <row r="3514" spans="2:5" x14ac:dyDescent="0.3">
      <c r="B3514" s="205">
        <v>42586</v>
      </c>
      <c r="C3514" s="81">
        <v>275.90313700000002</v>
      </c>
      <c r="D3514" s="62">
        <f t="shared" si="54"/>
        <v>2.0676398331138404</v>
      </c>
      <c r="E3514">
        <v>-4.3778189563167726E-3</v>
      </c>
    </row>
    <row r="3515" spans="2:5" x14ac:dyDescent="0.3">
      <c r="B3515" s="205">
        <v>40420</v>
      </c>
      <c r="C3515" s="81">
        <v>89.939873000000006</v>
      </c>
      <c r="D3515" s="62">
        <f t="shared" si="54"/>
        <v>-1.4702070309531011E-2</v>
      </c>
      <c r="E3515">
        <v>-4.3794745354524137E-3</v>
      </c>
    </row>
    <row r="3516" spans="2:5" x14ac:dyDescent="0.3">
      <c r="B3516" s="205">
        <v>41065</v>
      </c>
      <c r="C3516" s="81">
        <v>91.281906000000006</v>
      </c>
      <c r="D3516" s="62">
        <f t="shared" si="54"/>
        <v>-0.79162455777128005</v>
      </c>
      <c r="E3516">
        <v>-4.3861285176294545E-3</v>
      </c>
    </row>
    <row r="3517" spans="2:5" x14ac:dyDescent="0.3">
      <c r="B3517" s="205">
        <v>43997</v>
      </c>
      <c r="C3517" s="81">
        <v>438.06460600000003</v>
      </c>
      <c r="D3517" s="62">
        <f t="shared" si="54"/>
        <v>-0.23152748307295065</v>
      </c>
      <c r="E3517">
        <v>-4.3892323075319737E-3</v>
      </c>
    </row>
    <row r="3518" spans="2:5" x14ac:dyDescent="0.3">
      <c r="B3518" s="205">
        <v>44775</v>
      </c>
      <c r="C3518" s="81">
        <v>570.04589799999997</v>
      </c>
      <c r="D3518" s="62">
        <f t="shared" si="54"/>
        <v>1.275877704211718</v>
      </c>
      <c r="E3518">
        <v>-4.3904487778718363E-3</v>
      </c>
    </row>
    <row r="3519" spans="2:5" x14ac:dyDescent="0.3">
      <c r="B3519" s="205">
        <v>42079</v>
      </c>
      <c r="C3519" s="81">
        <v>250.472992</v>
      </c>
      <c r="D3519" s="62">
        <f t="shared" si="54"/>
        <v>5.6050368823627901</v>
      </c>
      <c r="E3519">
        <v>-4.4043976204805532E-3</v>
      </c>
    </row>
    <row r="3520" spans="2:5" x14ac:dyDescent="0.3">
      <c r="B3520" s="205">
        <v>39218</v>
      </c>
      <c r="C3520" s="81">
        <v>37.921512999999997</v>
      </c>
      <c r="D3520" s="62">
        <f t="shared" si="54"/>
        <v>-1.4220318375416745E-2</v>
      </c>
      <c r="E3520">
        <v>-4.4245942890172299E-3</v>
      </c>
    </row>
    <row r="3521" spans="2:5" x14ac:dyDescent="0.3">
      <c r="B3521" s="205">
        <v>39826</v>
      </c>
      <c r="C3521" s="81">
        <v>38.468547999999998</v>
      </c>
      <c r="D3521" s="62">
        <f t="shared" si="54"/>
        <v>-0.92946223441421116</v>
      </c>
      <c r="E3521">
        <v>-4.4248734644058247E-3</v>
      </c>
    </row>
    <row r="3522" spans="2:5" x14ac:dyDescent="0.3">
      <c r="B3522" s="205">
        <v>44880</v>
      </c>
      <c r="C3522" s="81">
        <v>545.36102300000005</v>
      </c>
      <c r="D3522" s="62">
        <f t="shared" si="54"/>
        <v>11.815031339032679</v>
      </c>
      <c r="E3522">
        <v>-4.4287739347936925E-3</v>
      </c>
    </row>
    <row r="3523" spans="2:5" x14ac:dyDescent="0.3">
      <c r="B3523" s="205">
        <v>39297</v>
      </c>
      <c r="C3523" s="81">
        <v>42.556355000000003</v>
      </c>
      <c r="D3523" s="62">
        <f t="shared" si="54"/>
        <v>-0.52197041307304526</v>
      </c>
      <c r="E3523">
        <v>-4.435717018804331E-3</v>
      </c>
    </row>
    <row r="3524" spans="2:5" x14ac:dyDescent="0.3">
      <c r="B3524" s="205">
        <v>40666</v>
      </c>
      <c r="C3524" s="81">
        <v>89.024520999999993</v>
      </c>
      <c r="D3524" s="62">
        <f t="shared" si="54"/>
        <v>8.0768945831676913</v>
      </c>
      <c r="E3524">
        <v>-4.4464718321305871E-3</v>
      </c>
    </row>
    <row r="3525" spans="2:5" x14ac:dyDescent="0.3">
      <c r="B3525" s="205">
        <v>38271</v>
      </c>
      <c r="C3525" s="81">
        <v>9.807817</v>
      </c>
      <c r="D3525" s="62">
        <f t="shared" si="54"/>
        <v>-0.7688468677376632</v>
      </c>
      <c r="E3525">
        <v>-4.4478906853642553E-3</v>
      </c>
    </row>
    <row r="3526" spans="2:5" x14ac:dyDescent="0.3">
      <c r="B3526" s="205">
        <v>39332</v>
      </c>
      <c r="C3526" s="81">
        <v>42.429955</v>
      </c>
      <c r="D3526" s="62">
        <f t="shared" si="54"/>
        <v>-0.93302102375369533</v>
      </c>
      <c r="E3526">
        <v>-4.4489657896110389E-3</v>
      </c>
    </row>
    <row r="3527" spans="2:5" x14ac:dyDescent="0.3">
      <c r="B3527" s="205">
        <v>44461</v>
      </c>
      <c r="C3527" s="81">
        <v>633.48168899999996</v>
      </c>
      <c r="D3527" s="62">
        <f t="shared" si="54"/>
        <v>3.4554298687120224</v>
      </c>
      <c r="E3527">
        <v>-4.4524984234221524E-3</v>
      </c>
    </row>
    <row r="3528" spans="2:5" x14ac:dyDescent="0.3">
      <c r="B3528" s="205">
        <v>41514</v>
      </c>
      <c r="C3528" s="81">
        <v>142.18194600000001</v>
      </c>
      <c r="D3528" s="62">
        <f t="shared" ref="D3528:D3591" si="55">(C3528-C3529)/C3529</f>
        <v>2.3576490581661171</v>
      </c>
      <c r="E3528">
        <v>-4.4574879407477657E-3</v>
      </c>
    </row>
    <row r="3529" spans="2:5" x14ac:dyDescent="0.3">
      <c r="B3529" s="205">
        <v>39315</v>
      </c>
      <c r="C3529" s="81">
        <v>42.345683999999999</v>
      </c>
      <c r="D3529" s="62">
        <f t="shared" si="55"/>
        <v>-0.92622423070729465</v>
      </c>
      <c r="E3529">
        <v>-4.4575226319155514E-3</v>
      </c>
    </row>
    <row r="3530" spans="2:5" x14ac:dyDescent="0.3">
      <c r="B3530" s="205">
        <v>45111</v>
      </c>
      <c r="C3530" s="81">
        <v>573.97820999999999</v>
      </c>
      <c r="D3530" s="62">
        <f t="shared" si="55"/>
        <v>4.7658567456680974</v>
      </c>
      <c r="E3530">
        <v>-4.4654800433322961E-3</v>
      </c>
    </row>
    <row r="3531" spans="2:5" x14ac:dyDescent="0.3">
      <c r="B3531" s="205">
        <v>41085</v>
      </c>
      <c r="C3531" s="81">
        <v>99.547775000000001</v>
      </c>
      <c r="D3531" s="62">
        <f t="shared" si="55"/>
        <v>1.5065078127114639</v>
      </c>
      <c r="E3531">
        <v>-4.4682523580078341E-3</v>
      </c>
    </row>
    <row r="3532" spans="2:5" x14ac:dyDescent="0.3">
      <c r="B3532" s="205">
        <v>38965</v>
      </c>
      <c r="C3532" s="81">
        <v>39.715724999999999</v>
      </c>
      <c r="D3532" s="62">
        <f t="shared" si="55"/>
        <v>-0.87774447974225756</v>
      </c>
      <c r="E3532">
        <v>-4.4732088740763584E-3</v>
      </c>
    </row>
    <row r="3533" spans="2:5" x14ac:dyDescent="0.3">
      <c r="B3533" s="205">
        <v>43083</v>
      </c>
      <c r="C3533" s="81">
        <v>324.85833700000001</v>
      </c>
      <c r="D3533" s="62">
        <f t="shared" si="55"/>
        <v>0.11259436589891153</v>
      </c>
      <c r="E3533">
        <v>-4.4831644434941325E-3</v>
      </c>
    </row>
    <row r="3534" spans="2:5" x14ac:dyDescent="0.3">
      <c r="B3534" s="205">
        <v>42944</v>
      </c>
      <c r="C3534" s="81">
        <v>291.98272700000001</v>
      </c>
      <c r="D3534" s="62">
        <f t="shared" si="55"/>
        <v>-0.42375622639614224</v>
      </c>
      <c r="E3534">
        <v>-4.4883762437181972E-3</v>
      </c>
    </row>
    <row r="3535" spans="2:5" x14ac:dyDescent="0.3">
      <c r="B3535" s="205">
        <v>45411</v>
      </c>
      <c r="C3535" s="81">
        <v>506.70001200000002</v>
      </c>
      <c r="D3535" s="62">
        <f t="shared" si="55"/>
        <v>11.07755808609299</v>
      </c>
      <c r="E3535">
        <v>-4.5186404715127403E-3</v>
      </c>
    </row>
    <row r="3536" spans="2:5" x14ac:dyDescent="0.3">
      <c r="B3536" s="205">
        <v>39485</v>
      </c>
      <c r="C3536" s="81">
        <v>41.953845999999999</v>
      </c>
      <c r="D3536" s="62">
        <f t="shared" si="55"/>
        <v>1.7904377173531754</v>
      </c>
      <c r="E3536">
        <v>-4.5294149065398274E-3</v>
      </c>
    </row>
    <row r="3537" spans="2:5" x14ac:dyDescent="0.3">
      <c r="B3537" s="205">
        <v>38447</v>
      </c>
      <c r="C3537" s="81">
        <v>15.034862</v>
      </c>
      <c r="D3537" s="62">
        <f t="shared" si="55"/>
        <v>-0.32767023905779419</v>
      </c>
      <c r="E3537">
        <v>-4.5395663566376015E-3</v>
      </c>
    </row>
    <row r="3538" spans="2:5" x14ac:dyDescent="0.3">
      <c r="B3538" s="205">
        <v>38631</v>
      </c>
      <c r="C3538" s="81">
        <v>22.362333</v>
      </c>
      <c r="D3538" s="62">
        <f t="shared" si="55"/>
        <v>-0.93221639238933285</v>
      </c>
      <c r="E3538">
        <v>-4.5411070502564136E-3</v>
      </c>
    </row>
    <row r="3539" spans="2:5" x14ac:dyDescent="0.3">
      <c r="B3539" s="205">
        <v>43080</v>
      </c>
      <c r="C3539" s="81">
        <v>329.90768400000002</v>
      </c>
      <c r="D3539" s="62">
        <f t="shared" si="55"/>
        <v>2.7557145696997374</v>
      </c>
      <c r="E3539">
        <v>-4.5566737388164176E-3</v>
      </c>
    </row>
    <row r="3540" spans="2:5" x14ac:dyDescent="0.3">
      <c r="B3540" s="205">
        <v>40948</v>
      </c>
      <c r="C3540" s="81">
        <v>87.841521999999998</v>
      </c>
      <c r="D3540" s="62">
        <f t="shared" si="55"/>
        <v>0.23259580740586402</v>
      </c>
      <c r="E3540">
        <v>-4.5572221680540512E-3</v>
      </c>
    </row>
    <row r="3541" spans="2:5" x14ac:dyDescent="0.3">
      <c r="B3541" s="205">
        <v>40130</v>
      </c>
      <c r="C3541" s="81">
        <v>71.265472000000003</v>
      </c>
      <c r="D3541" s="62">
        <f t="shared" si="55"/>
        <v>-0.69116834775306635</v>
      </c>
      <c r="E3541">
        <v>-4.5757366185044798E-3</v>
      </c>
    </row>
    <row r="3542" spans="2:5" x14ac:dyDescent="0.3">
      <c r="B3542" s="205">
        <v>42019</v>
      </c>
      <c r="C3542" s="81">
        <v>230.75831600000001</v>
      </c>
      <c r="D3542" s="62">
        <f t="shared" si="55"/>
        <v>-0.15476319068953348</v>
      </c>
      <c r="E3542">
        <v>-4.5809238930778796E-3</v>
      </c>
    </row>
    <row r="3543" spans="2:5" x14ac:dyDescent="0.3">
      <c r="B3543" s="205">
        <v>42607</v>
      </c>
      <c r="C3543" s="81">
        <v>273.01025399999997</v>
      </c>
      <c r="D3543" s="62">
        <f t="shared" si="55"/>
        <v>46.840512031962568</v>
      </c>
      <c r="E3543">
        <v>-4.5936024636617067E-3</v>
      </c>
    </row>
    <row r="3544" spans="2:5" x14ac:dyDescent="0.3">
      <c r="B3544" s="205">
        <v>37519</v>
      </c>
      <c r="C3544" s="81">
        <v>5.7066749999999997</v>
      </c>
      <c r="D3544" s="62">
        <f t="shared" si="55"/>
        <v>-0.93992666361668609</v>
      </c>
      <c r="E3544">
        <v>-4.6053795186460356E-3</v>
      </c>
    </row>
    <row r="3545" spans="2:5" x14ac:dyDescent="0.3">
      <c r="B3545" s="205">
        <v>40436</v>
      </c>
      <c r="C3545" s="81">
        <v>94.995140000000006</v>
      </c>
      <c r="D3545" s="62">
        <f t="shared" si="55"/>
        <v>10.345240553499309</v>
      </c>
      <c r="E3545">
        <v>-4.6063516530970563E-3</v>
      </c>
    </row>
    <row r="3546" spans="2:5" x14ac:dyDescent="0.3">
      <c r="B3546" s="205">
        <v>37854</v>
      </c>
      <c r="C3546" s="81">
        <v>8.3731270000000002</v>
      </c>
      <c r="D3546" s="62">
        <f t="shared" si="55"/>
        <v>0.47505099973575271</v>
      </c>
      <c r="E3546">
        <v>-4.6124984203976286E-3</v>
      </c>
    </row>
    <row r="3547" spans="2:5" x14ac:dyDescent="0.3">
      <c r="B3547" s="205">
        <v>37539</v>
      </c>
      <c r="C3547" s="81">
        <v>5.6764999999999999</v>
      </c>
      <c r="D3547" s="62">
        <f t="shared" si="55"/>
        <v>-9.9075524178646023E-3</v>
      </c>
      <c r="E3547">
        <v>-4.6297473409595384E-3</v>
      </c>
    </row>
    <row r="3548" spans="2:5" x14ac:dyDescent="0.3">
      <c r="B3548" s="205">
        <v>37658</v>
      </c>
      <c r="C3548" s="81">
        <v>5.7333030000000003</v>
      </c>
      <c r="D3548" s="62">
        <f t="shared" si="55"/>
        <v>-0.93283187060875528</v>
      </c>
      <c r="E3548">
        <v>-4.6357598647916694E-3</v>
      </c>
    </row>
    <row r="3549" spans="2:5" x14ac:dyDescent="0.3">
      <c r="B3549" s="205">
        <v>40494</v>
      </c>
      <c r="C3549" s="81">
        <v>85.357490999999996</v>
      </c>
      <c r="D3549" s="62">
        <f t="shared" si="55"/>
        <v>-1.0665687410172433E-2</v>
      </c>
      <c r="E3549">
        <v>-4.6368772796523952E-3</v>
      </c>
    </row>
    <row r="3550" spans="2:5" x14ac:dyDescent="0.3">
      <c r="B3550" s="205">
        <v>40920</v>
      </c>
      <c r="C3550" s="81">
        <v>86.277702000000005</v>
      </c>
      <c r="D3550" s="62">
        <f t="shared" si="55"/>
        <v>-0.76252872751606604</v>
      </c>
      <c r="E3550">
        <v>-4.6394405306294708E-3</v>
      </c>
    </row>
    <row r="3551" spans="2:5" x14ac:dyDescent="0.3">
      <c r="B3551" s="205">
        <v>43255</v>
      </c>
      <c r="C3551" s="81">
        <v>363.31848100000002</v>
      </c>
      <c r="D3551" s="62">
        <f t="shared" si="55"/>
        <v>-0.3640041668929504</v>
      </c>
      <c r="E3551">
        <v>-4.654086220126411E-3</v>
      </c>
    </row>
    <row r="3552" spans="2:5" x14ac:dyDescent="0.3">
      <c r="B3552" s="205">
        <v>44382</v>
      </c>
      <c r="C3552" s="81">
        <v>571.25921600000004</v>
      </c>
      <c r="D3552" s="62">
        <f t="shared" si="55"/>
        <v>2.671962091589914</v>
      </c>
      <c r="E3552">
        <v>-4.6572993231133349E-3</v>
      </c>
    </row>
    <row r="3553" spans="2:5" x14ac:dyDescent="0.3">
      <c r="B3553" s="205">
        <v>41639</v>
      </c>
      <c r="C3553" s="81">
        <v>155.57328799999999</v>
      </c>
      <c r="D3553" s="62">
        <f t="shared" si="55"/>
        <v>26.682463920317755</v>
      </c>
      <c r="E3553">
        <v>-4.6740751079577493E-3</v>
      </c>
    </row>
    <row r="3554" spans="2:5" x14ac:dyDescent="0.3">
      <c r="B3554" s="205">
        <v>37559</v>
      </c>
      <c r="C3554" s="81">
        <v>5.6199219999999999</v>
      </c>
      <c r="D3554" s="62">
        <f t="shared" si="55"/>
        <v>-0.95506282655865393</v>
      </c>
      <c r="E3554">
        <v>-4.6764914607319861E-3</v>
      </c>
    </row>
    <row r="3555" spans="2:5" x14ac:dyDescent="0.3">
      <c r="B3555" s="205">
        <v>41379</v>
      </c>
      <c r="C3555" s="81">
        <v>125.06176000000001</v>
      </c>
      <c r="D3555" s="62">
        <f t="shared" si="55"/>
        <v>0.46853831859966028</v>
      </c>
      <c r="E3555">
        <v>-4.6777180903199538E-3</v>
      </c>
    </row>
    <row r="3556" spans="2:5" x14ac:dyDescent="0.3">
      <c r="B3556" s="205">
        <v>40931</v>
      </c>
      <c r="C3556" s="81">
        <v>85.160706000000005</v>
      </c>
      <c r="D3556" s="62">
        <f t="shared" si="55"/>
        <v>-7.8199620149085977E-2</v>
      </c>
      <c r="E3556">
        <v>-4.6996347245216721E-3</v>
      </c>
    </row>
    <row r="3557" spans="2:5" x14ac:dyDescent="0.3">
      <c r="B3557" s="205">
        <v>40371</v>
      </c>
      <c r="C3557" s="81">
        <v>92.385193000000001</v>
      </c>
      <c r="D3557" s="62">
        <f t="shared" si="55"/>
        <v>-0.3969065368392623</v>
      </c>
      <c r="E3557">
        <v>-4.7060815450248117E-3</v>
      </c>
    </row>
    <row r="3558" spans="2:5" x14ac:dyDescent="0.3">
      <c r="B3558" s="205">
        <v>41562</v>
      </c>
      <c r="C3558" s="81">
        <v>153.18553199999999</v>
      </c>
      <c r="D3558" s="62">
        <f t="shared" si="55"/>
        <v>-0.24969495529476335</v>
      </c>
      <c r="E3558">
        <v>-4.726255547908188E-3</v>
      </c>
    </row>
    <row r="3559" spans="2:5" x14ac:dyDescent="0.3">
      <c r="B3559" s="205">
        <v>41913</v>
      </c>
      <c r="C3559" s="81">
        <v>204.16433699999999</v>
      </c>
      <c r="D3559" s="62">
        <f t="shared" si="55"/>
        <v>35.409661516468709</v>
      </c>
      <c r="E3559">
        <v>-4.7266921824180679E-3</v>
      </c>
    </row>
    <row r="3560" spans="2:5" x14ac:dyDescent="0.3">
      <c r="B3560" s="205">
        <v>37676</v>
      </c>
      <c r="C3560" s="81">
        <v>5.6074219999999997</v>
      </c>
      <c r="D3560" s="62">
        <f t="shared" si="55"/>
        <v>-0.98951393735390358</v>
      </c>
      <c r="E3560">
        <v>-4.7395114591884929E-3</v>
      </c>
    </row>
    <row r="3561" spans="2:5" x14ac:dyDescent="0.3">
      <c r="B3561" s="205">
        <v>45356</v>
      </c>
      <c r="C3561" s="81">
        <v>534.75</v>
      </c>
      <c r="D3561" s="62">
        <f t="shared" si="55"/>
        <v>12.465621004223332</v>
      </c>
      <c r="E3561">
        <v>-4.7459297542362588E-3</v>
      </c>
    </row>
    <row r="3562" spans="2:5" x14ac:dyDescent="0.3">
      <c r="B3562" s="205">
        <v>39211</v>
      </c>
      <c r="C3562" s="81">
        <v>39.712242000000003</v>
      </c>
      <c r="D3562" s="62">
        <f t="shared" si="55"/>
        <v>-0.92773284058174876</v>
      </c>
      <c r="E3562">
        <v>-4.7519097609803858E-3</v>
      </c>
    </row>
    <row r="3563" spans="2:5" x14ac:dyDescent="0.3">
      <c r="B3563" s="205">
        <v>44945</v>
      </c>
      <c r="C3563" s="81">
        <v>549.51989700000001</v>
      </c>
      <c r="D3563" s="62">
        <f t="shared" si="55"/>
        <v>2.5987716301428696</v>
      </c>
      <c r="E3563">
        <v>-4.7525375364863365E-3</v>
      </c>
    </row>
    <row r="3564" spans="2:5" x14ac:dyDescent="0.3">
      <c r="B3564" s="205">
        <v>41656</v>
      </c>
      <c r="C3564" s="81">
        <v>152.696518</v>
      </c>
      <c r="D3564" s="62">
        <f t="shared" si="55"/>
        <v>26.417655469462197</v>
      </c>
      <c r="E3564">
        <v>-4.7618116821845609E-3</v>
      </c>
    </row>
    <row r="3565" spans="2:5" x14ac:dyDescent="0.3">
      <c r="B3565" s="205">
        <v>37620</v>
      </c>
      <c r="C3565" s="81">
        <v>5.5692769999999996</v>
      </c>
      <c r="D3565" s="62">
        <f t="shared" si="55"/>
        <v>-0.92802765482198291</v>
      </c>
      <c r="E3565">
        <v>-4.7714626469225014E-3</v>
      </c>
    </row>
    <row r="3566" spans="2:5" x14ac:dyDescent="0.3">
      <c r="B3566" s="205">
        <v>40310</v>
      </c>
      <c r="C3566" s="81">
        <v>77.380791000000002</v>
      </c>
      <c r="D3566" s="62">
        <f t="shared" si="55"/>
        <v>6.3006124764926744E-2</v>
      </c>
      <c r="E3566">
        <v>-4.7752294713678421E-3</v>
      </c>
    </row>
    <row r="3567" spans="2:5" x14ac:dyDescent="0.3">
      <c r="B3567" s="205">
        <v>40252</v>
      </c>
      <c r="C3567" s="81">
        <v>72.794303999999997</v>
      </c>
      <c r="D3567" s="62">
        <f t="shared" si="55"/>
        <v>-0.70732254394516925</v>
      </c>
      <c r="E3567">
        <v>-4.777564531040771E-3</v>
      </c>
    </row>
    <row r="3568" spans="2:5" x14ac:dyDescent="0.3">
      <c r="B3568" s="205">
        <v>42151</v>
      </c>
      <c r="C3568" s="81">
        <v>248.71852100000001</v>
      </c>
      <c r="D3568" s="62">
        <f t="shared" si="55"/>
        <v>-0.17570564392816676</v>
      </c>
      <c r="E3568">
        <v>-4.803496217490503E-3</v>
      </c>
    </row>
    <row r="3569" spans="2:5" x14ac:dyDescent="0.3">
      <c r="B3569" s="205">
        <v>43178</v>
      </c>
      <c r="C3569" s="81">
        <v>301.73507699999999</v>
      </c>
      <c r="D3569" s="62">
        <f t="shared" si="55"/>
        <v>-0.397712437628716</v>
      </c>
      <c r="E3569">
        <v>-4.8249691938928784E-3</v>
      </c>
    </row>
    <row r="3570" spans="2:5" x14ac:dyDescent="0.3">
      <c r="B3570" s="205">
        <v>44148</v>
      </c>
      <c r="C3570" s="81">
        <v>500.98174999999998</v>
      </c>
      <c r="D3570" s="62">
        <f t="shared" si="55"/>
        <v>4.5018569883053381</v>
      </c>
      <c r="E3570">
        <v>-4.8272305715657627E-3</v>
      </c>
    </row>
    <row r="3571" spans="2:5" x14ac:dyDescent="0.3">
      <c r="B3571" s="205">
        <v>40683</v>
      </c>
      <c r="C3571" s="81">
        <v>91.056847000000005</v>
      </c>
      <c r="D3571" s="62">
        <f t="shared" si="55"/>
        <v>-0.45929681390036525</v>
      </c>
      <c r="E3571">
        <v>-4.8285193278807181E-3</v>
      </c>
    </row>
    <row r="3572" spans="2:5" x14ac:dyDescent="0.3">
      <c r="B3572" s="205">
        <v>41794</v>
      </c>
      <c r="C3572" s="81">
        <v>168.404495</v>
      </c>
      <c r="D3572" s="62">
        <f t="shared" si="55"/>
        <v>2.9050141106608334</v>
      </c>
      <c r="E3572">
        <v>-4.857071980005013E-3</v>
      </c>
    </row>
    <row r="3573" spans="2:5" x14ac:dyDescent="0.3">
      <c r="B3573" s="205">
        <v>39265</v>
      </c>
      <c r="C3573" s="81">
        <v>43.125194999999998</v>
      </c>
      <c r="D3573" s="62">
        <f t="shared" si="55"/>
        <v>-0.87241988089061517</v>
      </c>
      <c r="E3573">
        <v>-4.861331370678775E-3</v>
      </c>
    </row>
    <row r="3574" spans="2:5" x14ac:dyDescent="0.3">
      <c r="B3574" s="205">
        <v>43112</v>
      </c>
      <c r="C3574" s="81">
        <v>338.02441399999998</v>
      </c>
      <c r="D3574" s="62">
        <f t="shared" si="55"/>
        <v>-0.40153721167778034</v>
      </c>
      <c r="E3574">
        <v>-4.8628486808825755E-3</v>
      </c>
    </row>
    <row r="3575" spans="2:5" x14ac:dyDescent="0.3">
      <c r="B3575" s="205">
        <v>44834</v>
      </c>
      <c r="C3575" s="81">
        <v>564.82110599999999</v>
      </c>
      <c r="D3575" s="62">
        <f t="shared" si="55"/>
        <v>5.2830560719552118</v>
      </c>
      <c r="E3575">
        <v>-4.8631864866034921E-3</v>
      </c>
    </row>
    <row r="3576" spans="2:5" x14ac:dyDescent="0.3">
      <c r="B3576" s="205">
        <v>40471</v>
      </c>
      <c r="C3576" s="81">
        <v>89.895920000000004</v>
      </c>
      <c r="D3576" s="62">
        <f t="shared" si="55"/>
        <v>-0.82216494244753036</v>
      </c>
      <c r="E3576">
        <v>-4.8660274679403785E-3</v>
      </c>
    </row>
    <row r="3577" spans="2:5" x14ac:dyDescent="0.3">
      <c r="B3577" s="205">
        <v>44244</v>
      </c>
      <c r="C3577" s="81">
        <v>505.50167800000003</v>
      </c>
      <c r="D3577" s="62">
        <f t="shared" si="55"/>
        <v>1.0388793602797863</v>
      </c>
      <c r="E3577">
        <v>-4.879397728474167E-3</v>
      </c>
    </row>
    <row r="3578" spans="2:5" x14ac:dyDescent="0.3">
      <c r="B3578" s="205">
        <v>42786</v>
      </c>
      <c r="C3578" s="81">
        <v>247.93113700000001</v>
      </c>
      <c r="D3578" s="62">
        <f t="shared" si="55"/>
        <v>-0.53791605154224686</v>
      </c>
      <c r="E3578">
        <v>-4.8899882289536777E-3</v>
      </c>
    </row>
    <row r="3579" spans="2:5" x14ac:dyDescent="0.3">
      <c r="B3579" s="205">
        <v>45334</v>
      </c>
      <c r="C3579" s="81">
        <v>536.54998799999998</v>
      </c>
      <c r="D3579" s="62">
        <f t="shared" si="55"/>
        <v>3.5259020912603574</v>
      </c>
      <c r="E3579">
        <v>-4.9147328283071891E-3</v>
      </c>
    </row>
    <row r="3580" spans="2:5" x14ac:dyDescent="0.3">
      <c r="B3580" s="205">
        <v>41313</v>
      </c>
      <c r="C3580" s="81">
        <v>118.550949</v>
      </c>
      <c r="D3580" s="62">
        <f t="shared" si="55"/>
        <v>11.51786450214407</v>
      </c>
      <c r="E3580">
        <v>-4.9336096263504761E-3</v>
      </c>
    </row>
    <row r="3581" spans="2:5" x14ac:dyDescent="0.3">
      <c r="B3581" s="205">
        <v>37959</v>
      </c>
      <c r="C3581" s="81">
        <v>9.4705410000000008</v>
      </c>
      <c r="D3581" s="62">
        <f t="shared" si="55"/>
        <v>-0.97885406733795466</v>
      </c>
      <c r="E3581">
        <v>-4.933859199775072E-3</v>
      </c>
    </row>
    <row r="3582" spans="2:5" x14ac:dyDescent="0.3">
      <c r="B3582" s="205">
        <v>43805</v>
      </c>
      <c r="C3582" s="81">
        <v>447.86584499999998</v>
      </c>
      <c r="D3582" s="62">
        <f t="shared" si="55"/>
        <v>9.5449443130797498</v>
      </c>
      <c r="E3582">
        <v>-4.9346209185986605E-3</v>
      </c>
    </row>
    <row r="3583" spans="2:5" x14ac:dyDescent="0.3">
      <c r="B3583" s="205">
        <v>39239</v>
      </c>
      <c r="C3583" s="81">
        <v>42.472092000000004</v>
      </c>
      <c r="D3583" s="62">
        <f t="shared" si="55"/>
        <v>9.9187792768559976E-2</v>
      </c>
      <c r="E3583">
        <v>-4.9357162031827568E-3</v>
      </c>
    </row>
    <row r="3584" spans="2:5" x14ac:dyDescent="0.3">
      <c r="B3584" s="205">
        <v>39660</v>
      </c>
      <c r="C3584" s="81">
        <v>38.639522999999997</v>
      </c>
      <c r="D3584" s="62">
        <f t="shared" si="55"/>
        <v>5.3828197941217857</v>
      </c>
      <c r="E3584">
        <v>-4.9527645452259661E-3</v>
      </c>
    </row>
    <row r="3585" spans="2:5" x14ac:dyDescent="0.3">
      <c r="B3585" s="205">
        <v>37490</v>
      </c>
      <c r="C3585" s="81">
        <v>6.0536760000000003</v>
      </c>
      <c r="D3585" s="62">
        <f t="shared" si="55"/>
        <v>-0.94846434864142148</v>
      </c>
      <c r="E3585">
        <v>-4.9598519095881604E-3</v>
      </c>
    </row>
    <row r="3586" spans="2:5" x14ac:dyDescent="0.3">
      <c r="B3586" s="205">
        <v>41304</v>
      </c>
      <c r="C3586" s="81">
        <v>117.46579</v>
      </c>
      <c r="D3586" s="62">
        <f t="shared" si="55"/>
        <v>0.32310629861269247</v>
      </c>
      <c r="E3586">
        <v>-4.978959806841589E-3</v>
      </c>
    </row>
    <row r="3587" spans="2:5" x14ac:dyDescent="0.3">
      <c r="B3587" s="205">
        <v>40829</v>
      </c>
      <c r="C3587" s="81">
        <v>88.780311999999995</v>
      </c>
      <c r="D3587" s="62">
        <f t="shared" si="55"/>
        <v>-0.17584218690277664</v>
      </c>
      <c r="E3587">
        <v>-4.9800472750497439E-3</v>
      </c>
    </row>
    <row r="3588" spans="2:5" x14ac:dyDescent="0.3">
      <c r="B3588" s="205">
        <v>41129</v>
      </c>
      <c r="C3588" s="81">
        <v>107.722466</v>
      </c>
      <c r="D3588" s="62">
        <f t="shared" si="55"/>
        <v>-0.79423928454977266</v>
      </c>
      <c r="E3588">
        <v>-4.9855713740939115E-3</v>
      </c>
    </row>
    <row r="3589" spans="2:5" x14ac:dyDescent="0.3">
      <c r="B3589" s="205">
        <v>44313</v>
      </c>
      <c r="C3589" s="81">
        <v>523.53271500000005</v>
      </c>
      <c r="D3589" s="62">
        <f t="shared" si="55"/>
        <v>0.37061387671533891</v>
      </c>
      <c r="E3589">
        <v>-4.9880755510367273E-3</v>
      </c>
    </row>
    <row r="3590" spans="2:5" x14ac:dyDescent="0.3">
      <c r="B3590" s="205">
        <v>43613</v>
      </c>
      <c r="C3590" s="81">
        <v>381.96951300000001</v>
      </c>
      <c r="D3590" s="62">
        <f t="shared" si="55"/>
        <v>0.38246995603246259</v>
      </c>
      <c r="E3590">
        <v>-4.9987849466358618E-3</v>
      </c>
    </row>
    <row r="3591" spans="2:5" x14ac:dyDescent="0.3">
      <c r="B3591" s="205">
        <v>42228</v>
      </c>
      <c r="C3591" s="81">
        <v>276.294983</v>
      </c>
      <c r="D3591" s="62">
        <f t="shared" si="55"/>
        <v>-0.49793036250542161</v>
      </c>
      <c r="E3591">
        <v>-5.001676942932875E-3</v>
      </c>
    </row>
    <row r="3592" spans="2:5" x14ac:dyDescent="0.3">
      <c r="B3592" s="205">
        <v>44308</v>
      </c>
      <c r="C3592" s="81">
        <v>550.31207300000005</v>
      </c>
      <c r="D3592" s="62">
        <f t="shared" ref="D3592:D3655" si="56">(C3592-C3593)/C3593</f>
        <v>30.239415375370271</v>
      </c>
      <c r="E3592">
        <v>-5.0087714245858677E-3</v>
      </c>
    </row>
    <row r="3593" spans="2:5" x14ac:dyDescent="0.3">
      <c r="B3593" s="205">
        <v>38510</v>
      </c>
      <c r="C3593" s="81">
        <v>17.615953000000001</v>
      </c>
      <c r="D3593" s="62">
        <f t="shared" si="56"/>
        <v>-0.54503928140188396</v>
      </c>
      <c r="E3593">
        <v>-5.0114435850544163E-3</v>
      </c>
    </row>
    <row r="3594" spans="2:5" x14ac:dyDescent="0.3">
      <c r="B3594" s="205">
        <v>38968</v>
      </c>
      <c r="C3594" s="81">
        <v>38.719723000000002</v>
      </c>
      <c r="D3594" s="62">
        <f t="shared" si="56"/>
        <v>-0.88511610246183592</v>
      </c>
      <c r="E3594">
        <v>-5.0122097593170373E-3</v>
      </c>
    </row>
    <row r="3595" spans="2:5" x14ac:dyDescent="0.3">
      <c r="B3595" s="205">
        <v>43216</v>
      </c>
      <c r="C3595" s="81">
        <v>337.03350799999998</v>
      </c>
      <c r="D3595" s="62">
        <f t="shared" si="56"/>
        <v>3.5818316083274193</v>
      </c>
      <c r="E3595">
        <v>-5.0151461788557686E-3</v>
      </c>
    </row>
    <row r="3596" spans="2:5" x14ac:dyDescent="0.3">
      <c r="B3596" s="205">
        <v>40239</v>
      </c>
      <c r="C3596" s="81">
        <v>73.558684999999997</v>
      </c>
      <c r="D3596" s="62">
        <f t="shared" si="56"/>
        <v>-0.54787827824840152</v>
      </c>
      <c r="E3596">
        <v>-5.0224270953197455E-3</v>
      </c>
    </row>
    <row r="3597" spans="2:5" x14ac:dyDescent="0.3">
      <c r="B3597" s="205">
        <v>41750</v>
      </c>
      <c r="C3597" s="81">
        <v>162.69664</v>
      </c>
      <c r="D3597" s="62">
        <f t="shared" si="56"/>
        <v>0.13800564735249332</v>
      </c>
      <c r="E3597">
        <v>-5.0267064419582241E-3</v>
      </c>
    </row>
    <row r="3598" spans="2:5" x14ac:dyDescent="0.3">
      <c r="B3598" s="205">
        <v>41430</v>
      </c>
      <c r="C3598" s="81">
        <v>142.96646100000001</v>
      </c>
      <c r="D3598" s="62">
        <f t="shared" si="56"/>
        <v>17.68491644118615</v>
      </c>
      <c r="E3598">
        <v>-5.0344817291044707E-3</v>
      </c>
    </row>
    <row r="3599" spans="2:5" x14ac:dyDescent="0.3">
      <c r="B3599" s="205">
        <v>37904</v>
      </c>
      <c r="C3599" s="81">
        <v>7.6514369999999996</v>
      </c>
      <c r="D3599" s="62">
        <f t="shared" si="56"/>
        <v>-0.98578376876847817</v>
      </c>
      <c r="E3599">
        <v>-5.0457462966046031E-3</v>
      </c>
    </row>
    <row r="3600" spans="2:5" x14ac:dyDescent="0.3">
      <c r="B3600" s="205">
        <v>45211</v>
      </c>
      <c r="C3600" s="81">
        <v>538.21838400000001</v>
      </c>
      <c r="D3600" s="62">
        <f t="shared" si="56"/>
        <v>4.3649583317357771E-2</v>
      </c>
      <c r="E3600">
        <v>-5.0574334733357023E-3</v>
      </c>
    </row>
    <row r="3601" spans="2:5" x14ac:dyDescent="0.3">
      <c r="B3601" s="205">
        <v>44341</v>
      </c>
      <c r="C3601" s="81">
        <v>515.70794699999999</v>
      </c>
      <c r="D3601" s="62">
        <f t="shared" si="56"/>
        <v>10.348552489899404</v>
      </c>
      <c r="E3601">
        <v>-5.0632567348477438E-3</v>
      </c>
    </row>
    <row r="3602" spans="2:5" x14ac:dyDescent="0.3">
      <c r="B3602" s="205">
        <v>39350</v>
      </c>
      <c r="C3602" s="81">
        <v>45.442619000000001</v>
      </c>
      <c r="D3602" s="62">
        <f t="shared" si="56"/>
        <v>2.1965439782242364</v>
      </c>
      <c r="E3602">
        <v>-5.0734824955460632E-3</v>
      </c>
    </row>
    <row r="3603" spans="2:5" x14ac:dyDescent="0.3">
      <c r="B3603" s="205">
        <v>38399</v>
      </c>
      <c r="C3603" s="81">
        <v>14.216172</v>
      </c>
      <c r="D3603" s="62">
        <f t="shared" si="56"/>
        <v>-0.84944274207624437</v>
      </c>
      <c r="E3603">
        <v>-5.0803554457194621E-3</v>
      </c>
    </row>
    <row r="3604" spans="2:5" x14ac:dyDescent="0.3">
      <c r="B3604" s="205">
        <v>40429</v>
      </c>
      <c r="C3604" s="81">
        <v>94.423691000000005</v>
      </c>
      <c r="D3604" s="62">
        <f t="shared" si="56"/>
        <v>-0.83822483813577442</v>
      </c>
      <c r="E3604">
        <v>-5.0949014065671469E-3</v>
      </c>
    </row>
    <row r="3605" spans="2:5" x14ac:dyDescent="0.3">
      <c r="B3605" s="205">
        <v>44530</v>
      </c>
      <c r="C3605" s="81">
        <v>583.67236300000002</v>
      </c>
      <c r="D3605" s="62">
        <f t="shared" si="56"/>
        <v>0.6000018722854602</v>
      </c>
      <c r="E3605">
        <v>-5.100131952946515E-3</v>
      </c>
    </row>
    <row r="3606" spans="2:5" x14ac:dyDescent="0.3">
      <c r="B3606" s="205">
        <v>43588</v>
      </c>
      <c r="C3606" s="81">
        <v>364.79480000000001</v>
      </c>
      <c r="D3606" s="62">
        <f t="shared" si="56"/>
        <v>-0.4008094004332256</v>
      </c>
      <c r="E3606">
        <v>-5.1027447604725783E-3</v>
      </c>
    </row>
    <row r="3607" spans="2:5" x14ac:dyDescent="0.3">
      <c r="B3607" s="205">
        <v>44468</v>
      </c>
      <c r="C3607" s="81">
        <v>608.81262200000003</v>
      </c>
      <c r="D3607" s="62">
        <f t="shared" si="56"/>
        <v>5.7128670936905698E-2</v>
      </c>
      <c r="E3607">
        <v>-5.1088139347975608E-3</v>
      </c>
    </row>
    <row r="3608" spans="2:5" x14ac:dyDescent="0.3">
      <c r="B3608" s="205">
        <v>44795</v>
      </c>
      <c r="C3608" s="81">
        <v>575.91156000000001</v>
      </c>
      <c r="D3608" s="62">
        <f t="shared" si="56"/>
        <v>0.64963675521548436</v>
      </c>
      <c r="E3608">
        <v>-5.1089248423647751E-3</v>
      </c>
    </row>
    <row r="3609" spans="2:5" x14ac:dyDescent="0.3">
      <c r="B3609" s="205">
        <v>43223</v>
      </c>
      <c r="C3609" s="81">
        <v>349.11416600000001</v>
      </c>
      <c r="D3609" s="62">
        <f t="shared" si="56"/>
        <v>8.9124749497276774</v>
      </c>
      <c r="E3609">
        <v>-5.1103903639090602E-3</v>
      </c>
    </row>
    <row r="3610" spans="2:5" x14ac:dyDescent="0.3">
      <c r="B3610" s="205">
        <v>38875</v>
      </c>
      <c r="C3610" s="81">
        <v>35.219676999999997</v>
      </c>
      <c r="D3610" s="62">
        <f t="shared" si="56"/>
        <v>-0.59368090954658814</v>
      </c>
      <c r="E3610">
        <v>-5.1177022652114483E-3</v>
      </c>
    </row>
    <row r="3611" spans="2:5" x14ac:dyDescent="0.3">
      <c r="B3611" s="205">
        <v>40919</v>
      </c>
      <c r="C3611" s="81">
        <v>86.679848000000007</v>
      </c>
      <c r="D3611" s="62">
        <f t="shared" si="56"/>
        <v>-0.8450785477268703</v>
      </c>
      <c r="E3611">
        <v>-5.1280756379448109E-3</v>
      </c>
    </row>
    <row r="3612" spans="2:5" x14ac:dyDescent="0.3">
      <c r="B3612" s="205">
        <v>45146</v>
      </c>
      <c r="C3612" s="81">
        <v>559.50836200000003</v>
      </c>
      <c r="D3612" s="62">
        <f t="shared" si="56"/>
        <v>7.9963875970216466E-2</v>
      </c>
      <c r="E3612">
        <v>-5.1299869996880377E-3</v>
      </c>
    </row>
    <row r="3613" spans="2:5" x14ac:dyDescent="0.3">
      <c r="B3613" s="205">
        <v>45026</v>
      </c>
      <c r="C3613" s="81">
        <v>518.08062700000005</v>
      </c>
      <c r="D3613" s="62">
        <f t="shared" si="56"/>
        <v>1.0643043041927858</v>
      </c>
      <c r="E3613">
        <v>-5.1339446838780485E-3</v>
      </c>
    </row>
    <row r="3614" spans="2:5" x14ac:dyDescent="0.3">
      <c r="B3614" s="205">
        <v>42297</v>
      </c>
      <c r="C3614" s="81">
        <v>250.97105400000001</v>
      </c>
      <c r="D3614" s="62">
        <f t="shared" si="56"/>
        <v>5.1276773377947968</v>
      </c>
      <c r="E3614">
        <v>-5.138335652936493E-3</v>
      </c>
    </row>
    <row r="3615" spans="2:5" x14ac:dyDescent="0.3">
      <c r="B3615" s="205">
        <v>39601</v>
      </c>
      <c r="C3615" s="81">
        <v>40.956963000000002</v>
      </c>
      <c r="D3615" s="62">
        <f t="shared" si="56"/>
        <v>1.6330220231080246</v>
      </c>
      <c r="E3615">
        <v>-5.1519509892184335E-3</v>
      </c>
    </row>
    <row r="3616" spans="2:5" x14ac:dyDescent="0.3">
      <c r="B3616" s="205">
        <v>38411</v>
      </c>
      <c r="C3616" s="81">
        <v>15.555116</v>
      </c>
      <c r="D3616" s="62">
        <f t="shared" si="56"/>
        <v>-0.65374046769419314</v>
      </c>
      <c r="E3616">
        <v>-5.1589367463599836E-3</v>
      </c>
    </row>
    <row r="3617" spans="2:5" x14ac:dyDescent="0.3">
      <c r="B3617" s="205">
        <v>39398</v>
      </c>
      <c r="C3617" s="81">
        <v>44.923285999999997</v>
      </c>
      <c r="D3617" s="62">
        <f t="shared" si="56"/>
        <v>6.7340437619824138</v>
      </c>
      <c r="E3617">
        <v>-5.166709085717874E-3</v>
      </c>
    </row>
    <row r="3618" spans="2:5" x14ac:dyDescent="0.3">
      <c r="B3618" s="205">
        <v>37524</v>
      </c>
      <c r="C3618" s="81">
        <v>5.8085120000000003</v>
      </c>
      <c r="D3618" s="62">
        <f t="shared" si="56"/>
        <v>-0.94859251172379921</v>
      </c>
      <c r="E3618">
        <v>-5.1679436092298336E-3</v>
      </c>
    </row>
    <row r="3619" spans="2:5" x14ac:dyDescent="0.3">
      <c r="B3619" s="205">
        <v>41232</v>
      </c>
      <c r="C3619" s="81">
        <v>112.989609</v>
      </c>
      <c r="D3619" s="62">
        <f t="shared" si="56"/>
        <v>1.7507548899469048</v>
      </c>
      <c r="E3619">
        <v>-5.1753162037295655E-3</v>
      </c>
    </row>
    <row r="3620" spans="2:5" x14ac:dyDescent="0.3">
      <c r="B3620" s="205">
        <v>39699</v>
      </c>
      <c r="C3620" s="81">
        <v>41.075854999999997</v>
      </c>
      <c r="D3620" s="62">
        <f t="shared" si="56"/>
        <v>-0.6342643367132037</v>
      </c>
      <c r="E3620">
        <v>-5.1759081216790591E-3</v>
      </c>
    </row>
    <row r="3621" spans="2:5" x14ac:dyDescent="0.3">
      <c r="B3621" s="205">
        <v>41176</v>
      </c>
      <c r="C3621" s="81">
        <v>112.310226</v>
      </c>
      <c r="D3621" s="62">
        <f t="shared" si="56"/>
        <v>6.0436127762319523E-3</v>
      </c>
      <c r="E3621">
        <v>-5.1792402805383685E-3</v>
      </c>
    </row>
    <row r="3622" spans="2:5" x14ac:dyDescent="0.3">
      <c r="B3622" s="205">
        <v>41172</v>
      </c>
      <c r="C3622" s="81">
        <v>111.635544</v>
      </c>
      <c r="D3622" s="62">
        <f t="shared" si="56"/>
        <v>-0.72872489060505141</v>
      </c>
      <c r="E3622">
        <v>-5.2105026161585041E-3</v>
      </c>
    </row>
    <row r="3623" spans="2:5" x14ac:dyDescent="0.3">
      <c r="B3623" s="205">
        <v>43664</v>
      </c>
      <c r="C3623" s="81">
        <v>411.52151500000002</v>
      </c>
      <c r="D3623" s="62">
        <f t="shared" si="56"/>
        <v>-0.18937393737083785</v>
      </c>
      <c r="E3623">
        <v>-5.2187749180877454E-3</v>
      </c>
    </row>
    <row r="3624" spans="2:5" x14ac:dyDescent="0.3">
      <c r="B3624" s="205">
        <v>44111</v>
      </c>
      <c r="C3624" s="81">
        <v>507.65887500000002</v>
      </c>
      <c r="D3624" s="62">
        <f t="shared" si="56"/>
        <v>3.2115264023785168</v>
      </c>
      <c r="E3624">
        <v>-5.2200471613667743E-3</v>
      </c>
    </row>
    <row r="3625" spans="2:5" x14ac:dyDescent="0.3">
      <c r="B3625" s="205">
        <v>41345</v>
      </c>
      <c r="C3625" s="81">
        <v>120.540352</v>
      </c>
      <c r="D3625" s="62">
        <f t="shared" si="56"/>
        <v>12.242257685188928</v>
      </c>
      <c r="E3625">
        <v>-5.2240111549928369E-3</v>
      </c>
    </row>
    <row r="3626" spans="2:5" x14ac:dyDescent="0.3">
      <c r="B3626" s="205">
        <v>38224</v>
      </c>
      <c r="C3626" s="81">
        <v>9.1027039999999992</v>
      </c>
      <c r="D3626" s="62">
        <f t="shared" si="56"/>
        <v>-0.91015077107961018</v>
      </c>
      <c r="E3626">
        <v>-5.2245169695988129E-3</v>
      </c>
    </row>
    <row r="3627" spans="2:5" x14ac:dyDescent="0.3">
      <c r="B3627" s="205">
        <v>40724</v>
      </c>
      <c r="C3627" s="81">
        <v>101.310875</v>
      </c>
      <c r="D3627" s="62">
        <f t="shared" si="56"/>
        <v>-0.65628995401819468</v>
      </c>
      <c r="E3627">
        <v>-5.2354835987616323E-3</v>
      </c>
    </row>
    <row r="3628" spans="2:5" x14ac:dyDescent="0.3">
      <c r="B3628" s="205">
        <v>42979</v>
      </c>
      <c r="C3628" s="81">
        <v>294.75680499999999</v>
      </c>
      <c r="D3628" s="62">
        <f t="shared" si="56"/>
        <v>16.590134152782916</v>
      </c>
      <c r="E3628">
        <v>-5.2362513577495625E-3</v>
      </c>
    </row>
    <row r="3629" spans="2:5" x14ac:dyDescent="0.3">
      <c r="B3629" s="205">
        <v>38497</v>
      </c>
      <c r="C3629" s="81">
        <v>16.756938999999999</v>
      </c>
      <c r="D3629" s="62">
        <f t="shared" si="56"/>
        <v>1.9422094375437966</v>
      </c>
      <c r="E3629">
        <v>-5.2668749220496185E-3</v>
      </c>
    </row>
    <row r="3630" spans="2:5" x14ac:dyDescent="0.3">
      <c r="B3630" s="205">
        <v>37537</v>
      </c>
      <c r="C3630" s="81">
        <v>5.6953589999999998</v>
      </c>
      <c r="D3630" s="62">
        <f t="shared" si="56"/>
        <v>-0.97979144030085952</v>
      </c>
      <c r="E3630">
        <v>-5.2700770391159368E-3</v>
      </c>
    </row>
    <row r="3631" spans="2:5" x14ac:dyDescent="0.3">
      <c r="B3631" s="205">
        <v>42583</v>
      </c>
      <c r="C3631" s="81">
        <v>281.82904100000002</v>
      </c>
      <c r="D3631" s="62">
        <f t="shared" si="56"/>
        <v>-0.30699397642121046</v>
      </c>
      <c r="E3631">
        <v>-5.270302911453314E-3</v>
      </c>
    </row>
    <row r="3632" spans="2:5" x14ac:dyDescent="0.3">
      <c r="B3632" s="205">
        <v>43481</v>
      </c>
      <c r="C3632" s="81">
        <v>406.67617799999999</v>
      </c>
      <c r="D3632" s="62">
        <f t="shared" si="56"/>
        <v>34.694947521754827</v>
      </c>
      <c r="E3632">
        <v>-5.2804771700795923E-3</v>
      </c>
    </row>
    <row r="3633" spans="2:5" x14ac:dyDescent="0.3">
      <c r="B3633" s="205">
        <v>38342</v>
      </c>
      <c r="C3633" s="81">
        <v>11.393102000000001</v>
      </c>
      <c r="D3633" s="62">
        <f t="shared" si="56"/>
        <v>-0.9683207681337197</v>
      </c>
      <c r="E3633">
        <v>-5.2820074037856265E-3</v>
      </c>
    </row>
    <row r="3634" spans="2:5" x14ac:dyDescent="0.3">
      <c r="B3634" s="205">
        <v>43294</v>
      </c>
      <c r="C3634" s="81">
        <v>359.63946499999997</v>
      </c>
      <c r="D3634" s="62">
        <f t="shared" si="56"/>
        <v>43.951337018038551</v>
      </c>
      <c r="E3634">
        <v>-5.2897125542153596E-3</v>
      </c>
    </row>
    <row r="3635" spans="2:5" x14ac:dyDescent="0.3">
      <c r="B3635" s="205">
        <v>37910</v>
      </c>
      <c r="C3635" s="81">
        <v>8.0006400000000006</v>
      </c>
      <c r="D3635" s="62">
        <f t="shared" si="56"/>
        <v>0.41696362963037742</v>
      </c>
      <c r="E3635">
        <v>-5.3068849014554003E-3</v>
      </c>
    </row>
    <row r="3636" spans="2:5" x14ac:dyDescent="0.3">
      <c r="B3636" s="205">
        <v>37558</v>
      </c>
      <c r="C3636" s="81">
        <v>5.6463270000000003</v>
      </c>
      <c r="D3636" s="62">
        <f t="shared" si="56"/>
        <v>-0.53207003426895394</v>
      </c>
      <c r="E3636">
        <v>-5.3154232361489586E-3</v>
      </c>
    </row>
    <row r="3637" spans="2:5" x14ac:dyDescent="0.3">
      <c r="B3637" s="205">
        <v>38359</v>
      </c>
      <c r="C3637" s="81">
        <v>12.066606999999999</v>
      </c>
      <c r="D3637" s="62">
        <f t="shared" si="56"/>
        <v>-0.97843093734879483</v>
      </c>
      <c r="E3637">
        <v>-5.3190415107971156E-3</v>
      </c>
    </row>
    <row r="3638" spans="2:5" x14ac:dyDescent="0.3">
      <c r="B3638" s="205">
        <v>44546</v>
      </c>
      <c r="C3638" s="81">
        <v>559.44049099999995</v>
      </c>
      <c r="D3638" s="62">
        <f t="shared" si="56"/>
        <v>97.099506276405961</v>
      </c>
      <c r="E3638">
        <v>-5.3200802816796115E-3</v>
      </c>
    </row>
    <row r="3639" spans="2:5" x14ac:dyDescent="0.3">
      <c r="B3639" s="205">
        <v>37659</v>
      </c>
      <c r="C3639" s="81">
        <v>5.7027859999999997</v>
      </c>
      <c r="D3639" s="62">
        <f t="shared" si="56"/>
        <v>-0.47918915942195223</v>
      </c>
      <c r="E3639">
        <v>-5.3227607192573934E-3</v>
      </c>
    </row>
    <row r="3640" spans="2:5" x14ac:dyDescent="0.3">
      <c r="B3640" s="205">
        <v>38027</v>
      </c>
      <c r="C3640" s="81">
        <v>10.949821999999999</v>
      </c>
      <c r="D3640" s="62">
        <f t="shared" si="56"/>
        <v>-0.88039514590827872</v>
      </c>
      <c r="E3640">
        <v>-5.3325036732896807E-3</v>
      </c>
    </row>
    <row r="3641" spans="2:5" x14ac:dyDescent="0.3">
      <c r="B3641" s="205">
        <v>40980</v>
      </c>
      <c r="C3641" s="81">
        <v>91.549980000000005</v>
      </c>
      <c r="D3641" s="62">
        <f t="shared" si="56"/>
        <v>15.290258121020186</v>
      </c>
      <c r="E3641">
        <v>-5.3398323751166106E-3</v>
      </c>
    </row>
    <row r="3642" spans="2:5" x14ac:dyDescent="0.3">
      <c r="B3642" s="205">
        <v>37568</v>
      </c>
      <c r="C3642" s="81">
        <v>5.6199219999999999</v>
      </c>
      <c r="D3642" s="62">
        <f t="shared" si="56"/>
        <v>-0.84253626381336177</v>
      </c>
      <c r="E3642">
        <v>-5.340792319000481E-3</v>
      </c>
    </row>
    <row r="3643" spans="2:5" x14ac:dyDescent="0.3">
      <c r="B3643" s="205">
        <v>39805</v>
      </c>
      <c r="C3643" s="81">
        <v>35.690261999999997</v>
      </c>
      <c r="D3643" s="62">
        <f t="shared" si="56"/>
        <v>-0.16834027733422799</v>
      </c>
      <c r="E3643">
        <v>-5.3601747186707962E-3</v>
      </c>
    </row>
    <row r="3644" spans="2:5" x14ac:dyDescent="0.3">
      <c r="B3644" s="205">
        <v>39268</v>
      </c>
      <c r="C3644" s="81">
        <v>42.914501000000001</v>
      </c>
      <c r="D3644" s="62">
        <f t="shared" si="56"/>
        <v>6.6014469752389928</v>
      </c>
      <c r="E3644">
        <v>-5.370920420497409E-3</v>
      </c>
    </row>
    <row r="3645" spans="2:5" x14ac:dyDescent="0.3">
      <c r="B3645" s="205">
        <v>37581</v>
      </c>
      <c r="C3645" s="81">
        <v>5.6455700000000002</v>
      </c>
      <c r="D3645" s="62">
        <f t="shared" si="56"/>
        <v>-0.9308907256675174</v>
      </c>
      <c r="E3645">
        <v>-5.3760646642887497E-3</v>
      </c>
    </row>
    <row r="3646" spans="2:5" x14ac:dyDescent="0.3">
      <c r="B3646" s="205">
        <v>40578</v>
      </c>
      <c r="C3646" s="81">
        <v>81.690483</v>
      </c>
      <c r="D3646" s="62">
        <f t="shared" si="56"/>
        <v>-0.67232183265845691</v>
      </c>
      <c r="E3646">
        <v>-5.3791635606001897E-3</v>
      </c>
    </row>
    <row r="3647" spans="2:5" x14ac:dyDescent="0.3">
      <c r="B3647" s="205">
        <v>42349</v>
      </c>
      <c r="C3647" s="81">
        <v>249.30096399999999</v>
      </c>
      <c r="D3647" s="62">
        <f t="shared" si="56"/>
        <v>30.620148234884663</v>
      </c>
      <c r="E3647">
        <v>-5.3813409048217046E-3</v>
      </c>
    </row>
    <row r="3648" spans="2:5" x14ac:dyDescent="0.3">
      <c r="B3648" s="205">
        <v>37900</v>
      </c>
      <c r="C3648" s="81">
        <v>7.8842439999999998</v>
      </c>
      <c r="D3648" s="62">
        <f t="shared" si="56"/>
        <v>-0.74084103225962539</v>
      </c>
      <c r="E3648">
        <v>-5.3839308624457809E-3</v>
      </c>
    </row>
    <row r="3649" spans="2:5" x14ac:dyDescent="0.3">
      <c r="B3649" s="205">
        <v>38730</v>
      </c>
      <c r="C3649" s="81">
        <v>30.422423999999999</v>
      </c>
      <c r="D3649" s="62">
        <f t="shared" si="56"/>
        <v>-0.82828862326105279</v>
      </c>
      <c r="E3649">
        <v>-5.3849113612577547E-3</v>
      </c>
    </row>
    <row r="3650" spans="2:5" x14ac:dyDescent="0.3">
      <c r="B3650" s="205">
        <v>41842</v>
      </c>
      <c r="C3650" s="81">
        <v>177.17186000000001</v>
      </c>
      <c r="D3650" s="62">
        <f t="shared" si="56"/>
        <v>30.660571217399358</v>
      </c>
      <c r="E3650">
        <v>-5.4123033848982828E-3</v>
      </c>
    </row>
    <row r="3651" spans="2:5" x14ac:dyDescent="0.3">
      <c r="B3651" s="205">
        <v>37617</v>
      </c>
      <c r="C3651" s="81">
        <v>5.5959779999999997</v>
      </c>
      <c r="D3651" s="62">
        <f t="shared" si="56"/>
        <v>-0.95174788706477864</v>
      </c>
      <c r="E3651">
        <v>-5.4238029181578528E-3</v>
      </c>
    </row>
    <row r="3652" spans="2:5" x14ac:dyDescent="0.3">
      <c r="B3652" s="205">
        <v>41264</v>
      </c>
      <c r="C3652" s="81">
        <v>115.97374000000001</v>
      </c>
      <c r="D3652" s="62">
        <f t="shared" si="56"/>
        <v>-0.54499093567762302</v>
      </c>
      <c r="E3652">
        <v>-5.4284003235216191E-3</v>
      </c>
    </row>
    <row r="3653" spans="2:5" x14ac:dyDescent="0.3">
      <c r="B3653" s="205">
        <v>42356</v>
      </c>
      <c r="C3653" s="81">
        <v>254.88226299999999</v>
      </c>
      <c r="D3653" s="62">
        <f t="shared" si="56"/>
        <v>-0.54707059481653952</v>
      </c>
      <c r="E3653">
        <v>-5.4445845650770899E-3</v>
      </c>
    </row>
    <row r="3654" spans="2:5" x14ac:dyDescent="0.3">
      <c r="B3654" s="205">
        <v>45140</v>
      </c>
      <c r="C3654" s="81">
        <v>562.74169900000004</v>
      </c>
      <c r="D3654" s="62">
        <f t="shared" si="56"/>
        <v>2.5607759772658234</v>
      </c>
      <c r="E3654">
        <v>-5.4504153614914098E-3</v>
      </c>
    </row>
    <row r="3655" spans="2:5" x14ac:dyDescent="0.3">
      <c r="B3655" s="205">
        <v>41648</v>
      </c>
      <c r="C3655" s="81">
        <v>158.039063</v>
      </c>
      <c r="D3655" s="62">
        <f t="shared" si="56"/>
        <v>2.8513364355572479</v>
      </c>
      <c r="E3655">
        <v>-5.459802560071475E-3</v>
      </c>
    </row>
    <row r="3656" spans="2:5" x14ac:dyDescent="0.3">
      <c r="B3656" s="205">
        <v>39030</v>
      </c>
      <c r="C3656" s="81">
        <v>41.034863000000001</v>
      </c>
      <c r="D3656" s="62">
        <f t="shared" ref="D3656:D3719" si="57">(C3656-C3657)/C3657</f>
        <v>-0.91970357808155812</v>
      </c>
      <c r="E3656">
        <v>-5.4670773360932096E-3</v>
      </c>
    </row>
    <row r="3657" spans="2:5" x14ac:dyDescent="0.3">
      <c r="B3657" s="205">
        <v>44264</v>
      </c>
      <c r="C3657" s="81">
        <v>511.042236</v>
      </c>
      <c r="D3657" s="62">
        <f t="shared" si="57"/>
        <v>0.89062063853264761</v>
      </c>
      <c r="E3657">
        <v>-5.4858587631930232E-3</v>
      </c>
    </row>
    <row r="3658" spans="2:5" x14ac:dyDescent="0.3">
      <c r="B3658" s="205">
        <v>42634</v>
      </c>
      <c r="C3658" s="81">
        <v>270.30395499999997</v>
      </c>
      <c r="D3658" s="62">
        <f t="shared" si="57"/>
        <v>-9.2656529278659375E-2</v>
      </c>
      <c r="E3658">
        <v>-5.4934479827961173E-3</v>
      </c>
    </row>
    <row r="3659" spans="2:5" x14ac:dyDescent="0.3">
      <c r="B3659" s="205">
        <v>43031</v>
      </c>
      <c r="C3659" s="81">
        <v>297.90698200000003</v>
      </c>
      <c r="D3659" s="62">
        <f t="shared" si="57"/>
        <v>3.1879431450628744</v>
      </c>
      <c r="E3659">
        <v>-5.493526341895945E-3</v>
      </c>
    </row>
    <row r="3660" spans="2:5" x14ac:dyDescent="0.3">
      <c r="B3660" s="205">
        <v>40165</v>
      </c>
      <c r="C3660" s="81">
        <v>71.134438000000003</v>
      </c>
      <c r="D3660" s="62">
        <f t="shared" si="57"/>
        <v>9.3428000471670885</v>
      </c>
      <c r="E3660">
        <v>-5.4959522589547961E-3</v>
      </c>
    </row>
    <row r="3661" spans="2:5" x14ac:dyDescent="0.3">
      <c r="B3661" s="205">
        <v>37806</v>
      </c>
      <c r="C3661" s="81">
        <v>6.8776770000000003</v>
      </c>
      <c r="D3661" s="62">
        <f t="shared" si="57"/>
        <v>-0.9797212633105804</v>
      </c>
      <c r="E3661">
        <v>-5.5156133283939483E-3</v>
      </c>
    </row>
    <row r="3662" spans="2:5" x14ac:dyDescent="0.3">
      <c r="B3662" s="205">
        <v>43109</v>
      </c>
      <c r="C3662" s="81">
        <v>339.15707400000002</v>
      </c>
      <c r="D3662" s="62">
        <f t="shared" si="57"/>
        <v>1.8021179620706649</v>
      </c>
      <c r="E3662">
        <v>-5.534770432629222E-3</v>
      </c>
    </row>
    <row r="3663" spans="2:5" x14ac:dyDescent="0.3">
      <c r="B3663" s="205">
        <v>41197</v>
      </c>
      <c r="C3663" s="81">
        <v>121.035973</v>
      </c>
      <c r="D3663" s="62">
        <f t="shared" si="57"/>
        <v>-0.77475392499133555</v>
      </c>
      <c r="E3663">
        <v>-5.5433273282442215E-3</v>
      </c>
    </row>
    <row r="3664" spans="2:5" x14ac:dyDescent="0.3">
      <c r="B3664" s="205">
        <v>45254</v>
      </c>
      <c r="C3664" s="81">
        <v>537.34997599999997</v>
      </c>
      <c r="D3664" s="62">
        <f t="shared" si="57"/>
        <v>1.1669904214464134E-2</v>
      </c>
      <c r="E3664">
        <v>-5.5519573114591941E-3</v>
      </c>
    </row>
    <row r="3665" spans="2:5" x14ac:dyDescent="0.3">
      <c r="B3665" s="205">
        <v>45009</v>
      </c>
      <c r="C3665" s="81">
        <v>531.15148899999997</v>
      </c>
      <c r="D3665" s="62">
        <f t="shared" si="57"/>
        <v>0.82425272057173904</v>
      </c>
      <c r="E3665">
        <v>-5.5616144077327463E-3</v>
      </c>
    </row>
    <row r="3666" spans="2:5" x14ac:dyDescent="0.3">
      <c r="B3666" s="205">
        <v>42566</v>
      </c>
      <c r="C3666" s="81">
        <v>291.16113300000001</v>
      </c>
      <c r="D3666" s="62">
        <f t="shared" si="57"/>
        <v>-8.7963172675091975E-2</v>
      </c>
      <c r="E3666">
        <v>-5.577905488819688E-3</v>
      </c>
    </row>
    <row r="3667" spans="2:5" x14ac:dyDescent="0.3">
      <c r="B3667" s="205">
        <v>43047</v>
      </c>
      <c r="C3667" s="81">
        <v>319.24273699999998</v>
      </c>
      <c r="D3667" s="62">
        <f t="shared" si="57"/>
        <v>1.8482116753783477</v>
      </c>
      <c r="E3667">
        <v>-5.5857077688652532E-3</v>
      </c>
    </row>
    <row r="3668" spans="2:5" x14ac:dyDescent="0.3">
      <c r="B3668" s="205">
        <v>41212</v>
      </c>
      <c r="C3668" s="81">
        <v>112.08532700000001</v>
      </c>
      <c r="D3668" s="62">
        <f t="shared" si="57"/>
        <v>-0.27003666022345718</v>
      </c>
      <c r="E3668">
        <v>-5.5867876090574522E-3</v>
      </c>
    </row>
    <row r="3669" spans="2:5" x14ac:dyDescent="0.3">
      <c r="B3669" s="205">
        <v>41537</v>
      </c>
      <c r="C3669" s="81">
        <v>153.54925499999999</v>
      </c>
      <c r="D3669" s="62">
        <f t="shared" si="57"/>
        <v>-0.70674319702413424</v>
      </c>
      <c r="E3669">
        <v>-5.594582460771551E-3</v>
      </c>
    </row>
    <row r="3670" spans="2:5" x14ac:dyDescent="0.3">
      <c r="B3670" s="205">
        <v>45369</v>
      </c>
      <c r="C3670" s="81">
        <v>523.59997599999997</v>
      </c>
      <c r="D3670" s="62">
        <f t="shared" si="57"/>
        <v>11.450586755328672</v>
      </c>
      <c r="E3670">
        <v>-5.6025298019758288E-3</v>
      </c>
    </row>
    <row r="3671" spans="2:5" x14ac:dyDescent="0.3">
      <c r="B3671" s="205">
        <v>39919</v>
      </c>
      <c r="C3671" s="81">
        <v>42.054240999999998</v>
      </c>
      <c r="D3671" s="62">
        <f t="shared" si="57"/>
        <v>-0.9010158580659049</v>
      </c>
      <c r="E3671">
        <v>-5.6063250774272136E-3</v>
      </c>
    </row>
    <row r="3672" spans="2:5" x14ac:dyDescent="0.3">
      <c r="B3672" s="205">
        <v>43529</v>
      </c>
      <c r="C3672" s="81">
        <v>424.85836799999998</v>
      </c>
      <c r="D3672" s="62">
        <f t="shared" si="57"/>
        <v>0.73328608139453111</v>
      </c>
      <c r="E3672">
        <v>-5.6142124081360791E-3</v>
      </c>
    </row>
    <row r="3673" spans="2:5" x14ac:dyDescent="0.3">
      <c r="B3673" s="205">
        <v>42055</v>
      </c>
      <c r="C3673" s="81">
        <v>245.117279</v>
      </c>
      <c r="D3673" s="62">
        <f t="shared" si="57"/>
        <v>-0.31018257524356013</v>
      </c>
      <c r="E3673">
        <v>-5.6190167413393399E-3</v>
      </c>
    </row>
    <row r="3674" spans="2:5" x14ac:dyDescent="0.3">
      <c r="B3674" s="205">
        <v>43306</v>
      </c>
      <c r="C3674" s="81">
        <v>355.336456</v>
      </c>
      <c r="D3674" s="62">
        <f t="shared" si="57"/>
        <v>0.38301904158004096</v>
      </c>
      <c r="E3674">
        <v>-5.6195564340653014E-3</v>
      </c>
    </row>
    <row r="3675" spans="2:5" x14ac:dyDescent="0.3">
      <c r="B3675" s="205">
        <v>42824</v>
      </c>
      <c r="C3675" s="81">
        <v>256.92810100000003</v>
      </c>
      <c r="D3675" s="62">
        <f t="shared" si="57"/>
        <v>4.7111725146285277</v>
      </c>
      <c r="E3675">
        <v>-5.622075456809243E-3</v>
      </c>
    </row>
    <row r="3676" spans="2:5" x14ac:dyDescent="0.3">
      <c r="B3676" s="205">
        <v>39540</v>
      </c>
      <c r="C3676" s="81">
        <v>44.986927000000001</v>
      </c>
      <c r="D3676" s="62">
        <f t="shared" si="57"/>
        <v>0.32473588059447983</v>
      </c>
      <c r="E3676">
        <v>-5.625748815621355E-3</v>
      </c>
    </row>
    <row r="3677" spans="2:5" x14ac:dyDescent="0.3">
      <c r="B3677" s="205">
        <v>39743</v>
      </c>
      <c r="C3677" s="81">
        <v>33.959167000000001</v>
      </c>
      <c r="D3677" s="62">
        <f t="shared" si="57"/>
        <v>-0.92906590182292426</v>
      </c>
      <c r="E3677">
        <v>-5.6319040698206259E-3</v>
      </c>
    </row>
    <row r="3678" spans="2:5" x14ac:dyDescent="0.3">
      <c r="B3678" s="205">
        <v>44062</v>
      </c>
      <c r="C3678" s="81">
        <v>478.74249300000002</v>
      </c>
      <c r="D3678" s="62">
        <f t="shared" si="57"/>
        <v>0.86844429647391153</v>
      </c>
      <c r="E3678">
        <v>-5.633825418581294E-3</v>
      </c>
    </row>
    <row r="3679" spans="2:5" x14ac:dyDescent="0.3">
      <c r="B3679" s="205">
        <v>42804</v>
      </c>
      <c r="C3679" s="81">
        <v>256.225189</v>
      </c>
      <c r="D3679" s="62">
        <f t="shared" si="57"/>
        <v>-0.46365582249838128</v>
      </c>
      <c r="E3679">
        <v>-5.6374156152651711E-3</v>
      </c>
    </row>
    <row r="3680" spans="2:5" x14ac:dyDescent="0.3">
      <c r="B3680" s="205">
        <v>44070</v>
      </c>
      <c r="C3680" s="81">
        <v>477.72531099999998</v>
      </c>
      <c r="D3680" s="62">
        <f t="shared" si="57"/>
        <v>-0.16563230406376572</v>
      </c>
      <c r="E3680">
        <v>-5.6457533444750187E-3</v>
      </c>
    </row>
    <row r="3681" spans="2:5" x14ac:dyDescent="0.3">
      <c r="B3681" s="205">
        <v>44774</v>
      </c>
      <c r="C3681" s="81">
        <v>572.55969200000004</v>
      </c>
      <c r="D3681" s="62">
        <f t="shared" si="57"/>
        <v>0.13859843492425805</v>
      </c>
      <c r="E3681">
        <v>-5.6497070352018574E-3</v>
      </c>
    </row>
    <row r="3682" spans="2:5" x14ac:dyDescent="0.3">
      <c r="B3682" s="205">
        <v>44113</v>
      </c>
      <c r="C3682" s="81">
        <v>502.863586</v>
      </c>
      <c r="D3682" s="62">
        <f t="shared" si="57"/>
        <v>0.55676672253229376</v>
      </c>
      <c r="E3682">
        <v>-5.6508550289702426E-3</v>
      </c>
    </row>
    <row r="3683" spans="2:5" x14ac:dyDescent="0.3">
      <c r="B3683" s="205">
        <v>43084</v>
      </c>
      <c r="C3683" s="81">
        <v>323.017944</v>
      </c>
      <c r="D3683" s="62">
        <f t="shared" si="57"/>
        <v>0.32958040390664012</v>
      </c>
      <c r="E3683">
        <v>-5.6652170819922838E-3</v>
      </c>
    </row>
    <row r="3684" spans="2:5" x14ac:dyDescent="0.3">
      <c r="B3684" s="205">
        <v>42130</v>
      </c>
      <c r="C3684" s="81">
        <v>242.947281</v>
      </c>
      <c r="D3684" s="62">
        <f t="shared" si="57"/>
        <v>5.6389461307231459</v>
      </c>
      <c r="E3684">
        <v>-5.6688600737044431E-3</v>
      </c>
    </row>
    <row r="3685" spans="2:5" x14ac:dyDescent="0.3">
      <c r="B3685" s="205">
        <v>39156</v>
      </c>
      <c r="C3685" s="81">
        <v>36.594253999999999</v>
      </c>
      <c r="D3685" s="62">
        <f t="shared" si="57"/>
        <v>-0.66870330546325496</v>
      </c>
      <c r="E3685">
        <v>-5.6752253613280733E-3</v>
      </c>
    </row>
    <row r="3686" spans="2:5" x14ac:dyDescent="0.3">
      <c r="B3686" s="205">
        <v>41236</v>
      </c>
      <c r="C3686" s="81">
        <v>110.457649</v>
      </c>
      <c r="D3686" s="62">
        <f t="shared" si="57"/>
        <v>-0.47199197942283228</v>
      </c>
      <c r="E3686">
        <v>-5.6979419426679261E-3</v>
      </c>
    </row>
    <row r="3687" spans="2:5" x14ac:dyDescent="0.3">
      <c r="B3687" s="205">
        <v>41953</v>
      </c>
      <c r="C3687" s="81">
        <v>209.19691499999999</v>
      </c>
      <c r="D3687" s="62">
        <f t="shared" si="57"/>
        <v>-0.28334578789610393</v>
      </c>
      <c r="E3687">
        <v>-5.7053629222291171E-3</v>
      </c>
    </row>
    <row r="3688" spans="2:5" x14ac:dyDescent="0.3">
      <c r="B3688" s="205">
        <v>42559</v>
      </c>
      <c r="C3688" s="81">
        <v>291.90774499999998</v>
      </c>
      <c r="D3688" s="62">
        <f t="shared" si="57"/>
        <v>6.2312980160064324</v>
      </c>
      <c r="E3688">
        <v>-5.7213546615239377E-3</v>
      </c>
    </row>
    <row r="3689" spans="2:5" x14ac:dyDescent="0.3">
      <c r="B3689" s="205">
        <v>39013</v>
      </c>
      <c r="C3689" s="81">
        <v>40.367268000000003</v>
      </c>
      <c r="D3689" s="62">
        <f t="shared" si="57"/>
        <v>-0.51577717798751355</v>
      </c>
      <c r="E3689">
        <v>-5.7245275960535495E-3</v>
      </c>
    </row>
    <row r="3690" spans="2:5" x14ac:dyDescent="0.3">
      <c r="B3690" s="205">
        <v>40340</v>
      </c>
      <c r="C3690" s="81">
        <v>83.365066999999996</v>
      </c>
      <c r="D3690" s="62">
        <f t="shared" si="57"/>
        <v>-0.10254366684311841</v>
      </c>
      <c r="E3690">
        <v>-5.7306673300450894E-3</v>
      </c>
    </row>
    <row r="3691" spans="2:5" x14ac:dyDescent="0.3">
      <c r="B3691" s="205">
        <v>41059</v>
      </c>
      <c r="C3691" s="81">
        <v>92.890388000000002</v>
      </c>
      <c r="D3691" s="62">
        <f t="shared" si="57"/>
        <v>0.29235247737745679</v>
      </c>
      <c r="E3691">
        <v>-5.738956949061947E-3</v>
      </c>
    </row>
    <row r="3692" spans="2:5" x14ac:dyDescent="0.3">
      <c r="B3692" s="205">
        <v>40142</v>
      </c>
      <c r="C3692" s="81">
        <v>71.876975999999999</v>
      </c>
      <c r="D3692" s="62">
        <f t="shared" si="57"/>
        <v>3.1284225476953957</v>
      </c>
      <c r="E3692">
        <v>-5.7406231952959828E-3</v>
      </c>
    </row>
    <row r="3693" spans="2:5" x14ac:dyDescent="0.3">
      <c r="B3693" s="205">
        <v>38519</v>
      </c>
      <c r="C3693" s="81">
        <v>17.410276</v>
      </c>
      <c r="D3693" s="62">
        <f t="shared" si="57"/>
        <v>-0.8895803568940952</v>
      </c>
      <c r="E3693">
        <v>-5.7573219444382638E-3</v>
      </c>
    </row>
    <row r="3694" spans="2:5" x14ac:dyDescent="0.3">
      <c r="B3694" s="205">
        <v>41687</v>
      </c>
      <c r="C3694" s="81">
        <v>157.673721</v>
      </c>
      <c r="D3694" s="62">
        <f t="shared" si="57"/>
        <v>0.12456682607579768</v>
      </c>
      <c r="E3694">
        <v>-5.7591713462154101E-3</v>
      </c>
    </row>
    <row r="3695" spans="2:5" x14ac:dyDescent="0.3">
      <c r="B3695" s="205">
        <v>41415</v>
      </c>
      <c r="C3695" s="81">
        <v>140.208405</v>
      </c>
      <c r="D3695" s="62">
        <f t="shared" si="57"/>
        <v>-0.34664851713481631</v>
      </c>
      <c r="E3695">
        <v>-5.7710185258925423E-3</v>
      </c>
    </row>
    <row r="3696" spans="2:5" x14ac:dyDescent="0.3">
      <c r="B3696" s="205">
        <v>42005</v>
      </c>
      <c r="C3696" s="81">
        <v>214.59873999999999</v>
      </c>
      <c r="D3696" s="62">
        <f t="shared" si="57"/>
        <v>3.9328059843149172</v>
      </c>
      <c r="E3696">
        <v>-5.7756987712102928E-3</v>
      </c>
    </row>
    <row r="3697" spans="2:5" x14ac:dyDescent="0.3">
      <c r="B3697" s="205">
        <v>39260</v>
      </c>
      <c r="C3697" s="81">
        <v>43.504395000000002</v>
      </c>
      <c r="D3697" s="62">
        <f t="shared" si="57"/>
        <v>-0.91617193854106216</v>
      </c>
      <c r="E3697">
        <v>-5.777676410356104E-3</v>
      </c>
    </row>
    <row r="3698" spans="2:5" x14ac:dyDescent="0.3">
      <c r="B3698" s="205">
        <v>45033</v>
      </c>
      <c r="C3698" s="81">
        <v>518.97174099999995</v>
      </c>
      <c r="D3698" s="62">
        <f t="shared" si="57"/>
        <v>5.5895530292618485</v>
      </c>
      <c r="E3698">
        <v>-5.7859168910582978E-3</v>
      </c>
    </row>
    <row r="3699" spans="2:5" x14ac:dyDescent="0.3">
      <c r="B3699" s="205">
        <v>40298</v>
      </c>
      <c r="C3699" s="81">
        <v>78.756743999999998</v>
      </c>
      <c r="D3699" s="62">
        <f t="shared" si="57"/>
        <v>-0.47093712490135081</v>
      </c>
      <c r="E3699">
        <v>-5.7900856863603968E-3</v>
      </c>
    </row>
    <row r="3700" spans="2:5" x14ac:dyDescent="0.3">
      <c r="B3700" s="205">
        <v>41666</v>
      </c>
      <c r="C3700" s="81">
        <v>148.86084</v>
      </c>
      <c r="D3700" s="62">
        <f t="shared" si="57"/>
        <v>-0.45083634798596195</v>
      </c>
      <c r="E3700">
        <v>-5.7942845034839258E-3</v>
      </c>
    </row>
    <row r="3701" spans="2:5" x14ac:dyDescent="0.3">
      <c r="B3701" s="205">
        <v>42502</v>
      </c>
      <c r="C3701" s="81">
        <v>271.06826799999999</v>
      </c>
      <c r="D3701" s="62">
        <f t="shared" si="57"/>
        <v>-6.5459149107719522E-2</v>
      </c>
      <c r="E3701">
        <v>-5.8000806294794581E-3</v>
      </c>
    </row>
    <row r="3702" spans="2:5" x14ac:dyDescent="0.3">
      <c r="B3702" s="205">
        <v>42996</v>
      </c>
      <c r="C3702" s="81">
        <v>290.05502300000001</v>
      </c>
      <c r="D3702" s="62">
        <f t="shared" si="57"/>
        <v>3.0850880011726765</v>
      </c>
      <c r="E3702">
        <v>-5.8013715891964603E-3</v>
      </c>
    </row>
    <row r="3703" spans="2:5" x14ac:dyDescent="0.3">
      <c r="B3703" s="205">
        <v>40144</v>
      </c>
      <c r="C3703" s="81">
        <v>71.003371999999999</v>
      </c>
      <c r="D3703" s="62">
        <f t="shared" si="57"/>
        <v>-0.2255645704284161</v>
      </c>
      <c r="E3703">
        <v>-5.8107322955376472E-3</v>
      </c>
    </row>
    <row r="3704" spans="2:5" x14ac:dyDescent="0.3">
      <c r="B3704" s="205">
        <v>41064</v>
      </c>
      <c r="C3704" s="81">
        <v>91.684044</v>
      </c>
      <c r="D3704" s="62">
        <f t="shared" si="57"/>
        <v>-0.46528659928167504</v>
      </c>
      <c r="E3704">
        <v>-5.813694754718806E-3</v>
      </c>
    </row>
    <row r="3705" spans="2:5" x14ac:dyDescent="0.3">
      <c r="B3705" s="205">
        <v>41813</v>
      </c>
      <c r="C3705" s="81">
        <v>171.463898</v>
      </c>
      <c r="D3705" s="62">
        <f t="shared" si="57"/>
        <v>0.48135954508902462</v>
      </c>
      <c r="E3705">
        <v>-5.825050895080364E-3</v>
      </c>
    </row>
    <row r="3706" spans="2:5" x14ac:dyDescent="0.3">
      <c r="B3706" s="205">
        <v>41278</v>
      </c>
      <c r="C3706" s="81">
        <v>115.747658</v>
      </c>
      <c r="D3706" s="62">
        <f t="shared" si="57"/>
        <v>21.22970209483892</v>
      </c>
      <c r="E3706">
        <v>-5.825422607040792E-3</v>
      </c>
    </row>
    <row r="3707" spans="2:5" x14ac:dyDescent="0.3">
      <c r="B3707" s="205">
        <v>37760</v>
      </c>
      <c r="C3707" s="81">
        <v>5.2068919999999999</v>
      </c>
      <c r="D3707" s="62">
        <f t="shared" si="57"/>
        <v>-0.86811486488762679</v>
      </c>
      <c r="E3707">
        <v>-5.826736082669994E-3</v>
      </c>
    </row>
    <row r="3708" spans="2:5" x14ac:dyDescent="0.3">
      <c r="B3708" s="205">
        <v>39212</v>
      </c>
      <c r="C3708" s="81">
        <v>39.480507000000003</v>
      </c>
      <c r="D3708" s="62">
        <f t="shared" si="57"/>
        <v>-0.74476998689260732</v>
      </c>
      <c r="E3708">
        <v>-5.8353542466829363E-3</v>
      </c>
    </row>
    <row r="3709" spans="2:5" x14ac:dyDescent="0.3">
      <c r="B3709" s="205">
        <v>41502</v>
      </c>
      <c r="C3709" s="81">
        <v>154.68598900000001</v>
      </c>
      <c r="D3709" s="62">
        <f t="shared" si="57"/>
        <v>-3.6562300842018555E-3</v>
      </c>
      <c r="E3709">
        <v>-5.844409799593402E-3</v>
      </c>
    </row>
    <row r="3710" spans="2:5" x14ac:dyDescent="0.3">
      <c r="B3710" s="205">
        <v>41669</v>
      </c>
      <c r="C3710" s="81">
        <v>155.25363200000001</v>
      </c>
      <c r="D3710" s="62">
        <f t="shared" si="57"/>
        <v>-0.70514930103844187</v>
      </c>
      <c r="E3710">
        <v>-5.8479299244522769E-3</v>
      </c>
    </row>
    <row r="3711" spans="2:5" x14ac:dyDescent="0.3">
      <c r="B3711" s="205">
        <v>45366</v>
      </c>
      <c r="C3711" s="81">
        <v>526.54998799999998</v>
      </c>
      <c r="D3711" s="62">
        <f t="shared" si="57"/>
        <v>9.4615555358905361</v>
      </c>
      <c r="E3711">
        <v>-5.8529894449698833E-3</v>
      </c>
    </row>
    <row r="3712" spans="2:5" x14ac:dyDescent="0.3">
      <c r="B3712" s="205">
        <v>39456</v>
      </c>
      <c r="C3712" s="81">
        <v>50.331901999999999</v>
      </c>
      <c r="D3712" s="62">
        <f t="shared" si="57"/>
        <v>-0.38850067026687213</v>
      </c>
      <c r="E3712">
        <v>-5.8650167401620322E-3</v>
      </c>
    </row>
    <row r="3713" spans="2:5" x14ac:dyDescent="0.3">
      <c r="B3713" s="205">
        <v>40575</v>
      </c>
      <c r="C3713" s="81">
        <v>82.309005999999997</v>
      </c>
      <c r="D3713" s="62">
        <f t="shared" si="57"/>
        <v>-0.83747851900534653</v>
      </c>
      <c r="E3713">
        <v>-5.8697391488332848E-3</v>
      </c>
    </row>
    <row r="3714" spans="2:5" x14ac:dyDescent="0.3">
      <c r="B3714" s="205">
        <v>45407</v>
      </c>
      <c r="C3714" s="81">
        <v>506.45001200000002</v>
      </c>
      <c r="D3714" s="62">
        <f t="shared" si="57"/>
        <v>-0.10893543374280852</v>
      </c>
      <c r="E3714">
        <v>-5.8887033650712722E-3</v>
      </c>
    </row>
    <row r="3715" spans="2:5" x14ac:dyDescent="0.3">
      <c r="B3715" s="205">
        <v>44417</v>
      </c>
      <c r="C3715" s="81">
        <v>568.36511199999995</v>
      </c>
      <c r="D3715" s="62">
        <f t="shared" si="57"/>
        <v>-3.5560449581646565E-2</v>
      </c>
      <c r="E3715">
        <v>-5.8954977522930677E-3</v>
      </c>
    </row>
    <row r="3716" spans="2:5" x14ac:dyDescent="0.3">
      <c r="B3716" s="205">
        <v>44509</v>
      </c>
      <c r="C3716" s="81">
        <v>589.32165499999996</v>
      </c>
      <c r="D3716" s="62">
        <f t="shared" si="57"/>
        <v>1.1008932692747824</v>
      </c>
      <c r="E3716">
        <v>-5.9327273525343624E-3</v>
      </c>
    </row>
    <row r="3717" spans="2:5" x14ac:dyDescent="0.3">
      <c r="B3717" s="205">
        <v>42531</v>
      </c>
      <c r="C3717" s="81">
        <v>280.51004</v>
      </c>
      <c r="D3717" s="62">
        <f t="shared" si="57"/>
        <v>-0.35596943593149799</v>
      </c>
      <c r="E3717">
        <v>-5.9341657128878598E-3</v>
      </c>
    </row>
    <row r="3718" spans="2:5" x14ac:dyDescent="0.3">
      <c r="B3718" s="205">
        <v>43802</v>
      </c>
      <c r="C3718" s="81">
        <v>435.55392499999999</v>
      </c>
      <c r="D3718" s="62">
        <f t="shared" si="57"/>
        <v>20.304315426440269</v>
      </c>
      <c r="E3718">
        <v>-5.9503406478548021E-3</v>
      </c>
    </row>
    <row r="3719" spans="2:5" x14ac:dyDescent="0.3">
      <c r="B3719" s="205">
        <v>38555</v>
      </c>
      <c r="C3719" s="81">
        <v>20.444399000000001</v>
      </c>
      <c r="D3719" s="62">
        <f t="shared" si="57"/>
        <v>-0.92081743089910317</v>
      </c>
      <c r="E3719">
        <v>-5.9523543260455057E-3</v>
      </c>
    </row>
    <row r="3720" spans="2:5" x14ac:dyDescent="0.3">
      <c r="B3720" s="205">
        <v>42738</v>
      </c>
      <c r="C3720" s="81">
        <v>258.19317599999999</v>
      </c>
      <c r="D3720" s="62">
        <f t="shared" ref="D3720:D3783" si="58">(C3720-C3721)/C3721</f>
        <v>-0.28336450174140781</v>
      </c>
      <c r="E3720">
        <v>-5.9538393726172407E-3</v>
      </c>
    </row>
    <row r="3721" spans="2:5" x14ac:dyDescent="0.3">
      <c r="B3721" s="205">
        <v>43592</v>
      </c>
      <c r="C3721" s="81">
        <v>360.28521699999999</v>
      </c>
      <c r="D3721" s="62">
        <f t="shared" si="58"/>
        <v>-0.33792121912820078</v>
      </c>
      <c r="E3721">
        <v>-5.956268596957544E-3</v>
      </c>
    </row>
    <row r="3722" spans="2:5" x14ac:dyDescent="0.3">
      <c r="B3722" s="205">
        <v>44935</v>
      </c>
      <c r="C3722" s="81">
        <v>544.172729</v>
      </c>
      <c r="D3722" s="62">
        <f t="shared" si="58"/>
        <v>48.169753845250277</v>
      </c>
      <c r="E3722">
        <v>-5.9690531077508987E-3</v>
      </c>
    </row>
    <row r="3723" spans="2:5" x14ac:dyDescent="0.3">
      <c r="B3723" s="205">
        <v>38034</v>
      </c>
      <c r="C3723" s="81">
        <v>11.067225000000001</v>
      </c>
      <c r="D3723" s="62">
        <f t="shared" si="58"/>
        <v>-0.9581387358712028</v>
      </c>
      <c r="E3723">
        <v>-5.9755221845639852E-3</v>
      </c>
    </row>
    <row r="3724" spans="2:5" x14ac:dyDescent="0.3">
      <c r="B3724" s="205">
        <v>42894</v>
      </c>
      <c r="C3724" s="81">
        <v>264.37866200000002</v>
      </c>
      <c r="D3724" s="62">
        <f t="shared" si="58"/>
        <v>-0.36016881851345955</v>
      </c>
      <c r="E3724">
        <v>-5.9903390404469218E-3</v>
      </c>
    </row>
    <row r="3725" spans="2:5" x14ac:dyDescent="0.3">
      <c r="B3725" s="205">
        <v>43465</v>
      </c>
      <c r="C3725" s="81">
        <v>413.20065299999999</v>
      </c>
      <c r="D3725" s="62">
        <f t="shared" si="58"/>
        <v>40.773419691890176</v>
      </c>
      <c r="E3725">
        <v>-6.0011742302228223E-3</v>
      </c>
    </row>
    <row r="3726" spans="2:5" x14ac:dyDescent="0.3">
      <c r="B3726" s="205">
        <v>38279</v>
      </c>
      <c r="C3726" s="81">
        <v>9.8914729999999995</v>
      </c>
      <c r="D3726" s="62">
        <f t="shared" si="58"/>
        <v>-0.98106763089442017</v>
      </c>
      <c r="E3726">
        <v>-6.0046866582382117E-3</v>
      </c>
    </row>
    <row r="3727" spans="2:5" x14ac:dyDescent="0.3">
      <c r="B3727" s="205">
        <v>44214</v>
      </c>
      <c r="C3727" s="81">
        <v>522.46356200000002</v>
      </c>
      <c r="D3727" s="62">
        <f t="shared" si="58"/>
        <v>3.1942665866575245E-3</v>
      </c>
      <c r="E3727">
        <v>-6.0101256677270835E-3</v>
      </c>
    </row>
    <row r="3728" spans="2:5" x14ac:dyDescent="0.3">
      <c r="B3728" s="205">
        <v>45373</v>
      </c>
      <c r="C3728" s="81">
        <v>520.79998799999998</v>
      </c>
      <c r="D3728" s="62">
        <f t="shared" si="58"/>
        <v>-4.6053841810435078E-2</v>
      </c>
      <c r="E3728">
        <v>-6.0120697162996352E-3</v>
      </c>
    </row>
    <row r="3729" spans="2:5" x14ac:dyDescent="0.3">
      <c r="B3729" s="205">
        <v>44838</v>
      </c>
      <c r="C3729" s="81">
        <v>545.94274900000005</v>
      </c>
      <c r="D3729" s="62">
        <f t="shared" si="58"/>
        <v>0.15948779679538599</v>
      </c>
      <c r="E3729">
        <v>-6.012778565022611E-3</v>
      </c>
    </row>
    <row r="3730" spans="2:5" x14ac:dyDescent="0.3">
      <c r="B3730" s="205">
        <v>43846</v>
      </c>
      <c r="C3730" s="81">
        <v>470.848206</v>
      </c>
      <c r="D3730" s="62">
        <f t="shared" si="58"/>
        <v>9.9679413677709827E-2</v>
      </c>
      <c r="E3730">
        <v>-6.0135554048317994E-3</v>
      </c>
    </row>
    <row r="3731" spans="2:5" x14ac:dyDescent="0.3">
      <c r="B3731" s="205">
        <v>43508</v>
      </c>
      <c r="C3731" s="81">
        <v>428.16861</v>
      </c>
      <c r="D3731" s="62">
        <f t="shared" si="58"/>
        <v>0.46938164470782151</v>
      </c>
      <c r="E3731">
        <v>-6.0137650860599213E-3</v>
      </c>
    </row>
    <row r="3732" spans="2:5" x14ac:dyDescent="0.3">
      <c r="B3732" s="205">
        <v>42541</v>
      </c>
      <c r="C3732" s="81">
        <v>291.39373799999998</v>
      </c>
      <c r="D3732" s="62">
        <f t="shared" si="58"/>
        <v>-0.40883357704628603</v>
      </c>
      <c r="E3732">
        <v>-6.028956206257088E-3</v>
      </c>
    </row>
    <row r="3733" spans="2:5" x14ac:dyDescent="0.3">
      <c r="B3733" s="205">
        <v>44046</v>
      </c>
      <c r="C3733" s="81">
        <v>492.913208</v>
      </c>
      <c r="D3733" s="62">
        <f t="shared" si="58"/>
        <v>0.37945211768183873</v>
      </c>
      <c r="E3733">
        <v>-6.0363555056549573E-3</v>
      </c>
    </row>
    <row r="3734" spans="2:5" x14ac:dyDescent="0.3">
      <c r="B3734" s="205">
        <v>43257</v>
      </c>
      <c r="C3734" s="81">
        <v>357.32534800000002</v>
      </c>
      <c r="D3734" s="62">
        <f t="shared" si="58"/>
        <v>-0.23758476245698065</v>
      </c>
      <c r="E3734">
        <v>-6.0382163350700532E-3</v>
      </c>
    </row>
    <row r="3735" spans="2:5" x14ac:dyDescent="0.3">
      <c r="B3735" s="205">
        <v>43930</v>
      </c>
      <c r="C3735" s="81">
        <v>468.67550699999998</v>
      </c>
      <c r="D3735" s="62">
        <f t="shared" si="58"/>
        <v>-0.1198761589960726</v>
      </c>
      <c r="E3735">
        <v>-6.0413933818070122E-3</v>
      </c>
    </row>
    <row r="3736" spans="2:5" x14ac:dyDescent="0.3">
      <c r="B3736" s="205">
        <v>44586</v>
      </c>
      <c r="C3736" s="81">
        <v>532.51086399999997</v>
      </c>
      <c r="D3736" s="62">
        <f t="shared" si="58"/>
        <v>0.29854621194900716</v>
      </c>
      <c r="E3736">
        <v>-6.0427003183940809E-3</v>
      </c>
    </row>
    <row r="3737" spans="2:5" x14ac:dyDescent="0.3">
      <c r="B3737" s="205">
        <v>43493</v>
      </c>
      <c r="C3737" s="81">
        <v>410.082336</v>
      </c>
      <c r="D3737" s="62">
        <f t="shared" si="58"/>
        <v>8.1129029308255998</v>
      </c>
      <c r="E3737">
        <v>-6.0464572955496315E-3</v>
      </c>
    </row>
    <row r="3738" spans="2:5" x14ac:dyDescent="0.3">
      <c r="B3738" s="205">
        <v>39363</v>
      </c>
      <c r="C3738" s="81">
        <v>45.000186999999997</v>
      </c>
      <c r="D3738" s="62">
        <f t="shared" si="58"/>
        <v>-0.8986930423442796</v>
      </c>
      <c r="E3738">
        <v>-6.0492914011274256E-3</v>
      </c>
    </row>
    <row r="3739" spans="2:5" x14ac:dyDescent="0.3">
      <c r="B3739" s="205">
        <v>43818</v>
      </c>
      <c r="C3739" s="81">
        <v>444.19641100000001</v>
      </c>
      <c r="D3739" s="62">
        <f t="shared" si="58"/>
        <v>2.7622270168653564</v>
      </c>
      <c r="E3739">
        <v>-6.0501135412315771E-3</v>
      </c>
    </row>
    <row r="3740" spans="2:5" x14ac:dyDescent="0.3">
      <c r="B3740" s="205">
        <v>41191</v>
      </c>
      <c r="C3740" s="81">
        <v>118.067413</v>
      </c>
      <c r="D3740" s="62">
        <f t="shared" si="58"/>
        <v>0.35859859285363554</v>
      </c>
      <c r="E3740">
        <v>-6.0583866067376599E-3</v>
      </c>
    </row>
    <row r="3741" spans="2:5" x14ac:dyDescent="0.3">
      <c r="B3741" s="205">
        <v>40518</v>
      </c>
      <c r="C3741" s="81">
        <v>86.903824</v>
      </c>
      <c r="D3741" s="62">
        <f t="shared" si="58"/>
        <v>0.21385816388383885</v>
      </c>
      <c r="E3741">
        <v>-6.063614390696275E-3</v>
      </c>
    </row>
    <row r="3742" spans="2:5" x14ac:dyDescent="0.3">
      <c r="B3742" s="205">
        <v>40129</v>
      </c>
      <c r="C3742" s="81">
        <v>71.593063000000001</v>
      </c>
      <c r="D3742" s="62">
        <f t="shared" si="58"/>
        <v>-0.86529997554092186</v>
      </c>
      <c r="E3742">
        <v>-6.0644412532997391E-3</v>
      </c>
    </row>
    <row r="3743" spans="2:5" x14ac:dyDescent="0.3">
      <c r="B3743" s="205">
        <v>45357</v>
      </c>
      <c r="C3743" s="81">
        <v>531.5</v>
      </c>
      <c r="D3743" s="62">
        <f t="shared" si="58"/>
        <v>2.955480109452573E-2</v>
      </c>
      <c r="E3743">
        <v>-6.0776063581112674E-3</v>
      </c>
    </row>
    <row r="3744" spans="2:5" x14ac:dyDescent="0.3">
      <c r="B3744" s="205">
        <v>44334</v>
      </c>
      <c r="C3744" s="81">
        <v>516.24255400000004</v>
      </c>
      <c r="D3744" s="62">
        <f t="shared" si="58"/>
        <v>-1.707428941052588E-2</v>
      </c>
      <c r="E3744">
        <v>-6.0819918615953334E-3</v>
      </c>
    </row>
    <row r="3745" spans="2:5" x14ac:dyDescent="0.3">
      <c r="B3745" s="205">
        <v>45043</v>
      </c>
      <c r="C3745" s="81">
        <v>525.21014400000001</v>
      </c>
      <c r="D3745" s="62">
        <f t="shared" si="58"/>
        <v>-9.224358085992361E-3</v>
      </c>
      <c r="E3745">
        <v>-6.0901369702263449E-3</v>
      </c>
    </row>
    <row r="3746" spans="2:5" x14ac:dyDescent="0.3">
      <c r="B3746" s="205">
        <v>45243</v>
      </c>
      <c r="C3746" s="81">
        <v>530.09997599999997</v>
      </c>
      <c r="D3746" s="62">
        <f t="shared" si="58"/>
        <v>0.64036629402665113</v>
      </c>
      <c r="E3746">
        <v>-6.0935598504648662E-3</v>
      </c>
    </row>
    <row r="3747" spans="2:5" x14ac:dyDescent="0.3">
      <c r="B3747" s="205">
        <v>43066</v>
      </c>
      <c r="C3747" s="81">
        <v>323.159515</v>
      </c>
      <c r="D3747" s="62">
        <f t="shared" si="58"/>
        <v>2.4132616313539246</v>
      </c>
      <c r="E3747">
        <v>-6.0958867141495737E-3</v>
      </c>
    </row>
    <row r="3748" spans="2:5" x14ac:dyDescent="0.3">
      <c r="B3748" s="205">
        <v>41001</v>
      </c>
      <c r="C3748" s="81">
        <v>94.677627999999999</v>
      </c>
      <c r="D3748" s="62">
        <f t="shared" si="58"/>
        <v>-0.63516107263790555</v>
      </c>
      <c r="E3748">
        <v>-6.0975260897800755E-3</v>
      </c>
    </row>
    <row r="3749" spans="2:5" x14ac:dyDescent="0.3">
      <c r="B3749" s="205">
        <v>42754</v>
      </c>
      <c r="C3749" s="81">
        <v>259.50528000000003</v>
      </c>
      <c r="D3749" s="62">
        <f t="shared" si="58"/>
        <v>-0.49689081066614205</v>
      </c>
      <c r="E3749">
        <v>-6.1022624053262255E-3</v>
      </c>
    </row>
    <row r="3750" spans="2:5" x14ac:dyDescent="0.3">
      <c r="B3750" s="205">
        <v>45034</v>
      </c>
      <c r="C3750" s="81">
        <v>515.80310099999997</v>
      </c>
      <c r="D3750" s="62">
        <f t="shared" si="58"/>
        <v>0.18786855470122188</v>
      </c>
      <c r="E3750">
        <v>-6.1056118275233454E-3</v>
      </c>
    </row>
    <row r="3751" spans="2:5" x14ac:dyDescent="0.3">
      <c r="B3751" s="205">
        <v>43349</v>
      </c>
      <c r="C3751" s="81">
        <v>434.22573899999998</v>
      </c>
      <c r="D3751" s="62">
        <f t="shared" si="58"/>
        <v>0.21742610655959421</v>
      </c>
      <c r="E3751">
        <v>-6.1281272054589048E-3</v>
      </c>
    </row>
    <row r="3752" spans="2:5" x14ac:dyDescent="0.3">
      <c r="B3752" s="205">
        <v>43301</v>
      </c>
      <c r="C3752" s="81">
        <v>356.67523199999999</v>
      </c>
      <c r="D3752" s="62">
        <f t="shared" si="58"/>
        <v>63.1312013757071</v>
      </c>
      <c r="E3752">
        <v>-6.1282702628934196E-3</v>
      </c>
    </row>
    <row r="3753" spans="2:5" x14ac:dyDescent="0.3">
      <c r="B3753" s="205">
        <v>37607</v>
      </c>
      <c r="C3753" s="81">
        <v>5.5616490000000001</v>
      </c>
      <c r="D3753" s="62">
        <f t="shared" si="58"/>
        <v>-0.95235964253805805</v>
      </c>
      <c r="E3753">
        <v>-6.1345845176660118E-3</v>
      </c>
    </row>
    <row r="3754" spans="2:5" x14ac:dyDescent="0.3">
      <c r="B3754" s="205">
        <v>41260</v>
      </c>
      <c r="C3754" s="81">
        <v>116.742386</v>
      </c>
      <c r="D3754" s="62">
        <f t="shared" si="58"/>
        <v>-0.7850574594808819</v>
      </c>
      <c r="E3754">
        <v>-6.1584228054823633E-3</v>
      </c>
    </row>
    <row r="3755" spans="2:5" x14ac:dyDescent="0.3">
      <c r="B3755" s="205">
        <v>44883</v>
      </c>
      <c r="C3755" s="81">
        <v>543.13299600000005</v>
      </c>
      <c r="D3755" s="62">
        <f t="shared" si="58"/>
        <v>5.359745442033887</v>
      </c>
      <c r="E3755">
        <v>-6.1605882949378648E-3</v>
      </c>
    </row>
    <row r="3756" spans="2:5" x14ac:dyDescent="0.3">
      <c r="B3756" s="205">
        <v>40521</v>
      </c>
      <c r="C3756" s="81">
        <v>85.401687999999993</v>
      </c>
      <c r="D3756" s="62">
        <f t="shared" si="58"/>
        <v>-2.6816986512212267E-2</v>
      </c>
      <c r="E3756">
        <v>-6.1694362202582868E-3</v>
      </c>
    </row>
    <row r="3757" spans="2:5" x14ac:dyDescent="0.3">
      <c r="B3757" s="205">
        <v>40354</v>
      </c>
      <c r="C3757" s="81">
        <v>87.755013000000005</v>
      </c>
      <c r="D3757" s="62">
        <f t="shared" si="58"/>
        <v>1.8705132230007856E-2</v>
      </c>
      <c r="E3757">
        <v>-6.183360756575715E-3</v>
      </c>
    </row>
    <row r="3758" spans="2:5" x14ac:dyDescent="0.3">
      <c r="B3758" s="205">
        <v>40926</v>
      </c>
      <c r="C3758" s="81">
        <v>86.143683999999993</v>
      </c>
      <c r="D3758" s="62">
        <f t="shared" si="58"/>
        <v>-0.48944075095063294</v>
      </c>
      <c r="E3758">
        <v>-6.1855669151613373E-3</v>
      </c>
    </row>
    <row r="3759" spans="2:5" x14ac:dyDescent="0.3">
      <c r="B3759" s="205">
        <v>41816</v>
      </c>
      <c r="C3759" s="81">
        <v>168.72416699999999</v>
      </c>
      <c r="D3759" s="62">
        <f t="shared" si="58"/>
        <v>-0.68732649905464471</v>
      </c>
      <c r="E3759">
        <v>-6.1862201874936275E-3</v>
      </c>
    </row>
    <row r="3760" spans="2:5" x14ac:dyDescent="0.3">
      <c r="B3760" s="205">
        <v>44938</v>
      </c>
      <c r="C3760" s="81">
        <v>539.61773700000003</v>
      </c>
      <c r="D3760" s="62">
        <f t="shared" si="58"/>
        <v>88.30577583828574</v>
      </c>
      <c r="E3760">
        <v>-6.200360041258947E-3</v>
      </c>
    </row>
    <row r="3761" spans="2:5" x14ac:dyDescent="0.3">
      <c r="B3761" s="205">
        <v>37480</v>
      </c>
      <c r="C3761" s="81">
        <v>6.0423609999999996</v>
      </c>
      <c r="D3761" s="62">
        <f t="shared" si="58"/>
        <v>-0.9477971208713355</v>
      </c>
      <c r="E3761">
        <v>-6.2037012670886011E-3</v>
      </c>
    </row>
    <row r="3762" spans="2:5" x14ac:dyDescent="0.3">
      <c r="B3762" s="205">
        <v>41222</v>
      </c>
      <c r="C3762" s="81">
        <v>115.747658</v>
      </c>
      <c r="D3762" s="62">
        <f t="shared" si="58"/>
        <v>-0.61528903358021692</v>
      </c>
      <c r="E3762">
        <v>-6.2112751548684501E-3</v>
      </c>
    </row>
    <row r="3763" spans="2:5" x14ac:dyDescent="0.3">
      <c r="B3763" s="205">
        <v>43025</v>
      </c>
      <c r="C3763" s="81">
        <v>300.86914100000001</v>
      </c>
      <c r="D3763" s="62">
        <f t="shared" si="58"/>
        <v>-0.48800906646010306</v>
      </c>
      <c r="E3763">
        <v>-6.212079109655092E-3</v>
      </c>
    </row>
    <row r="3764" spans="2:5" x14ac:dyDescent="0.3">
      <c r="B3764" s="205">
        <v>44511</v>
      </c>
      <c r="C3764" s="81">
        <v>587.64544699999999</v>
      </c>
      <c r="D3764" s="62">
        <f t="shared" si="58"/>
        <v>0.42217937637189551</v>
      </c>
      <c r="E3764">
        <v>-6.2215511275314729E-3</v>
      </c>
    </row>
    <row r="3765" spans="2:5" x14ac:dyDescent="0.3">
      <c r="B3765" s="205">
        <v>43488</v>
      </c>
      <c r="C3765" s="81">
        <v>413.20065299999999</v>
      </c>
      <c r="D3765" s="62">
        <f t="shared" si="58"/>
        <v>1.715929302447526</v>
      </c>
      <c r="E3765">
        <v>-6.2305470297765132E-3</v>
      </c>
    </row>
    <row r="3766" spans="2:5" x14ac:dyDescent="0.3">
      <c r="B3766" s="205">
        <v>41542</v>
      </c>
      <c r="C3766" s="81">
        <v>152.13969399999999</v>
      </c>
      <c r="D3766" s="62">
        <f t="shared" si="58"/>
        <v>-0.42668649715861801</v>
      </c>
      <c r="E3766">
        <v>-6.2368917587962737E-3</v>
      </c>
    </row>
    <row r="3767" spans="2:5" x14ac:dyDescent="0.3">
      <c r="B3767" s="205">
        <v>42193</v>
      </c>
      <c r="C3767" s="81">
        <v>265.36910999999998</v>
      </c>
      <c r="D3767" s="62">
        <f t="shared" si="58"/>
        <v>4.6180363515714022</v>
      </c>
      <c r="E3767">
        <v>-6.2414366115866645E-3</v>
      </c>
    </row>
    <row r="3768" spans="2:5" x14ac:dyDescent="0.3">
      <c r="B3768" s="205">
        <v>39436</v>
      </c>
      <c r="C3768" s="81">
        <v>47.235207000000003</v>
      </c>
      <c r="D3768" s="62">
        <f t="shared" si="58"/>
        <v>-0.31903727299864226</v>
      </c>
      <c r="E3768">
        <v>-6.2470568600282803E-3</v>
      </c>
    </row>
    <row r="3769" spans="2:5" x14ac:dyDescent="0.3">
      <c r="B3769" s="205">
        <v>40178</v>
      </c>
      <c r="C3769" s="81">
        <v>69.365334000000004</v>
      </c>
      <c r="D3769" s="62">
        <f t="shared" si="58"/>
        <v>-0.87511999153012821</v>
      </c>
      <c r="E3769">
        <v>-6.2579873071253291E-3</v>
      </c>
    </row>
    <row r="3770" spans="2:5" x14ac:dyDescent="0.3">
      <c r="B3770" s="205">
        <v>44819</v>
      </c>
      <c r="C3770" s="81">
        <v>555.455872</v>
      </c>
      <c r="D3770" s="62">
        <f t="shared" si="58"/>
        <v>5.0289902742544514</v>
      </c>
      <c r="E3770">
        <v>-6.261022511979763E-3</v>
      </c>
    </row>
    <row r="3771" spans="2:5" x14ac:dyDescent="0.3">
      <c r="B3771" s="205">
        <v>40984</v>
      </c>
      <c r="C3771" s="81">
        <v>92.130829000000006</v>
      </c>
      <c r="D3771" s="62">
        <f t="shared" si="58"/>
        <v>-0.82351299113052234</v>
      </c>
      <c r="E3771">
        <v>-6.2651865296159499E-3</v>
      </c>
    </row>
    <row r="3772" spans="2:5" x14ac:dyDescent="0.3">
      <c r="B3772" s="205">
        <v>44348</v>
      </c>
      <c r="C3772" s="81">
        <v>522.02612299999998</v>
      </c>
      <c r="D3772" s="62">
        <f t="shared" si="58"/>
        <v>54.408592232592355</v>
      </c>
      <c r="E3772">
        <v>-6.2910261106734703E-3</v>
      </c>
    </row>
    <row r="3773" spans="2:5" x14ac:dyDescent="0.3">
      <c r="B3773" s="205">
        <v>38181</v>
      </c>
      <c r="C3773" s="81">
        <v>9.4213930000000001</v>
      </c>
      <c r="D3773" s="62">
        <f t="shared" si="58"/>
        <v>-0.95808172628775146</v>
      </c>
      <c r="E3773">
        <v>-6.3029260579304785E-3</v>
      </c>
    </row>
    <row r="3774" spans="2:5" x14ac:dyDescent="0.3">
      <c r="B3774" s="205">
        <v>41978</v>
      </c>
      <c r="C3774" s="81">
        <v>224.756226</v>
      </c>
      <c r="D3774" s="62">
        <f t="shared" si="58"/>
        <v>-0.54661822379768643</v>
      </c>
      <c r="E3774">
        <v>-6.3278209450124429E-3</v>
      </c>
    </row>
    <row r="3775" spans="2:5" x14ac:dyDescent="0.3">
      <c r="B3775" s="205">
        <v>44146</v>
      </c>
      <c r="C3775" s="81">
        <v>495.73281900000001</v>
      </c>
      <c r="D3775" s="62">
        <f t="shared" si="58"/>
        <v>11.331776585887226</v>
      </c>
      <c r="E3775">
        <v>-6.3322093537187749E-3</v>
      </c>
    </row>
    <row r="3776" spans="2:5" x14ac:dyDescent="0.3">
      <c r="B3776" s="205">
        <v>39643</v>
      </c>
      <c r="C3776" s="81">
        <v>40.199627</v>
      </c>
      <c r="D3776" s="62">
        <f t="shared" si="58"/>
        <v>-0.66575254127291827</v>
      </c>
      <c r="E3776">
        <v>-6.3391699913622895E-3</v>
      </c>
    </row>
    <row r="3777" spans="2:5" x14ac:dyDescent="0.3">
      <c r="B3777" s="205">
        <v>41311</v>
      </c>
      <c r="C3777" s="81">
        <v>120.269058</v>
      </c>
      <c r="D3777" s="62">
        <f t="shared" si="58"/>
        <v>-0.15465933326664455</v>
      </c>
      <c r="E3777">
        <v>-6.3506562709988983E-3</v>
      </c>
    </row>
    <row r="3778" spans="2:5" x14ac:dyDescent="0.3">
      <c r="B3778" s="205">
        <v>41464</v>
      </c>
      <c r="C3778" s="81">
        <v>142.27288799999999</v>
      </c>
      <c r="D3778" s="62">
        <f t="shared" si="58"/>
        <v>-0.67177444201380521</v>
      </c>
      <c r="E3778">
        <v>-6.3510874682366405E-3</v>
      </c>
    </row>
    <row r="3779" spans="2:5" x14ac:dyDescent="0.3">
      <c r="B3779" s="205">
        <v>43332</v>
      </c>
      <c r="C3779" s="81">
        <v>433.46072400000003</v>
      </c>
      <c r="D3779" s="62">
        <f t="shared" si="58"/>
        <v>0.57862031167876893</v>
      </c>
      <c r="E3779">
        <v>-6.3568458743549642E-3</v>
      </c>
    </row>
    <row r="3780" spans="2:5" x14ac:dyDescent="0.3">
      <c r="B3780" s="205">
        <v>42209</v>
      </c>
      <c r="C3780" s="81">
        <v>274.58200099999999</v>
      </c>
      <c r="D3780" s="62">
        <f t="shared" si="58"/>
        <v>50.306035524938494</v>
      </c>
      <c r="E3780">
        <v>-6.3664314480034274E-3</v>
      </c>
    </row>
    <row r="3781" spans="2:5" x14ac:dyDescent="0.3">
      <c r="B3781" s="205">
        <v>37770</v>
      </c>
      <c r="C3781" s="81">
        <v>5.3518460000000001</v>
      </c>
      <c r="D3781" s="62">
        <f t="shared" si="58"/>
        <v>-9.9486547856717997E-2</v>
      </c>
      <c r="E3781">
        <v>-6.3739086183019775E-3</v>
      </c>
    </row>
    <row r="3782" spans="2:5" x14ac:dyDescent="0.3">
      <c r="B3782" s="205">
        <v>37797</v>
      </c>
      <c r="C3782" s="81">
        <v>5.9431050000000001</v>
      </c>
      <c r="D3782" s="62">
        <f t="shared" si="58"/>
        <v>-0.91678463935711774</v>
      </c>
      <c r="E3782">
        <v>-6.3772633441610532E-3</v>
      </c>
    </row>
    <row r="3783" spans="2:5" x14ac:dyDescent="0.3">
      <c r="B3783" s="205">
        <v>40143</v>
      </c>
      <c r="C3783" s="81">
        <v>71.418364999999994</v>
      </c>
      <c r="D3783" s="62">
        <f t="shared" si="58"/>
        <v>-0.39876987959405114</v>
      </c>
      <c r="E3783">
        <v>-6.3804993688104626E-3</v>
      </c>
    </row>
    <row r="3784" spans="2:5" x14ac:dyDescent="0.3">
      <c r="B3784" s="205">
        <v>41190</v>
      </c>
      <c r="C3784" s="81">
        <v>118.787071</v>
      </c>
      <c r="D3784" s="62">
        <f t="shared" ref="D3784:D3847" si="59">(C3784-C3785)/C3785</f>
        <v>2.0281432565545789</v>
      </c>
      <c r="E3784">
        <v>-6.395710561646676E-3</v>
      </c>
    </row>
    <row r="3785" spans="2:5" x14ac:dyDescent="0.3">
      <c r="B3785" s="205">
        <v>39213</v>
      </c>
      <c r="C3785" s="81">
        <v>39.227691999999998</v>
      </c>
      <c r="D3785" s="62">
        <f t="shared" si="59"/>
        <v>-0.89853762649591862</v>
      </c>
      <c r="E3785">
        <v>-6.403539853224411E-3</v>
      </c>
    </row>
    <row r="3786" spans="2:5" x14ac:dyDescent="0.3">
      <c r="B3786" s="205">
        <v>43622</v>
      </c>
      <c r="C3786" s="81">
        <v>386.62304699999999</v>
      </c>
      <c r="D3786" s="62">
        <f t="shared" si="59"/>
        <v>0.41808376696594707</v>
      </c>
      <c r="E3786">
        <v>-6.4109094821438806E-3</v>
      </c>
    </row>
    <row r="3787" spans="2:5" x14ac:dyDescent="0.3">
      <c r="B3787" s="205">
        <v>42213</v>
      </c>
      <c r="C3787" s="81">
        <v>272.63766500000003</v>
      </c>
      <c r="D3787" s="62">
        <f t="shared" si="59"/>
        <v>-4.0449736585288554E-2</v>
      </c>
      <c r="E3787">
        <v>-6.4113221507389245E-3</v>
      </c>
    </row>
    <row r="3788" spans="2:5" x14ac:dyDescent="0.3">
      <c r="B3788" s="205">
        <v>42933</v>
      </c>
      <c r="C3788" s="81">
        <v>284.13067599999999</v>
      </c>
      <c r="D3788" s="62">
        <f t="shared" si="59"/>
        <v>-0.47346488466763398</v>
      </c>
      <c r="E3788">
        <v>-6.4123719238240963E-3</v>
      </c>
    </row>
    <row r="3789" spans="2:5" x14ac:dyDescent="0.3">
      <c r="B3789" s="205">
        <v>44614</v>
      </c>
      <c r="C3789" s="81">
        <v>539.62341300000003</v>
      </c>
      <c r="D3789" s="62">
        <f t="shared" si="59"/>
        <v>5.5701740360666454</v>
      </c>
      <c r="E3789">
        <v>-6.4124968116955929E-3</v>
      </c>
    </row>
    <row r="3790" spans="2:5" x14ac:dyDescent="0.3">
      <c r="B3790" s="205">
        <v>40577</v>
      </c>
      <c r="C3790" s="81">
        <v>82.132285999999993</v>
      </c>
      <c r="D3790" s="62">
        <f t="shared" si="59"/>
        <v>-0.84617982179200701</v>
      </c>
      <c r="E3790">
        <v>-6.4135412399187056E-3</v>
      </c>
    </row>
    <row r="3791" spans="2:5" x14ac:dyDescent="0.3">
      <c r="B3791" s="205">
        <v>45330</v>
      </c>
      <c r="C3791" s="81">
        <v>533.95001200000002</v>
      </c>
      <c r="D3791" s="62">
        <f t="shared" si="59"/>
        <v>5.9639441548931325E-2</v>
      </c>
      <c r="E3791">
        <v>-6.419821075408093E-3</v>
      </c>
    </row>
    <row r="3792" spans="2:5" x14ac:dyDescent="0.3">
      <c r="B3792" s="205">
        <v>44235</v>
      </c>
      <c r="C3792" s="81">
        <v>503.89782700000001</v>
      </c>
      <c r="D3792" s="62">
        <f t="shared" si="59"/>
        <v>42.825948482762428</v>
      </c>
      <c r="E3792">
        <v>-6.4207638614897471E-3</v>
      </c>
    </row>
    <row r="3793" spans="2:5" x14ac:dyDescent="0.3">
      <c r="B3793" s="205">
        <v>37986</v>
      </c>
      <c r="C3793" s="81">
        <v>11.497705</v>
      </c>
      <c r="D3793" s="62">
        <f t="shared" si="59"/>
        <v>-0.95530029851481568</v>
      </c>
      <c r="E3793">
        <v>-6.4251325412585953E-3</v>
      </c>
    </row>
    <row r="3794" spans="2:5" x14ac:dyDescent="0.3">
      <c r="B3794" s="205">
        <v>42285</v>
      </c>
      <c r="C3794" s="81">
        <v>257.221069</v>
      </c>
      <c r="D3794" s="62">
        <f t="shared" si="59"/>
        <v>-0.53885526183474097</v>
      </c>
      <c r="E3794">
        <v>-6.4376408465454792E-3</v>
      </c>
    </row>
    <row r="3795" spans="2:5" x14ac:dyDescent="0.3">
      <c r="B3795" s="205">
        <v>44951</v>
      </c>
      <c r="C3795" s="81">
        <v>557.78814699999998</v>
      </c>
      <c r="D3795" s="62">
        <f t="shared" si="59"/>
        <v>0.53896353448292822</v>
      </c>
      <c r="E3795">
        <v>-6.4381256338733638E-3</v>
      </c>
    </row>
    <row r="3796" spans="2:5" x14ac:dyDescent="0.3">
      <c r="B3796" s="205">
        <v>43591</v>
      </c>
      <c r="C3796" s="81">
        <v>362.444031</v>
      </c>
      <c r="D3796" s="62">
        <f t="shared" si="59"/>
        <v>6.3974751835061241</v>
      </c>
      <c r="E3796">
        <v>-6.444085825784835E-3</v>
      </c>
    </row>
    <row r="3797" spans="2:5" x14ac:dyDescent="0.3">
      <c r="B3797" s="205">
        <v>39422</v>
      </c>
      <c r="C3797" s="81">
        <v>48.995640000000002</v>
      </c>
      <c r="D3797" s="62">
        <f t="shared" si="59"/>
        <v>-0.816497638899089</v>
      </c>
      <c r="E3797">
        <v>-6.4516026986607029E-3</v>
      </c>
    </row>
    <row r="3798" spans="2:5" x14ac:dyDescent="0.3">
      <c r="B3798" s="205">
        <v>42857</v>
      </c>
      <c r="C3798" s="81">
        <v>267.00277699999998</v>
      </c>
      <c r="D3798" s="62">
        <f t="shared" si="59"/>
        <v>2.2755554305868504</v>
      </c>
      <c r="E3798">
        <v>-6.4516525871292398E-3</v>
      </c>
    </row>
    <row r="3799" spans="2:5" x14ac:dyDescent="0.3">
      <c r="B3799" s="205">
        <v>40582</v>
      </c>
      <c r="C3799" s="81">
        <v>81.513740999999996</v>
      </c>
      <c r="D3799" s="62">
        <f t="shared" si="59"/>
        <v>-0.30951907478887514</v>
      </c>
      <c r="E3799">
        <v>-6.4620758285364906E-3</v>
      </c>
    </row>
    <row r="3800" spans="2:5" x14ac:dyDescent="0.3">
      <c r="B3800" s="205">
        <v>41303</v>
      </c>
      <c r="C3800" s="81">
        <v>118.053574</v>
      </c>
      <c r="D3800" s="62">
        <f t="shared" si="59"/>
        <v>-0.54368143173117134</v>
      </c>
      <c r="E3800">
        <v>-6.4686819416409644E-3</v>
      </c>
    </row>
    <row r="3801" spans="2:5" x14ac:dyDescent="0.3">
      <c r="B3801" s="205">
        <v>42801</v>
      </c>
      <c r="C3801" s="81">
        <v>258.70867900000002</v>
      </c>
      <c r="D3801" s="62">
        <f t="shared" si="59"/>
        <v>1.9425474654403883</v>
      </c>
      <c r="E3801">
        <v>-6.4784151715601571E-3</v>
      </c>
    </row>
    <row r="3802" spans="2:5" x14ac:dyDescent="0.3">
      <c r="B3802" s="205">
        <v>40563</v>
      </c>
      <c r="C3802" s="81">
        <v>87.919967999999997</v>
      </c>
      <c r="D3802" s="62">
        <f t="shared" si="59"/>
        <v>-0.80472284804811178</v>
      </c>
      <c r="E3802">
        <v>-6.4906513696908171E-3</v>
      </c>
    </row>
    <row r="3803" spans="2:5" x14ac:dyDescent="0.3">
      <c r="B3803" s="205">
        <v>43797</v>
      </c>
      <c r="C3803" s="81">
        <v>450.23172</v>
      </c>
      <c r="D3803" s="62">
        <f t="shared" si="59"/>
        <v>0.42187157559591859</v>
      </c>
      <c r="E3803">
        <v>-6.4989851314358115E-3</v>
      </c>
    </row>
    <row r="3804" spans="2:5" x14ac:dyDescent="0.3">
      <c r="B3804" s="205">
        <v>43194</v>
      </c>
      <c r="C3804" s="81">
        <v>316.64724699999999</v>
      </c>
      <c r="D3804" s="62">
        <f t="shared" si="59"/>
        <v>-0.21283431203750852</v>
      </c>
      <c r="E3804">
        <v>-6.514784564332755E-3</v>
      </c>
    </row>
    <row r="3805" spans="2:5" x14ac:dyDescent="0.3">
      <c r="B3805" s="205">
        <v>43469</v>
      </c>
      <c r="C3805" s="81">
        <v>402.26251200000002</v>
      </c>
      <c r="D3805" s="62">
        <f t="shared" si="59"/>
        <v>0.49372929480806765</v>
      </c>
      <c r="E3805">
        <v>-6.5166798759408954E-3</v>
      </c>
    </row>
    <row r="3806" spans="2:5" x14ac:dyDescent="0.3">
      <c r="B3806" s="205">
        <v>42503</v>
      </c>
      <c r="C3806" s="81">
        <v>269.30081200000001</v>
      </c>
      <c r="D3806" s="62">
        <f t="shared" si="59"/>
        <v>-0.48044765567682624</v>
      </c>
      <c r="E3806">
        <v>-6.520335312726392E-3</v>
      </c>
    </row>
    <row r="3807" spans="2:5" x14ac:dyDescent="0.3">
      <c r="B3807" s="205">
        <v>44340</v>
      </c>
      <c r="C3807" s="81">
        <v>518.33239700000001</v>
      </c>
      <c r="D3807" s="62">
        <f t="shared" si="59"/>
        <v>11.144805890661686</v>
      </c>
      <c r="E3807">
        <v>-6.5206334204858689E-3</v>
      </c>
    </row>
    <row r="3808" spans="2:5" x14ac:dyDescent="0.3">
      <c r="B3808" s="205">
        <v>39923</v>
      </c>
      <c r="C3808" s="81">
        <v>42.679347999999997</v>
      </c>
      <c r="D3808" s="62">
        <f t="shared" si="59"/>
        <v>-0.79768156502241949</v>
      </c>
      <c r="E3808">
        <v>-6.5228775112449906E-3</v>
      </c>
    </row>
    <row r="3809" spans="2:5" x14ac:dyDescent="0.3">
      <c r="B3809" s="205">
        <v>42002</v>
      </c>
      <c r="C3809" s="81">
        <v>210.95135500000001</v>
      </c>
      <c r="D3809" s="62">
        <f t="shared" si="59"/>
        <v>1.4126927639925848</v>
      </c>
      <c r="E3809">
        <v>-6.5232175469129008E-3</v>
      </c>
    </row>
    <row r="3810" spans="2:5" x14ac:dyDescent="0.3">
      <c r="B3810" s="205">
        <v>40490</v>
      </c>
      <c r="C3810" s="81">
        <v>87.433989999999994</v>
      </c>
      <c r="D3810" s="62">
        <f t="shared" si="59"/>
        <v>-0.84724238029167698</v>
      </c>
      <c r="E3810">
        <v>-6.5261650693201429E-3</v>
      </c>
    </row>
    <row r="3811" spans="2:5" x14ac:dyDescent="0.3">
      <c r="B3811" s="205">
        <v>44498</v>
      </c>
      <c r="C3811" s="81">
        <v>572.37072799999999</v>
      </c>
      <c r="D3811" s="62">
        <f t="shared" si="59"/>
        <v>6.0542056366872229E-3</v>
      </c>
      <c r="E3811">
        <v>-6.528943511014555E-3</v>
      </c>
    </row>
    <row r="3812" spans="2:5" x14ac:dyDescent="0.3">
      <c r="B3812" s="205">
        <v>44391</v>
      </c>
      <c r="C3812" s="81">
        <v>568.926331</v>
      </c>
      <c r="D3812" s="62">
        <f t="shared" si="59"/>
        <v>4.5173391476356538E-2</v>
      </c>
      <c r="E3812">
        <v>-6.5348593210900769E-3</v>
      </c>
    </row>
    <row r="3813" spans="2:5" x14ac:dyDescent="0.3">
      <c r="B3813" s="205">
        <v>45205</v>
      </c>
      <c r="C3813" s="81">
        <v>544.33679199999995</v>
      </c>
      <c r="D3813" s="62">
        <f t="shared" si="59"/>
        <v>3.6790274095025035</v>
      </c>
      <c r="E3813">
        <v>-6.5365259199222309E-3</v>
      </c>
    </row>
    <row r="3814" spans="2:5" x14ac:dyDescent="0.3">
      <c r="B3814" s="205">
        <v>41337</v>
      </c>
      <c r="C3814" s="81">
        <v>116.33545700000001</v>
      </c>
      <c r="D3814" s="62">
        <f t="shared" si="59"/>
        <v>19.157058798049018</v>
      </c>
      <c r="E3814">
        <v>-6.5636564284587496E-3</v>
      </c>
    </row>
    <row r="3815" spans="2:5" x14ac:dyDescent="0.3">
      <c r="B3815" s="205">
        <v>37652</v>
      </c>
      <c r="C3815" s="81">
        <v>5.7714499999999997</v>
      </c>
      <c r="D3815" s="62">
        <f t="shared" si="59"/>
        <v>-0.98196982945735145</v>
      </c>
      <c r="E3815">
        <v>-6.5656911653378808E-3</v>
      </c>
    </row>
    <row r="3816" spans="2:5" x14ac:dyDescent="0.3">
      <c r="B3816" s="205">
        <v>43042</v>
      </c>
      <c r="C3816" s="81">
        <v>320.09957900000001</v>
      </c>
      <c r="D3816" s="62">
        <f t="shared" si="59"/>
        <v>6.128837436970894</v>
      </c>
      <c r="E3816">
        <v>-6.5661779154113625E-3</v>
      </c>
    </row>
    <row r="3817" spans="2:5" x14ac:dyDescent="0.3">
      <c r="B3817" s="205">
        <v>39549</v>
      </c>
      <c r="C3817" s="81">
        <v>44.902073000000001</v>
      </c>
      <c r="D3817" s="62">
        <f t="shared" si="59"/>
        <v>-0.91342833153944492</v>
      </c>
      <c r="E3817">
        <v>-6.5699421677828333E-3</v>
      </c>
    </row>
    <row r="3818" spans="2:5" x14ac:dyDescent="0.3">
      <c r="B3818" s="205">
        <v>45222</v>
      </c>
      <c r="C3818" s="81">
        <v>518.66937299999995</v>
      </c>
      <c r="D3818" s="62">
        <f t="shared" si="59"/>
        <v>12.430719690077229</v>
      </c>
      <c r="E3818">
        <v>-6.5740297313923142E-3</v>
      </c>
    </row>
    <row r="3819" spans="2:5" x14ac:dyDescent="0.3">
      <c r="B3819" s="205">
        <v>39687</v>
      </c>
      <c r="C3819" s="81">
        <v>38.618136999999997</v>
      </c>
      <c r="D3819" s="62">
        <f t="shared" si="59"/>
        <v>-0.92765429398998045</v>
      </c>
      <c r="E3819">
        <v>-6.5970846359406426E-3</v>
      </c>
    </row>
    <row r="3820" spans="2:5" x14ac:dyDescent="0.3">
      <c r="B3820" s="205">
        <v>45258</v>
      </c>
      <c r="C3820" s="81">
        <v>533.79998799999998</v>
      </c>
      <c r="D3820" s="62">
        <f t="shared" si="59"/>
        <v>0.32163502270100086</v>
      </c>
      <c r="E3820">
        <v>-6.6064727990236011E-3</v>
      </c>
    </row>
    <row r="3821" spans="2:5" x14ac:dyDescent="0.3">
      <c r="B3821" s="205">
        <v>43670</v>
      </c>
      <c r="C3821" s="81">
        <v>403.89364599999999</v>
      </c>
      <c r="D3821" s="62">
        <f t="shared" si="59"/>
        <v>1.1684136585301321</v>
      </c>
      <c r="E3821">
        <v>-6.6076119747798317E-3</v>
      </c>
    </row>
    <row r="3822" spans="2:5" x14ac:dyDescent="0.3">
      <c r="B3822" s="205">
        <v>41856</v>
      </c>
      <c r="C3822" s="81">
        <v>186.26226800000001</v>
      </c>
      <c r="D3822" s="62">
        <f t="shared" si="59"/>
        <v>3.2040949724773493</v>
      </c>
      <c r="E3822">
        <v>-6.6114255265531281E-3</v>
      </c>
    </row>
    <row r="3823" spans="2:5" x14ac:dyDescent="0.3">
      <c r="B3823" s="205">
        <v>39356</v>
      </c>
      <c r="C3823" s="81">
        <v>44.304962000000003</v>
      </c>
      <c r="D3823" s="62">
        <f t="shared" si="59"/>
        <v>1.7091807951233851</v>
      </c>
      <c r="E3823">
        <v>-6.612952195250427E-3</v>
      </c>
    </row>
    <row r="3824" spans="2:5" x14ac:dyDescent="0.3">
      <c r="B3824" s="205">
        <v>38490</v>
      </c>
      <c r="C3824" s="81">
        <v>16.353638</v>
      </c>
      <c r="D3824" s="62">
        <f t="shared" si="59"/>
        <v>-0.96825998095715848</v>
      </c>
      <c r="E3824">
        <v>-6.6146568462250753E-3</v>
      </c>
    </row>
    <row r="3825" spans="2:5" x14ac:dyDescent="0.3">
      <c r="B3825" s="205">
        <v>45224</v>
      </c>
      <c r="C3825" s="81">
        <v>515.23718299999996</v>
      </c>
      <c r="D3825" s="62">
        <f t="shared" si="59"/>
        <v>6.1509345362394985</v>
      </c>
      <c r="E3825">
        <v>-6.6172983767059474E-3</v>
      </c>
    </row>
    <row r="3826" spans="2:5" x14ac:dyDescent="0.3">
      <c r="B3826" s="205">
        <v>40134</v>
      </c>
      <c r="C3826" s="81">
        <v>72.051727</v>
      </c>
      <c r="D3826" s="62">
        <f t="shared" si="59"/>
        <v>-0.54210457837990644</v>
      </c>
      <c r="E3826">
        <v>-6.6245319200836546E-3</v>
      </c>
    </row>
    <row r="3827" spans="2:5" x14ac:dyDescent="0.3">
      <c r="B3827" s="205">
        <v>41701</v>
      </c>
      <c r="C3827" s="81">
        <v>157.35411099999999</v>
      </c>
      <c r="D3827" s="62">
        <f t="shared" si="59"/>
        <v>-0.40763690761807941</v>
      </c>
      <c r="E3827">
        <v>-6.6303529419906122E-3</v>
      </c>
    </row>
    <row r="3828" spans="2:5" x14ac:dyDescent="0.3">
      <c r="B3828" s="205">
        <v>42650</v>
      </c>
      <c r="C3828" s="81">
        <v>265.63793900000002</v>
      </c>
      <c r="D3828" s="62">
        <f t="shared" si="59"/>
        <v>-0.38332598730927775</v>
      </c>
      <c r="E3828">
        <v>-6.630512309008684E-3</v>
      </c>
    </row>
    <row r="3829" spans="2:5" x14ac:dyDescent="0.3">
      <c r="B3829" s="205">
        <v>43507</v>
      </c>
      <c r="C3829" s="81">
        <v>430.759094</v>
      </c>
      <c r="D3829" s="62">
        <f t="shared" si="59"/>
        <v>0.13271091864650117</v>
      </c>
      <c r="E3829">
        <v>-6.6379833741943076E-3</v>
      </c>
    </row>
    <row r="3830" spans="2:5" x14ac:dyDescent="0.3">
      <c r="B3830" s="205">
        <v>43615</v>
      </c>
      <c r="C3830" s="81">
        <v>380.29040500000002</v>
      </c>
      <c r="D3830" s="62">
        <f t="shared" si="59"/>
        <v>-0.30883771743347671</v>
      </c>
      <c r="E3830">
        <v>-6.6416237566204166E-3</v>
      </c>
    </row>
    <row r="3831" spans="2:5" x14ac:dyDescent="0.3">
      <c r="B3831" s="205">
        <v>44603</v>
      </c>
      <c r="C3831" s="81">
        <v>550.21868900000004</v>
      </c>
      <c r="D3831" s="62">
        <f t="shared" si="59"/>
        <v>-6.2123657406881916E-2</v>
      </c>
      <c r="E3831">
        <v>-6.641830751588626E-3</v>
      </c>
    </row>
    <row r="3832" spans="2:5" x14ac:dyDescent="0.3">
      <c r="B3832" s="205">
        <v>44529</v>
      </c>
      <c r="C3832" s="81">
        <v>586.66442900000004</v>
      </c>
      <c r="D3832" s="62">
        <f t="shared" si="59"/>
        <v>2.7704495761544345</v>
      </c>
      <c r="E3832">
        <v>-6.6446498321324141E-3</v>
      </c>
    </row>
    <row r="3833" spans="2:5" x14ac:dyDescent="0.3">
      <c r="B3833" s="205">
        <v>41500</v>
      </c>
      <c r="C3833" s="81">
        <v>155.59535199999999</v>
      </c>
      <c r="D3833" s="62">
        <f t="shared" si="59"/>
        <v>-0.42710511469764501</v>
      </c>
      <c r="E3833">
        <v>-6.6762606135200627E-3</v>
      </c>
    </row>
    <row r="3834" spans="2:5" x14ac:dyDescent="0.3">
      <c r="B3834" s="205">
        <v>42900</v>
      </c>
      <c r="C3834" s="81">
        <v>271.59494000000001</v>
      </c>
      <c r="D3834" s="62">
        <f t="shared" si="59"/>
        <v>-0.22508337271044537</v>
      </c>
      <c r="E3834">
        <v>-6.6837385656414562E-3</v>
      </c>
    </row>
    <row r="3835" spans="2:5" x14ac:dyDescent="0.3">
      <c r="B3835" s="205">
        <v>43237</v>
      </c>
      <c r="C3835" s="81">
        <v>350.48278800000003</v>
      </c>
      <c r="D3835" s="62">
        <f t="shared" si="59"/>
        <v>1.1560253715317117</v>
      </c>
      <c r="E3835">
        <v>-6.6870307242538028E-3</v>
      </c>
    </row>
    <row r="3836" spans="2:5" x14ac:dyDescent="0.3">
      <c r="B3836" s="205">
        <v>41766</v>
      </c>
      <c r="C3836" s="81">
        <v>162.55967699999999</v>
      </c>
      <c r="D3836" s="62">
        <f t="shared" si="59"/>
        <v>0.34657118318191532</v>
      </c>
      <c r="E3836">
        <v>-6.6962043963215753E-3</v>
      </c>
    </row>
    <row r="3837" spans="2:5" x14ac:dyDescent="0.3">
      <c r="B3837" s="205">
        <v>41347</v>
      </c>
      <c r="C3837" s="81">
        <v>120.721191</v>
      </c>
      <c r="D3837" s="62">
        <f t="shared" si="59"/>
        <v>-0.722417879305569</v>
      </c>
      <c r="E3837">
        <v>-6.6963082173832475E-3</v>
      </c>
    </row>
    <row r="3838" spans="2:5" x14ac:dyDescent="0.3">
      <c r="B3838" s="205">
        <v>43725</v>
      </c>
      <c r="C3838" s="81">
        <v>434.90261800000002</v>
      </c>
      <c r="D3838" s="62">
        <f t="shared" si="59"/>
        <v>53.070004382515947</v>
      </c>
      <c r="E3838">
        <v>-6.7069238839141624E-3</v>
      </c>
    </row>
    <row r="3839" spans="2:5" x14ac:dyDescent="0.3">
      <c r="B3839" s="205">
        <v>37868</v>
      </c>
      <c r="C3839" s="81">
        <v>8.0433249999999994</v>
      </c>
      <c r="D3839" s="62">
        <f t="shared" si="59"/>
        <v>-0.98595466132037546</v>
      </c>
      <c r="E3839">
        <v>-6.7082458284790231E-3</v>
      </c>
    </row>
    <row r="3840" spans="2:5" x14ac:dyDescent="0.3">
      <c r="B3840" s="205">
        <v>44390</v>
      </c>
      <c r="C3840" s="81">
        <v>572.66863999999998</v>
      </c>
      <c r="D3840" s="62">
        <f t="shared" si="59"/>
        <v>5.6964573017540712</v>
      </c>
      <c r="E3840">
        <v>-6.743695069621556E-3</v>
      </c>
    </row>
    <row r="3841" spans="2:5" x14ac:dyDescent="0.3">
      <c r="B3841" s="205">
        <v>40872</v>
      </c>
      <c r="C3841" s="81">
        <v>85.518150000000006</v>
      </c>
      <c r="D3841" s="62">
        <f t="shared" si="59"/>
        <v>-0.83632278128275839</v>
      </c>
      <c r="E3841">
        <v>-6.7462921374962861E-3</v>
      </c>
    </row>
    <row r="3842" spans="2:5" x14ac:dyDescent="0.3">
      <c r="B3842" s="205">
        <v>44847</v>
      </c>
      <c r="C3842" s="81">
        <v>522.48046899999997</v>
      </c>
      <c r="D3842" s="62">
        <f t="shared" si="59"/>
        <v>10.766583006324579</v>
      </c>
      <c r="E3842">
        <v>-6.7465607119213886E-3</v>
      </c>
    </row>
    <row r="3843" spans="2:5" x14ac:dyDescent="0.3">
      <c r="B3843" s="205">
        <v>39933</v>
      </c>
      <c r="C3843" s="81">
        <v>44.403754999999997</v>
      </c>
      <c r="D3843" s="62">
        <f t="shared" si="59"/>
        <v>6.9349409522339078</v>
      </c>
      <c r="E3843">
        <v>-6.7504167716500568E-3</v>
      </c>
    </row>
    <row r="3844" spans="2:5" x14ac:dyDescent="0.3">
      <c r="B3844" s="205">
        <v>37613</v>
      </c>
      <c r="C3844" s="81">
        <v>5.5959779999999997</v>
      </c>
      <c r="D3844" s="62">
        <f t="shared" si="59"/>
        <v>-0.9342892014070433</v>
      </c>
      <c r="E3844">
        <v>-6.7707053002907065E-3</v>
      </c>
    </row>
    <row r="3845" spans="2:5" x14ac:dyDescent="0.3">
      <c r="B3845" s="205">
        <v>40877</v>
      </c>
      <c r="C3845" s="81">
        <v>85.160706000000005</v>
      </c>
      <c r="D3845" s="62">
        <f t="shared" si="59"/>
        <v>-0.63270504492474755</v>
      </c>
      <c r="E3845">
        <v>-6.7743237709484341E-3</v>
      </c>
    </row>
    <row r="3846" spans="2:5" x14ac:dyDescent="0.3">
      <c r="B3846" s="205">
        <v>42409</v>
      </c>
      <c r="C3846" s="81">
        <v>231.85917699999999</v>
      </c>
      <c r="D3846" s="62">
        <f t="shared" si="59"/>
        <v>-6.9512174033288271E-2</v>
      </c>
      <c r="E3846">
        <v>-6.7743362634351979E-3</v>
      </c>
    </row>
    <row r="3847" spans="2:5" x14ac:dyDescent="0.3">
      <c r="B3847" s="205">
        <v>42153</v>
      </c>
      <c r="C3847" s="81">
        <v>249.18023700000001</v>
      </c>
      <c r="D3847" s="62">
        <f t="shared" si="59"/>
        <v>-0.54923979303704318</v>
      </c>
      <c r="E3847">
        <v>-6.8087504091558903E-3</v>
      </c>
    </row>
    <row r="3848" spans="2:5" x14ac:dyDescent="0.3">
      <c r="B3848" s="205">
        <v>45421</v>
      </c>
      <c r="C3848" s="81">
        <v>552.79998799999998</v>
      </c>
      <c r="D3848" s="62">
        <f t="shared" ref="D3848:D3911" si="60">(C3848-C3849)/C3849</f>
        <v>4.6779879634253341</v>
      </c>
      <c r="E3848">
        <v>-6.8271436648426748E-3</v>
      </c>
    </row>
    <row r="3849" spans="2:5" x14ac:dyDescent="0.3">
      <c r="B3849" s="205">
        <v>41012</v>
      </c>
      <c r="C3849" s="81">
        <v>97.358429000000001</v>
      </c>
      <c r="D3849" s="62">
        <f t="shared" si="60"/>
        <v>16.577657995652459</v>
      </c>
      <c r="E3849">
        <v>-6.8367377385942542E-3</v>
      </c>
    </row>
    <row r="3850" spans="2:5" x14ac:dyDescent="0.3">
      <c r="B3850" s="205">
        <v>37687</v>
      </c>
      <c r="C3850" s="81">
        <v>5.5387599999999999</v>
      </c>
      <c r="D3850" s="62">
        <f t="shared" si="60"/>
        <v>-0.99047267729009114</v>
      </c>
      <c r="E3850">
        <v>-6.8396371893796196E-3</v>
      </c>
    </row>
    <row r="3851" spans="2:5" x14ac:dyDescent="0.3">
      <c r="B3851" s="205">
        <v>44900</v>
      </c>
      <c r="C3851" s="81">
        <v>581.35534700000005</v>
      </c>
      <c r="D3851" s="62">
        <f t="shared" si="60"/>
        <v>0.18757015225013896</v>
      </c>
      <c r="E3851">
        <v>-6.8509570347841673E-3</v>
      </c>
    </row>
    <row r="3852" spans="2:5" x14ac:dyDescent="0.3">
      <c r="B3852" s="205">
        <v>44047</v>
      </c>
      <c r="C3852" s="81">
        <v>489.533478</v>
      </c>
      <c r="D3852" s="62">
        <f t="shared" si="60"/>
        <v>0.41311824898616201</v>
      </c>
      <c r="E3852">
        <v>-6.8566432084733158E-3</v>
      </c>
    </row>
    <row r="3853" spans="2:5" x14ac:dyDescent="0.3">
      <c r="B3853" s="205">
        <v>43601</v>
      </c>
      <c r="C3853" s="81">
        <v>346.42074600000001</v>
      </c>
      <c r="D3853" s="62">
        <f t="shared" si="60"/>
        <v>-0.37067116908734721</v>
      </c>
      <c r="E3853">
        <v>-6.8765694062103092E-3</v>
      </c>
    </row>
    <row r="3854" spans="2:5" x14ac:dyDescent="0.3">
      <c r="B3854" s="205">
        <v>44868</v>
      </c>
      <c r="C3854" s="81">
        <v>550.46063200000003</v>
      </c>
      <c r="D3854" s="62">
        <f t="shared" si="60"/>
        <v>1.2330844513549932</v>
      </c>
      <c r="E3854">
        <v>-6.8780498973981261E-3</v>
      </c>
    </row>
    <row r="3855" spans="2:5" x14ac:dyDescent="0.3">
      <c r="B3855" s="205">
        <v>42054</v>
      </c>
      <c r="C3855" s="81">
        <v>246.50237999999999</v>
      </c>
      <c r="D3855" s="62">
        <f t="shared" si="60"/>
        <v>4.6087704030705634</v>
      </c>
      <c r="E3855">
        <v>-6.8820235702209452E-3</v>
      </c>
    </row>
    <row r="3856" spans="2:5" x14ac:dyDescent="0.3">
      <c r="B3856" s="205">
        <v>38854</v>
      </c>
      <c r="C3856" s="81">
        <v>43.949451000000003</v>
      </c>
      <c r="D3856" s="62">
        <f t="shared" si="60"/>
        <v>-0.86531846838837412</v>
      </c>
      <c r="E3856">
        <v>-6.8855664345814256E-3</v>
      </c>
    </row>
    <row r="3857" spans="2:5" x14ac:dyDescent="0.3">
      <c r="B3857" s="205">
        <v>43082</v>
      </c>
      <c r="C3857" s="81">
        <v>326.32128899999998</v>
      </c>
      <c r="D3857" s="62">
        <f t="shared" si="60"/>
        <v>-0.3319147599485775</v>
      </c>
      <c r="E3857">
        <v>-6.8936712351893754E-3</v>
      </c>
    </row>
    <row r="3858" spans="2:5" x14ac:dyDescent="0.3">
      <c r="B3858" s="205">
        <v>44167</v>
      </c>
      <c r="C3858" s="81">
        <v>488.44259599999998</v>
      </c>
      <c r="D3858" s="62">
        <f t="shared" si="60"/>
        <v>0.19579278248244864</v>
      </c>
      <c r="E3858">
        <v>-6.9170834070972917E-3</v>
      </c>
    </row>
    <row r="3859" spans="2:5" x14ac:dyDescent="0.3">
      <c r="B3859" s="205">
        <v>43917</v>
      </c>
      <c r="C3859" s="81">
        <v>408.46758999999997</v>
      </c>
      <c r="D3859" s="62">
        <f t="shared" si="60"/>
        <v>9.4015616771275798</v>
      </c>
      <c r="E3859">
        <v>-6.9257992226731853E-3</v>
      </c>
    </row>
    <row r="3860" spans="2:5" x14ac:dyDescent="0.3">
      <c r="B3860" s="205">
        <v>39185</v>
      </c>
      <c r="C3860" s="81">
        <v>39.269832999999998</v>
      </c>
      <c r="D3860" s="62">
        <f t="shared" si="60"/>
        <v>-0.92485815433372198</v>
      </c>
      <c r="E3860">
        <v>-6.9259057110702829E-3</v>
      </c>
    </row>
    <row r="3861" spans="2:5" x14ac:dyDescent="0.3">
      <c r="B3861" s="205">
        <v>44216</v>
      </c>
      <c r="C3861" s="81">
        <v>522.609375</v>
      </c>
      <c r="D3861" s="62">
        <f t="shared" si="60"/>
        <v>31.315366534458004</v>
      </c>
      <c r="E3861">
        <v>-6.9265761760672253E-3</v>
      </c>
    </row>
    <row r="3862" spans="2:5" x14ac:dyDescent="0.3">
      <c r="B3862" s="205">
        <v>38475</v>
      </c>
      <c r="C3862" s="81">
        <v>16.172163000000001</v>
      </c>
      <c r="D3862" s="62">
        <f t="shared" si="60"/>
        <v>-0.96761527807510417</v>
      </c>
      <c r="E3862">
        <v>-6.9341359327177365E-3</v>
      </c>
    </row>
    <row r="3863" spans="2:5" x14ac:dyDescent="0.3">
      <c r="B3863" s="205">
        <v>44116</v>
      </c>
      <c r="C3863" s="81">
        <v>499.37631199999998</v>
      </c>
      <c r="D3863" s="62">
        <f t="shared" si="60"/>
        <v>50.523052191283185</v>
      </c>
      <c r="E3863">
        <v>-6.9348310299008481E-3</v>
      </c>
    </row>
    <row r="3864" spans="2:5" x14ac:dyDescent="0.3">
      <c r="B3864" s="205">
        <v>38260</v>
      </c>
      <c r="C3864" s="81">
        <v>9.6922890000000006</v>
      </c>
      <c r="D3864" s="62">
        <f t="shared" si="60"/>
        <v>-0.76833175127823061</v>
      </c>
      <c r="E3864">
        <v>-6.9387216879161131E-3</v>
      </c>
    </row>
    <row r="3865" spans="2:5" x14ac:dyDescent="0.3">
      <c r="B3865" s="205">
        <v>39115</v>
      </c>
      <c r="C3865" s="81">
        <v>41.836933000000002</v>
      </c>
      <c r="D3865" s="62">
        <f t="shared" si="60"/>
        <v>-0.91784882879628649</v>
      </c>
      <c r="E3865">
        <v>-6.9407209573962882E-3</v>
      </c>
    </row>
    <row r="3866" spans="2:5" x14ac:dyDescent="0.3">
      <c r="B3866" s="205">
        <v>45056</v>
      </c>
      <c r="C3866" s="81">
        <v>509.26763899999997</v>
      </c>
      <c r="D3866" s="62">
        <f t="shared" si="60"/>
        <v>-6.0478460890584895E-2</v>
      </c>
      <c r="E3866">
        <v>-6.9512351341848959E-3</v>
      </c>
    </row>
    <row r="3867" spans="2:5" x14ac:dyDescent="0.3">
      <c r="B3867" s="205">
        <v>45428</v>
      </c>
      <c r="C3867" s="81">
        <v>542.04998799999998</v>
      </c>
      <c r="D3867" s="62">
        <f t="shared" si="60"/>
        <v>3.6812022844233105</v>
      </c>
      <c r="E3867">
        <v>-6.9615978145613861E-3</v>
      </c>
    </row>
    <row r="3868" spans="2:5" x14ac:dyDescent="0.3">
      <c r="B3868" s="205">
        <v>41295</v>
      </c>
      <c r="C3868" s="81">
        <v>115.7929</v>
      </c>
      <c r="D3868" s="62">
        <f t="shared" si="60"/>
        <v>-0.76951718060284713</v>
      </c>
      <c r="E3868">
        <v>-6.9792542330833676E-3</v>
      </c>
    </row>
    <row r="3869" spans="2:5" x14ac:dyDescent="0.3">
      <c r="B3869" s="205">
        <v>44740</v>
      </c>
      <c r="C3869" s="81">
        <v>502.39276100000001</v>
      </c>
      <c r="D3869" s="62">
        <f t="shared" si="60"/>
        <v>3.9097707272124134</v>
      </c>
      <c r="E3869">
        <v>-6.9808826695804075E-3</v>
      </c>
    </row>
    <row r="3870" spans="2:5" x14ac:dyDescent="0.3">
      <c r="B3870" s="205">
        <v>41092</v>
      </c>
      <c r="C3870" s="81">
        <v>102.325096</v>
      </c>
      <c r="D3870" s="62">
        <f t="shared" si="60"/>
        <v>-0.34323458444807914</v>
      </c>
      <c r="E3870">
        <v>-6.983936319552915E-3</v>
      </c>
    </row>
    <row r="3871" spans="2:5" x14ac:dyDescent="0.3">
      <c r="B3871" s="205">
        <v>41654</v>
      </c>
      <c r="C3871" s="81">
        <v>155.80159</v>
      </c>
      <c r="D3871" s="62">
        <f t="shared" si="60"/>
        <v>-0.71739276386042339</v>
      </c>
      <c r="E3871">
        <v>-6.9848217011959594E-3</v>
      </c>
    </row>
    <row r="3872" spans="2:5" x14ac:dyDescent="0.3">
      <c r="B3872" s="205">
        <v>45166</v>
      </c>
      <c r="C3872" s="81">
        <v>551.30078100000003</v>
      </c>
      <c r="D3872" s="62">
        <f t="shared" si="60"/>
        <v>5.2378182077638815</v>
      </c>
      <c r="E3872">
        <v>-6.9886143831813016E-3</v>
      </c>
    </row>
    <row r="3873" spans="2:5" x14ac:dyDescent="0.3">
      <c r="B3873" s="205">
        <v>40833</v>
      </c>
      <c r="C3873" s="81">
        <v>88.380386000000001</v>
      </c>
      <c r="D3873" s="62">
        <f t="shared" si="60"/>
        <v>-0.83877579371950917</v>
      </c>
      <c r="E3873">
        <v>-6.989625457627744E-3</v>
      </c>
    </row>
    <row r="3874" spans="2:5" x14ac:dyDescent="0.3">
      <c r="B3874" s="205">
        <v>44872</v>
      </c>
      <c r="C3874" s="81">
        <v>548.18310499999995</v>
      </c>
      <c r="D3874" s="62">
        <f t="shared" si="60"/>
        <v>-1.9272374819888503E-2</v>
      </c>
      <c r="E3874">
        <v>-6.9954759949772474E-3</v>
      </c>
    </row>
    <row r="3875" spans="2:5" x14ac:dyDescent="0.3">
      <c r="B3875" s="205">
        <v>44818</v>
      </c>
      <c r="C3875" s="81">
        <v>558.95550500000002</v>
      </c>
      <c r="D3875" s="62">
        <f t="shared" si="60"/>
        <v>5.950746842589524</v>
      </c>
      <c r="E3875">
        <v>-7.0053426512521498E-3</v>
      </c>
    </row>
    <row r="3876" spans="2:5" x14ac:dyDescent="0.3">
      <c r="B3876" s="205">
        <v>40330</v>
      </c>
      <c r="C3876" s="81">
        <v>80.416611000000003</v>
      </c>
      <c r="D3876" s="62">
        <f t="shared" si="60"/>
        <v>4.1289247071344411E-2</v>
      </c>
      <c r="E3876">
        <v>-7.0119983739105676E-3</v>
      </c>
    </row>
    <row r="3877" spans="2:5" x14ac:dyDescent="0.3">
      <c r="B3877" s="205">
        <v>40281</v>
      </c>
      <c r="C3877" s="81">
        <v>77.227928000000006</v>
      </c>
      <c r="D3877" s="62">
        <f t="shared" si="60"/>
        <v>-0.86277698900513722</v>
      </c>
      <c r="E3877">
        <v>-7.0204113247043049E-3</v>
      </c>
    </row>
    <row r="3878" spans="2:5" x14ac:dyDescent="0.3">
      <c r="B3878" s="205">
        <v>45181</v>
      </c>
      <c r="C3878" s="81">
        <v>562.791382</v>
      </c>
      <c r="D3878" s="62">
        <f t="shared" si="60"/>
        <v>4.7443503758276682E-2</v>
      </c>
      <c r="E3878">
        <v>-7.021234877879954E-3</v>
      </c>
    </row>
    <row r="3879" spans="2:5" x14ac:dyDescent="0.3">
      <c r="B3879" s="205">
        <v>45355</v>
      </c>
      <c r="C3879" s="81">
        <v>537.29998799999998</v>
      </c>
      <c r="D3879" s="62">
        <f t="shared" si="60"/>
        <v>4.2881026702527469</v>
      </c>
      <c r="E3879">
        <v>-7.0227096073646562E-3</v>
      </c>
    </row>
    <row r="3880" spans="2:5" x14ac:dyDescent="0.3">
      <c r="B3880" s="205">
        <v>41093</v>
      </c>
      <c r="C3880" s="81">
        <v>101.60543800000001</v>
      </c>
      <c r="D3880" s="62">
        <f t="shared" si="60"/>
        <v>-0.71035613504552997</v>
      </c>
      <c r="E3880">
        <v>-7.0330547258904644E-3</v>
      </c>
    </row>
    <row r="3881" spans="2:5" x14ac:dyDescent="0.3">
      <c r="B3881" s="205">
        <v>43409</v>
      </c>
      <c r="C3881" s="81">
        <v>350.79437300000001</v>
      </c>
      <c r="D3881" s="62">
        <f t="shared" si="60"/>
        <v>-0.14746803471499739</v>
      </c>
      <c r="E3881">
        <v>-7.0375671255707645E-3</v>
      </c>
    </row>
    <row r="3882" spans="2:5" x14ac:dyDescent="0.3">
      <c r="B3882" s="205">
        <v>43522</v>
      </c>
      <c r="C3882" s="81">
        <v>411.47357199999999</v>
      </c>
      <c r="D3882" s="62">
        <f t="shared" si="60"/>
        <v>0.35101362851855317</v>
      </c>
      <c r="E3882">
        <v>-7.0618292528257191E-3</v>
      </c>
    </row>
    <row r="3883" spans="2:5" x14ac:dyDescent="0.3">
      <c r="B3883" s="205">
        <v>43165</v>
      </c>
      <c r="C3883" s="81">
        <v>304.56655899999998</v>
      </c>
      <c r="D3883" s="62">
        <f t="shared" si="60"/>
        <v>25.923146397290136</v>
      </c>
      <c r="E3883">
        <v>-7.0768894575767641E-3</v>
      </c>
    </row>
    <row r="3884" spans="2:5" x14ac:dyDescent="0.3">
      <c r="B3884" s="205">
        <v>38343</v>
      </c>
      <c r="C3884" s="81">
        <v>11.312443</v>
      </c>
      <c r="D3884" s="62">
        <f t="shared" si="60"/>
        <v>-0.9799448317613586</v>
      </c>
      <c r="E3884">
        <v>-7.0796346771933314E-3</v>
      </c>
    </row>
    <row r="3885" spans="2:5" x14ac:dyDescent="0.3">
      <c r="B3885" s="205">
        <v>44393</v>
      </c>
      <c r="C3885" s="81">
        <v>564.06622300000004</v>
      </c>
      <c r="D3885" s="62">
        <f t="shared" si="60"/>
        <v>7.8524530322003266E-2</v>
      </c>
      <c r="E3885">
        <v>-7.1006412676238731E-3</v>
      </c>
    </row>
    <row r="3886" spans="2:5" x14ac:dyDescent="0.3">
      <c r="B3886" s="205">
        <v>44316</v>
      </c>
      <c r="C3886" s="81">
        <v>522.99804700000004</v>
      </c>
      <c r="D3886" s="62">
        <f t="shared" si="60"/>
        <v>12.475690587919008</v>
      </c>
      <c r="E3886">
        <v>-7.1047709255239039E-3</v>
      </c>
    </row>
    <row r="3887" spans="2:5" x14ac:dyDescent="0.3">
      <c r="B3887" s="205">
        <v>39672</v>
      </c>
      <c r="C3887" s="81">
        <v>38.810482</v>
      </c>
      <c r="D3887" s="62">
        <f t="shared" si="60"/>
        <v>-0.9297661736666778</v>
      </c>
      <c r="E3887">
        <v>-7.1075226775642562E-3</v>
      </c>
    </row>
    <row r="3888" spans="2:5" x14ac:dyDescent="0.3">
      <c r="B3888" s="205">
        <v>44956</v>
      </c>
      <c r="C3888" s="81">
        <v>552.58960000000002</v>
      </c>
      <c r="D3888" s="62">
        <f t="shared" si="60"/>
        <v>0.25027211917809095</v>
      </c>
      <c r="E3888">
        <v>-7.116722750085497E-3</v>
      </c>
    </row>
    <row r="3889" spans="2:5" x14ac:dyDescent="0.3">
      <c r="B3889" s="205">
        <v>43823</v>
      </c>
      <c r="C3889" s="81">
        <v>441.97546399999999</v>
      </c>
      <c r="D3889" s="62">
        <f t="shared" si="60"/>
        <v>8.3906443168256324</v>
      </c>
      <c r="E3889">
        <v>-7.1582562222376129E-3</v>
      </c>
    </row>
    <row r="3890" spans="2:5" x14ac:dyDescent="0.3">
      <c r="B3890" s="205">
        <v>39412</v>
      </c>
      <c r="C3890" s="81">
        <v>47.065510000000003</v>
      </c>
      <c r="D3890" s="62">
        <f t="shared" si="60"/>
        <v>-0.49332206471136708</v>
      </c>
      <c r="E3890">
        <v>-7.1591351507885939E-3</v>
      </c>
    </row>
    <row r="3891" spans="2:5" x14ac:dyDescent="0.3">
      <c r="B3891" s="205">
        <v>41054</v>
      </c>
      <c r="C3891" s="81">
        <v>92.890388000000002</v>
      </c>
      <c r="D3891" s="62">
        <f t="shared" si="60"/>
        <v>9.5177020258805278</v>
      </c>
      <c r="E3891">
        <v>-7.163484871752869E-3</v>
      </c>
    </row>
    <row r="3892" spans="2:5" x14ac:dyDescent="0.3">
      <c r="B3892" s="205">
        <v>38212</v>
      </c>
      <c r="C3892" s="81">
        <v>8.8318139999999996</v>
      </c>
      <c r="D3892" s="62">
        <f t="shared" si="60"/>
        <v>-0.98386356753669479</v>
      </c>
      <c r="E3892">
        <v>-7.165488831219668E-3</v>
      </c>
    </row>
    <row r="3893" spans="2:5" x14ac:dyDescent="0.3">
      <c r="B3893" s="205">
        <v>45167</v>
      </c>
      <c r="C3893" s="81">
        <v>547.32135000000005</v>
      </c>
      <c r="D3893" s="62">
        <f t="shared" si="60"/>
        <v>-5.0700378618405442E-2</v>
      </c>
      <c r="E3893">
        <v>-7.2182575050623345E-3</v>
      </c>
    </row>
    <row r="3894" spans="2:5" x14ac:dyDescent="0.3">
      <c r="B3894" s="205">
        <v>45124</v>
      </c>
      <c r="C3894" s="81">
        <v>576.55279499999995</v>
      </c>
      <c r="D3894" s="62">
        <f t="shared" si="60"/>
        <v>2.6886662955434035</v>
      </c>
      <c r="E3894">
        <v>-7.2463074748030359E-3</v>
      </c>
    </row>
    <row r="3895" spans="2:5" x14ac:dyDescent="0.3">
      <c r="B3895" s="205">
        <v>41638</v>
      </c>
      <c r="C3895" s="81">
        <v>156.303864</v>
      </c>
      <c r="D3895" s="62">
        <f t="shared" si="60"/>
        <v>-0.61748150774382082</v>
      </c>
      <c r="E3895">
        <v>-7.2506763453627247E-3</v>
      </c>
    </row>
    <row r="3896" spans="2:5" x14ac:dyDescent="0.3">
      <c r="B3896" s="205">
        <v>43700</v>
      </c>
      <c r="C3896" s="81">
        <v>408.61779799999999</v>
      </c>
      <c r="D3896" s="62">
        <f t="shared" si="60"/>
        <v>-0.30811779996787064</v>
      </c>
      <c r="E3896">
        <v>-7.2514402481448532E-3</v>
      </c>
    </row>
    <row r="3897" spans="2:5" x14ac:dyDescent="0.3">
      <c r="B3897" s="205">
        <v>44526</v>
      </c>
      <c r="C3897" s="81">
        <v>590.58868399999994</v>
      </c>
      <c r="D3897" s="62">
        <f t="shared" si="60"/>
        <v>12.688069661511143</v>
      </c>
      <c r="E3897">
        <v>-7.2558248153321977E-3</v>
      </c>
    </row>
    <row r="3898" spans="2:5" x14ac:dyDescent="0.3">
      <c r="B3898" s="205">
        <v>39267</v>
      </c>
      <c r="C3898" s="81">
        <v>43.146236000000002</v>
      </c>
      <c r="D3898" s="62">
        <f t="shared" si="60"/>
        <v>9.7712241786276888E-4</v>
      </c>
      <c r="E3898">
        <v>-7.2715248924049933E-3</v>
      </c>
    </row>
    <row r="3899" spans="2:5" x14ac:dyDescent="0.3">
      <c r="B3899" s="205">
        <v>39279</v>
      </c>
      <c r="C3899" s="81">
        <v>43.104118</v>
      </c>
      <c r="D3899" s="62">
        <f t="shared" si="60"/>
        <v>2.7344407823659744</v>
      </c>
      <c r="E3899">
        <v>-7.2779610414782422E-3</v>
      </c>
    </row>
    <row r="3900" spans="2:5" x14ac:dyDescent="0.3">
      <c r="B3900" s="205">
        <v>38308</v>
      </c>
      <c r="C3900" s="81">
        <v>11.542322</v>
      </c>
      <c r="D3900" s="62">
        <f t="shared" si="60"/>
        <v>-0.22122455412773537</v>
      </c>
      <c r="E3900">
        <v>-7.284071387546315E-3</v>
      </c>
    </row>
    <row r="3901" spans="2:5" x14ac:dyDescent="0.3">
      <c r="B3901" s="205">
        <v>38443</v>
      </c>
      <c r="C3901" s="81">
        <v>14.821116999999999</v>
      </c>
      <c r="D3901" s="62">
        <f t="shared" si="60"/>
        <v>-0.94845957524195446</v>
      </c>
      <c r="E3901">
        <v>-7.293365636064377E-3</v>
      </c>
    </row>
    <row r="3902" spans="2:5" x14ac:dyDescent="0.3">
      <c r="B3902" s="205">
        <v>43005</v>
      </c>
      <c r="C3902" s="81">
        <v>287.56295799999998</v>
      </c>
      <c r="D3902" s="62">
        <f t="shared" si="60"/>
        <v>54.55297163612984</v>
      </c>
      <c r="E3902">
        <v>-7.3042099006247266E-3</v>
      </c>
    </row>
    <row r="3903" spans="2:5" x14ac:dyDescent="0.3">
      <c r="B3903" s="205">
        <v>37762</v>
      </c>
      <c r="C3903" s="81">
        <v>5.176374</v>
      </c>
      <c r="D3903" s="62">
        <f t="shared" si="60"/>
        <v>-0.98945917116898352</v>
      </c>
      <c r="E3903">
        <v>-7.3155329128026091E-3</v>
      </c>
    </row>
    <row r="3904" spans="2:5" x14ac:dyDescent="0.3">
      <c r="B3904" s="205">
        <v>44053</v>
      </c>
      <c r="C3904" s="81">
        <v>491.078461</v>
      </c>
      <c r="D3904" s="62">
        <f t="shared" si="60"/>
        <v>2.4822765304540924</v>
      </c>
      <c r="E3904">
        <v>-7.3199668309444649E-3</v>
      </c>
    </row>
    <row r="3905" spans="2:5" x14ac:dyDescent="0.3">
      <c r="B3905" s="205">
        <v>41414</v>
      </c>
      <c r="C3905" s="81">
        <v>141.02224699999999</v>
      </c>
      <c r="D3905" s="62">
        <f t="shared" si="60"/>
        <v>0.21079183322158596</v>
      </c>
      <c r="E3905">
        <v>-7.320266379130737E-3</v>
      </c>
    </row>
    <row r="3906" spans="2:5" x14ac:dyDescent="0.3">
      <c r="B3906" s="205">
        <v>41297</v>
      </c>
      <c r="C3906" s="81">
        <v>116.471092</v>
      </c>
      <c r="D3906" s="62">
        <f t="shared" si="60"/>
        <v>3.8826416337918115E-4</v>
      </c>
      <c r="E3906">
        <v>-7.3217495308153645E-3</v>
      </c>
    </row>
    <row r="3907" spans="2:5" x14ac:dyDescent="0.3">
      <c r="B3907" s="205">
        <v>41277</v>
      </c>
      <c r="C3907" s="81">
        <v>116.425888</v>
      </c>
      <c r="D3907" s="62">
        <f t="shared" si="60"/>
        <v>-0.32708208678781403</v>
      </c>
      <c r="E3907">
        <v>-7.3245714816776962E-3</v>
      </c>
    </row>
    <row r="3908" spans="2:5" x14ac:dyDescent="0.3">
      <c r="B3908" s="205">
        <v>41799</v>
      </c>
      <c r="C3908" s="81">
        <v>173.016479</v>
      </c>
      <c r="D3908" s="62">
        <f t="shared" si="60"/>
        <v>-0.69010929384508179</v>
      </c>
      <c r="E3908">
        <v>-7.335459448859891E-3</v>
      </c>
    </row>
    <row r="3909" spans="2:5" x14ac:dyDescent="0.3">
      <c r="B3909" s="205">
        <v>45155</v>
      </c>
      <c r="C3909" s="81">
        <v>558.31451400000003</v>
      </c>
      <c r="D3909" s="62">
        <f t="shared" si="60"/>
        <v>97.428762030016202</v>
      </c>
      <c r="E3909">
        <v>-7.3405851047252512E-3</v>
      </c>
    </row>
    <row r="3910" spans="2:5" x14ac:dyDescent="0.3">
      <c r="B3910" s="205">
        <v>37587</v>
      </c>
      <c r="C3910" s="81">
        <v>5.6722700000000001</v>
      </c>
      <c r="D3910" s="62">
        <f t="shared" si="60"/>
        <v>-0.98657853401309759</v>
      </c>
      <c r="E3910">
        <v>-7.3432453115738049E-3</v>
      </c>
    </row>
    <row r="3911" spans="2:5" x14ac:dyDescent="0.3">
      <c r="B3911" s="205">
        <v>43713</v>
      </c>
      <c r="C3911" s="81">
        <v>422.62670900000001</v>
      </c>
      <c r="D3911" s="62">
        <f t="shared" si="60"/>
        <v>-5.7743956911985299E-2</v>
      </c>
      <c r="E3911">
        <v>-7.3496346177117002E-3</v>
      </c>
    </row>
    <row r="3912" spans="2:5" x14ac:dyDescent="0.3">
      <c r="B3912" s="205">
        <v>43767</v>
      </c>
      <c r="C3912" s="81">
        <v>448.52639799999997</v>
      </c>
      <c r="D3912" s="62">
        <f t="shared" ref="D3912:D3975" si="61">(C3912-C3913)/C3913</f>
        <v>-4.4369950784497465E-2</v>
      </c>
      <c r="E3912">
        <v>-7.3513313986993331E-3</v>
      </c>
    </row>
    <row r="3913" spans="2:5" x14ac:dyDescent="0.3">
      <c r="B3913" s="205">
        <v>43850</v>
      </c>
      <c r="C3913" s="81">
        <v>469.35150099999998</v>
      </c>
      <c r="D3913" s="62">
        <f t="shared" si="61"/>
        <v>10.01258231899488</v>
      </c>
      <c r="E3913">
        <v>-7.3520598861456224E-3</v>
      </c>
    </row>
    <row r="3914" spans="2:5" x14ac:dyDescent="0.3">
      <c r="B3914" s="205">
        <v>39331</v>
      </c>
      <c r="C3914" s="81">
        <v>42.619568000000001</v>
      </c>
      <c r="D3914" s="62">
        <f t="shared" si="61"/>
        <v>-0.91155133379460618</v>
      </c>
      <c r="E3914">
        <v>-7.3599116070893538E-3</v>
      </c>
    </row>
    <row r="3915" spans="2:5" x14ac:dyDescent="0.3">
      <c r="B3915" s="205">
        <v>43944</v>
      </c>
      <c r="C3915" s="81">
        <v>481.856537</v>
      </c>
      <c r="D3915" s="62">
        <f t="shared" si="61"/>
        <v>92.709143095625009</v>
      </c>
      <c r="E3915">
        <v>-7.3603627125451892E-3</v>
      </c>
    </row>
    <row r="3916" spans="2:5" x14ac:dyDescent="0.3">
      <c r="B3916" s="205">
        <v>37701</v>
      </c>
      <c r="C3916" s="81">
        <v>5.1420440000000003</v>
      </c>
      <c r="D3916" s="62">
        <f t="shared" si="61"/>
        <v>-0.99100625815478294</v>
      </c>
      <c r="E3916">
        <v>-7.3640141840328839E-3</v>
      </c>
    </row>
    <row r="3917" spans="2:5" x14ac:dyDescent="0.3">
      <c r="B3917" s="205">
        <v>44414</v>
      </c>
      <c r="C3917" s="81">
        <v>571.73577899999998</v>
      </c>
      <c r="D3917" s="62">
        <f t="shared" si="61"/>
        <v>11.616584754840916</v>
      </c>
      <c r="E3917">
        <v>-7.3784441476117645E-3</v>
      </c>
    </row>
    <row r="3918" spans="2:5" x14ac:dyDescent="0.3">
      <c r="B3918" s="205">
        <v>39380</v>
      </c>
      <c r="C3918" s="81">
        <v>45.316208000000003</v>
      </c>
      <c r="D3918" s="62">
        <f t="shared" si="61"/>
        <v>0.90561312261510363</v>
      </c>
      <c r="E3918">
        <v>-7.3834334728938942E-3</v>
      </c>
    </row>
    <row r="3919" spans="2:5" x14ac:dyDescent="0.3">
      <c r="B3919" s="205">
        <v>38674</v>
      </c>
      <c r="C3919" s="81">
        <v>23.780381999999999</v>
      </c>
      <c r="D3919" s="62">
        <f t="shared" si="61"/>
        <v>-0.94381203811573222</v>
      </c>
      <c r="E3919">
        <v>-7.3908125519383987E-3</v>
      </c>
    </row>
    <row r="3920" spans="2:5" x14ac:dyDescent="0.3">
      <c r="B3920" s="205">
        <v>43322</v>
      </c>
      <c r="C3920" s="81">
        <v>423.22912600000001</v>
      </c>
      <c r="D3920" s="62">
        <f t="shared" si="61"/>
        <v>3.2033610809236026</v>
      </c>
      <c r="E3920">
        <v>-7.400564897964537E-3</v>
      </c>
    </row>
    <row r="3921" spans="2:5" x14ac:dyDescent="0.3">
      <c r="B3921" s="205">
        <v>40704</v>
      </c>
      <c r="C3921" s="81">
        <v>100.68826300000001</v>
      </c>
      <c r="D3921" s="62">
        <f t="shared" si="61"/>
        <v>-0.77285582184801627</v>
      </c>
      <c r="E3921">
        <v>-7.4041886254798805E-3</v>
      </c>
    </row>
    <row r="3922" spans="2:5" x14ac:dyDescent="0.3">
      <c r="B3922" s="205">
        <v>43773</v>
      </c>
      <c r="C3922" s="81">
        <v>443.27908300000001</v>
      </c>
      <c r="D3922" s="62">
        <f t="shared" si="61"/>
        <v>10.109634231678909</v>
      </c>
      <c r="E3922">
        <v>-7.4376410738540271E-3</v>
      </c>
    </row>
    <row r="3923" spans="2:5" x14ac:dyDescent="0.3">
      <c r="B3923" s="205">
        <v>39644</v>
      </c>
      <c r="C3923" s="81">
        <v>39.900421000000001</v>
      </c>
      <c r="D3923" s="62">
        <f t="shared" si="61"/>
        <v>-0.45187440764596082</v>
      </c>
      <c r="E3923">
        <v>-7.4430043840953567E-3</v>
      </c>
    </row>
    <row r="3924" spans="2:5" x14ac:dyDescent="0.3">
      <c r="B3924" s="205">
        <v>40275</v>
      </c>
      <c r="C3924" s="81">
        <v>72.794303999999997</v>
      </c>
      <c r="D3924" s="62">
        <f t="shared" si="61"/>
        <v>-0.74187774634491566</v>
      </c>
      <c r="E3924">
        <v>-7.4450175595079E-3</v>
      </c>
    </row>
    <row r="3925" spans="2:5" x14ac:dyDescent="0.3">
      <c r="B3925" s="205">
        <v>42934</v>
      </c>
      <c r="C3925" s="81">
        <v>282.01483200000001</v>
      </c>
      <c r="D3925" s="62">
        <f t="shared" si="61"/>
        <v>1.8219210508041153</v>
      </c>
      <c r="E3925">
        <v>-7.4467284905202612E-3</v>
      </c>
    </row>
    <row r="3926" spans="2:5" x14ac:dyDescent="0.3">
      <c r="B3926" s="205">
        <v>40707</v>
      </c>
      <c r="C3926" s="81">
        <v>99.937179999999998</v>
      </c>
      <c r="D3926" s="62">
        <f t="shared" si="61"/>
        <v>-0.64438639238193951</v>
      </c>
      <c r="E3926">
        <v>-7.4594890965594303E-3</v>
      </c>
    </row>
    <row r="3927" spans="2:5" x14ac:dyDescent="0.3">
      <c r="B3927" s="205">
        <v>42970</v>
      </c>
      <c r="C3927" s="81">
        <v>281.02743500000003</v>
      </c>
      <c r="D3927" s="62">
        <f t="shared" si="61"/>
        <v>5.9640638338612906</v>
      </c>
      <c r="E3927">
        <v>-7.4727007471269632E-3</v>
      </c>
    </row>
    <row r="3928" spans="2:5" x14ac:dyDescent="0.3">
      <c r="B3928" s="205">
        <v>39056</v>
      </c>
      <c r="C3928" s="81">
        <v>40.353943000000001</v>
      </c>
      <c r="D3928" s="62">
        <f t="shared" si="61"/>
        <v>-0.83608262727594296</v>
      </c>
      <c r="E3928">
        <v>-7.5001309676677973E-3</v>
      </c>
    </row>
    <row r="3929" spans="2:5" x14ac:dyDescent="0.3">
      <c r="B3929" s="205">
        <v>42318</v>
      </c>
      <c r="C3929" s="81">
        <v>246.184662</v>
      </c>
      <c r="D3929" s="62">
        <f t="shared" si="61"/>
        <v>2.7054395132019478</v>
      </c>
      <c r="E3929">
        <v>-7.5004221510438741E-3</v>
      </c>
    </row>
    <row r="3930" spans="2:5" x14ac:dyDescent="0.3">
      <c r="B3930" s="205">
        <v>40116</v>
      </c>
      <c r="C3930" s="81">
        <v>66.438721000000001</v>
      </c>
      <c r="D3930" s="62">
        <f t="shared" si="61"/>
        <v>5.1134451454041541</v>
      </c>
      <c r="E3930">
        <v>-7.5040205525314452E-3</v>
      </c>
    </row>
    <row r="3931" spans="2:5" x14ac:dyDescent="0.3">
      <c r="B3931" s="205">
        <v>38023</v>
      </c>
      <c r="C3931" s="81">
        <v>10.86764</v>
      </c>
      <c r="D3931" s="62">
        <f t="shared" si="61"/>
        <v>-0.95916147125290019</v>
      </c>
      <c r="E3931">
        <v>-7.5053274838622524E-3</v>
      </c>
    </row>
    <row r="3932" spans="2:5" x14ac:dyDescent="0.3">
      <c r="B3932" s="205">
        <v>42706</v>
      </c>
      <c r="C3932" s="81">
        <v>266.11242700000003</v>
      </c>
      <c r="D3932" s="62">
        <f t="shared" si="61"/>
        <v>0.69856243924898975</v>
      </c>
      <c r="E3932">
        <v>-7.5150242658329697E-3</v>
      </c>
    </row>
    <row r="3933" spans="2:5" x14ac:dyDescent="0.3">
      <c r="B3933" s="205">
        <v>41705</v>
      </c>
      <c r="C3933" s="81">
        <v>156.66920500000001</v>
      </c>
      <c r="D3933" s="62">
        <f t="shared" si="61"/>
        <v>23.26251236206598</v>
      </c>
      <c r="E3933">
        <v>-7.5207276993520863E-3</v>
      </c>
    </row>
    <row r="3934" spans="2:5" x14ac:dyDescent="0.3">
      <c r="B3934" s="205">
        <v>37453</v>
      </c>
      <c r="C3934" s="81">
        <v>6.4572539999999998</v>
      </c>
      <c r="D3934" s="62">
        <f t="shared" si="61"/>
        <v>-0.92682473262557485</v>
      </c>
      <c r="E3934">
        <v>-7.5360966302434919E-3</v>
      </c>
    </row>
    <row r="3935" spans="2:5" x14ac:dyDescent="0.3">
      <c r="B3935" s="205">
        <v>40947</v>
      </c>
      <c r="C3935" s="81">
        <v>88.243668</v>
      </c>
      <c r="D3935" s="62">
        <f t="shared" si="61"/>
        <v>-0.82695515176163237</v>
      </c>
      <c r="E3935">
        <v>-7.5375090296666983E-3</v>
      </c>
    </row>
    <row r="3936" spans="2:5" x14ac:dyDescent="0.3">
      <c r="B3936" s="205">
        <v>44645</v>
      </c>
      <c r="C3936" s="81">
        <v>509.94680799999998</v>
      </c>
      <c r="D3936" s="62">
        <f t="shared" si="61"/>
        <v>0.14230852668483129</v>
      </c>
      <c r="E3936">
        <v>-7.5418185707750093E-3</v>
      </c>
    </row>
    <row r="3937" spans="2:5" x14ac:dyDescent="0.3">
      <c r="B3937" s="205">
        <v>43362</v>
      </c>
      <c r="C3937" s="81">
        <v>446.417755</v>
      </c>
      <c r="D3937" s="62">
        <f t="shared" si="61"/>
        <v>0.74781029594016224</v>
      </c>
      <c r="E3937">
        <v>-7.546618604487897E-3</v>
      </c>
    </row>
    <row r="3938" spans="2:5" x14ac:dyDescent="0.3">
      <c r="B3938" s="205">
        <v>42270</v>
      </c>
      <c r="C3938" s="81">
        <v>255.41545099999999</v>
      </c>
      <c r="D3938" s="62">
        <f t="shared" si="61"/>
        <v>5.1019776354785833</v>
      </c>
      <c r="E3938">
        <v>-7.5552262786214965E-3</v>
      </c>
    </row>
    <row r="3939" spans="2:5" x14ac:dyDescent="0.3">
      <c r="B3939" s="205">
        <v>39024</v>
      </c>
      <c r="C3939" s="81">
        <v>41.857815000000002</v>
      </c>
      <c r="D3939" s="62">
        <f t="shared" si="61"/>
        <v>-0.39099921730730308</v>
      </c>
      <c r="E3939">
        <v>-7.5603381346826303E-3</v>
      </c>
    </row>
    <row r="3940" spans="2:5" x14ac:dyDescent="0.3">
      <c r="B3940" s="205">
        <v>40200</v>
      </c>
      <c r="C3940" s="81">
        <v>68.731955999999997</v>
      </c>
      <c r="D3940" s="62">
        <f t="shared" si="61"/>
        <v>-0.55645004437986934</v>
      </c>
      <c r="E3940">
        <v>-7.5686869844627221E-3</v>
      </c>
    </row>
    <row r="3941" spans="2:5" x14ac:dyDescent="0.3">
      <c r="B3941" s="205">
        <v>41556</v>
      </c>
      <c r="C3941" s="81">
        <v>154.95877100000001</v>
      </c>
      <c r="D3941" s="62">
        <f t="shared" si="61"/>
        <v>-0.72504613773402016</v>
      </c>
      <c r="E3941">
        <v>-7.5713949680958955E-3</v>
      </c>
    </row>
    <row r="3942" spans="2:5" x14ac:dyDescent="0.3">
      <c r="B3942" s="205">
        <v>44923</v>
      </c>
      <c r="C3942" s="81">
        <v>563.58099400000003</v>
      </c>
      <c r="D3942" s="62">
        <f t="shared" si="61"/>
        <v>0.31700762271908695</v>
      </c>
      <c r="E3942">
        <v>-7.584893881089105E-3</v>
      </c>
    </row>
    <row r="3943" spans="2:5" x14ac:dyDescent="0.3">
      <c r="B3943" s="205">
        <v>43963</v>
      </c>
      <c r="C3943" s="81">
        <v>427.92538500000001</v>
      </c>
      <c r="D3943" s="62">
        <f t="shared" si="61"/>
        <v>3.3239231324218039</v>
      </c>
      <c r="E3943">
        <v>-7.6137437700207538E-3</v>
      </c>
    </row>
    <row r="3944" spans="2:5" x14ac:dyDescent="0.3">
      <c r="B3944" s="205">
        <v>41016</v>
      </c>
      <c r="C3944" s="81">
        <v>98.966926999999998</v>
      </c>
      <c r="D3944" s="62">
        <f t="shared" si="61"/>
        <v>0.1153591481758996</v>
      </c>
      <c r="E3944">
        <v>-7.6165015888356013E-3</v>
      </c>
    </row>
    <row r="3945" spans="2:5" x14ac:dyDescent="0.3">
      <c r="B3945" s="205">
        <v>40399</v>
      </c>
      <c r="C3945" s="81">
        <v>88.730994999999993</v>
      </c>
      <c r="D3945" s="62">
        <f t="shared" si="61"/>
        <v>8.0067269030240258</v>
      </c>
      <c r="E3945">
        <v>-7.6204122754669956E-3</v>
      </c>
    </row>
    <row r="3946" spans="2:5" x14ac:dyDescent="0.3">
      <c r="B3946" s="205">
        <v>38268</v>
      </c>
      <c r="C3946" s="81">
        <v>9.8516359999999992</v>
      </c>
      <c r="D3946" s="62">
        <f t="shared" si="61"/>
        <v>-0.83408493568600117</v>
      </c>
      <c r="E3946">
        <v>-7.6245095986060335E-3</v>
      </c>
    </row>
    <row r="3947" spans="2:5" x14ac:dyDescent="0.3">
      <c r="B3947" s="205">
        <v>40063</v>
      </c>
      <c r="C3947" s="81">
        <v>59.377586000000001</v>
      </c>
      <c r="D3947" s="62">
        <f t="shared" si="61"/>
        <v>-0.85356109009995063</v>
      </c>
      <c r="E3947">
        <v>-7.6278714614261599E-3</v>
      </c>
    </row>
    <row r="3948" spans="2:5" x14ac:dyDescent="0.3">
      <c r="B3948" s="205">
        <v>43460</v>
      </c>
      <c r="C3948" s="81">
        <v>405.47683699999999</v>
      </c>
      <c r="D3948" s="62">
        <f t="shared" si="61"/>
        <v>-0.21728778949717062</v>
      </c>
      <c r="E3948">
        <v>-7.6318012327674118E-3</v>
      </c>
    </row>
    <row r="3949" spans="2:5" x14ac:dyDescent="0.3">
      <c r="B3949" s="205">
        <v>44218</v>
      </c>
      <c r="C3949" s="81">
        <v>518.04077099999995</v>
      </c>
      <c r="D3949" s="62">
        <f t="shared" si="61"/>
        <v>0.63115663418036194</v>
      </c>
      <c r="E3949">
        <v>-7.6343918903844484E-3</v>
      </c>
    </row>
    <row r="3950" spans="2:5" x14ac:dyDescent="0.3">
      <c r="B3950" s="205">
        <v>43056</v>
      </c>
      <c r="C3950" s="81">
        <v>317.59106400000002</v>
      </c>
      <c r="D3950" s="62">
        <f t="shared" si="61"/>
        <v>6.0807039924946</v>
      </c>
      <c r="E3950">
        <v>-7.6673229328110323E-3</v>
      </c>
    </row>
    <row r="3951" spans="2:5" x14ac:dyDescent="0.3">
      <c r="B3951" s="205">
        <v>39105</v>
      </c>
      <c r="C3951" s="81">
        <v>44.853034999999998</v>
      </c>
      <c r="D3951" s="62">
        <f t="shared" si="61"/>
        <v>6.6968981491654081E-3</v>
      </c>
      <c r="E3951">
        <v>-7.6707063129929911E-3</v>
      </c>
    </row>
    <row r="3952" spans="2:5" x14ac:dyDescent="0.3">
      <c r="B3952" s="205">
        <v>39925</v>
      </c>
      <c r="C3952" s="81">
        <v>44.554656999999999</v>
      </c>
      <c r="D3952" s="62">
        <f t="shared" si="61"/>
        <v>-0.70934428492226764</v>
      </c>
      <c r="E3952">
        <v>-7.6812145514186317E-3</v>
      </c>
    </row>
    <row r="3953" spans="2:5" x14ac:dyDescent="0.3">
      <c r="B3953" s="205">
        <v>41620</v>
      </c>
      <c r="C3953" s="81">
        <v>153.29014599999999</v>
      </c>
      <c r="D3953" s="62">
        <f t="shared" si="61"/>
        <v>-0.26050278969979451</v>
      </c>
      <c r="E3953">
        <v>-7.6855262167629034E-3</v>
      </c>
    </row>
    <row r="3954" spans="2:5" x14ac:dyDescent="0.3">
      <c r="B3954" s="205">
        <v>41886</v>
      </c>
      <c r="C3954" s="81">
        <v>207.28968800000001</v>
      </c>
      <c r="D3954" s="62">
        <f t="shared" si="61"/>
        <v>-0.5732737995486753</v>
      </c>
      <c r="E3954">
        <v>-7.692194607262965E-3</v>
      </c>
    </row>
    <row r="3955" spans="2:5" x14ac:dyDescent="0.3">
      <c r="B3955" s="205">
        <v>44048</v>
      </c>
      <c r="C3955" s="81">
        <v>485.767426</v>
      </c>
      <c r="D3955" s="62">
        <f t="shared" si="61"/>
        <v>-1.1495376437780319E-2</v>
      </c>
      <c r="E3955">
        <v>-7.6931449415600581E-3</v>
      </c>
    </row>
    <row r="3956" spans="2:5" x14ac:dyDescent="0.3">
      <c r="B3956" s="205">
        <v>43872</v>
      </c>
      <c r="C3956" s="81">
        <v>491.41644300000002</v>
      </c>
      <c r="D3956" s="62">
        <f t="shared" si="61"/>
        <v>19.611245285241033</v>
      </c>
      <c r="E3956">
        <v>-7.702006155664189E-3</v>
      </c>
    </row>
    <row r="3957" spans="2:5" x14ac:dyDescent="0.3">
      <c r="B3957" s="205">
        <v>38686</v>
      </c>
      <c r="C3957" s="81">
        <v>23.842151999999999</v>
      </c>
      <c r="D3957" s="62">
        <f t="shared" si="61"/>
        <v>-0.42166432313083457</v>
      </c>
      <c r="E3957">
        <v>-7.7121772692041188E-3</v>
      </c>
    </row>
    <row r="3958" spans="2:5" x14ac:dyDescent="0.3">
      <c r="B3958" s="205">
        <v>39695</v>
      </c>
      <c r="C3958" s="81">
        <v>41.225456000000001</v>
      </c>
      <c r="D3958" s="62">
        <f t="shared" si="61"/>
        <v>-0.92669641290068194</v>
      </c>
      <c r="E3958">
        <v>-7.7160685493207325E-3</v>
      </c>
    </row>
    <row r="3959" spans="2:5" x14ac:dyDescent="0.3">
      <c r="B3959" s="205">
        <v>45145</v>
      </c>
      <c r="C3959" s="81">
        <v>562.39343299999996</v>
      </c>
      <c r="D3959" s="62">
        <f t="shared" si="61"/>
        <v>3.040206186299875E-2</v>
      </c>
      <c r="E3959">
        <v>-7.7233687755195266E-3</v>
      </c>
    </row>
    <row r="3960" spans="2:5" x14ac:dyDescent="0.3">
      <c r="B3960" s="205">
        <v>45267</v>
      </c>
      <c r="C3960" s="81">
        <v>545.79998799999998</v>
      </c>
      <c r="D3960" s="62">
        <f t="shared" si="61"/>
        <v>3.7642562737642556E-2</v>
      </c>
      <c r="E3960">
        <v>-7.7265704803542333E-3</v>
      </c>
    </row>
    <row r="3961" spans="2:5" x14ac:dyDescent="0.3">
      <c r="B3961" s="205">
        <v>45245</v>
      </c>
      <c r="C3961" s="81">
        <v>526</v>
      </c>
      <c r="D3961" s="62">
        <f t="shared" si="61"/>
        <v>0.19704205991385307</v>
      </c>
      <c r="E3961">
        <v>-7.7343448134771656E-3</v>
      </c>
    </row>
    <row r="3962" spans="2:5" x14ac:dyDescent="0.3">
      <c r="B3962" s="205">
        <v>44006</v>
      </c>
      <c r="C3962" s="81">
        <v>439.416473</v>
      </c>
      <c r="D3962" s="62">
        <f t="shared" si="61"/>
        <v>-0.20272801621070061</v>
      </c>
      <c r="E3962">
        <v>-7.7409562484519476E-3</v>
      </c>
    </row>
    <row r="3963" spans="2:5" x14ac:dyDescent="0.3">
      <c r="B3963" s="205">
        <v>45442</v>
      </c>
      <c r="C3963" s="81">
        <v>551.15002400000003</v>
      </c>
      <c r="D3963" s="62">
        <f t="shared" si="61"/>
        <v>0.34384683890895001</v>
      </c>
      <c r="E3963">
        <v>-7.7414491081152139E-3</v>
      </c>
    </row>
    <row r="3964" spans="2:5" x14ac:dyDescent="0.3">
      <c r="B3964" s="205">
        <v>43314</v>
      </c>
      <c r="C3964" s="81">
        <v>410.128601</v>
      </c>
      <c r="D3964" s="62">
        <f t="shared" si="61"/>
        <v>9.4433702604607799</v>
      </c>
      <c r="E3964">
        <v>-7.7502582905314907E-3</v>
      </c>
    </row>
    <row r="3965" spans="2:5" x14ac:dyDescent="0.3">
      <c r="B3965" s="205">
        <v>39007</v>
      </c>
      <c r="C3965" s="81">
        <v>39.271670999999998</v>
      </c>
      <c r="D3965" s="62">
        <f t="shared" si="61"/>
        <v>-5.508770902672956E-3</v>
      </c>
      <c r="E3965">
        <v>-7.7593605279921742E-3</v>
      </c>
    </row>
    <row r="3966" spans="2:5" x14ac:dyDescent="0.3">
      <c r="B3966" s="205">
        <v>39043</v>
      </c>
      <c r="C3966" s="81">
        <v>39.489207999999998</v>
      </c>
      <c r="D3966" s="62">
        <f t="shared" si="61"/>
        <v>-0.89040178716889085</v>
      </c>
      <c r="E3966">
        <v>-7.7674596478145893E-3</v>
      </c>
    </row>
    <row r="3967" spans="2:5" x14ac:dyDescent="0.3">
      <c r="B3967" s="205">
        <v>43286</v>
      </c>
      <c r="C3967" s="81">
        <v>360.30886800000002</v>
      </c>
      <c r="D3967" s="62">
        <f t="shared" si="61"/>
        <v>7.3754092877864856</v>
      </c>
      <c r="E3967">
        <v>-7.768193477300735E-3</v>
      </c>
    </row>
    <row r="3968" spans="2:5" x14ac:dyDescent="0.3">
      <c r="B3968" s="205">
        <v>39283</v>
      </c>
      <c r="C3968" s="81">
        <v>43.019852</v>
      </c>
      <c r="D3968" s="62">
        <f t="shared" si="61"/>
        <v>4.3144842678000321</v>
      </c>
      <c r="E3968">
        <v>-7.7743064879005272E-3</v>
      </c>
    </row>
    <row r="3969" spans="2:5" x14ac:dyDescent="0.3">
      <c r="B3969" s="205">
        <v>38163</v>
      </c>
      <c r="C3969" s="81">
        <v>8.0948309999999992</v>
      </c>
      <c r="D3969" s="62">
        <f t="shared" si="61"/>
        <v>-0.98560425797913154</v>
      </c>
      <c r="E3969">
        <v>-7.8126426797046952E-3</v>
      </c>
    </row>
    <row r="3970" spans="2:5" x14ac:dyDescent="0.3">
      <c r="B3970" s="205">
        <v>44816</v>
      </c>
      <c r="C3970" s="81">
        <v>562.30731200000002</v>
      </c>
      <c r="D3970" s="62">
        <f t="shared" si="61"/>
        <v>1.2733498720653926</v>
      </c>
      <c r="E3970">
        <v>-7.8274514708170026E-3</v>
      </c>
    </row>
    <row r="3971" spans="2:5" x14ac:dyDescent="0.3">
      <c r="B3971" s="205">
        <v>42352</v>
      </c>
      <c r="C3971" s="81">
        <v>247.34745799999999</v>
      </c>
      <c r="D3971" s="62">
        <f t="shared" si="61"/>
        <v>-0.55604440651198139</v>
      </c>
      <c r="E3971">
        <v>-7.8359344009596554E-3</v>
      </c>
    </row>
    <row r="3972" spans="2:5" x14ac:dyDescent="0.3">
      <c r="B3972" s="205">
        <v>45099</v>
      </c>
      <c r="C3972" s="81">
        <v>557.14459199999999</v>
      </c>
      <c r="D3972" s="62">
        <f t="shared" si="61"/>
        <v>1.0066185439984145E-2</v>
      </c>
      <c r="E3972">
        <v>-7.8467891295437835E-3</v>
      </c>
    </row>
    <row r="3973" spans="2:5" x14ac:dyDescent="0.3">
      <c r="B3973" s="205">
        <v>44600</v>
      </c>
      <c r="C3973" s="81">
        <v>551.59216300000003</v>
      </c>
      <c r="D3973" s="62">
        <f t="shared" si="61"/>
        <v>35.087369771059812</v>
      </c>
      <c r="E3973">
        <v>-7.8525057183967684E-3</v>
      </c>
    </row>
    <row r="3974" spans="2:5" x14ac:dyDescent="0.3">
      <c r="B3974" s="205">
        <v>38464</v>
      </c>
      <c r="C3974" s="81">
        <v>15.284909000000001</v>
      </c>
      <c r="D3974" s="62">
        <f t="shared" si="61"/>
        <v>-0.94361833761391412</v>
      </c>
      <c r="E3974">
        <v>-7.8530988109550004E-3</v>
      </c>
    </row>
    <row r="3975" spans="2:5" x14ac:dyDescent="0.3">
      <c r="B3975" s="205">
        <v>42625</v>
      </c>
      <c r="C3975" s="81">
        <v>271.09716800000001</v>
      </c>
      <c r="D3975" s="62">
        <f t="shared" si="61"/>
        <v>-0.47282988368545609</v>
      </c>
      <c r="E3975">
        <v>-7.8550157643273218E-3</v>
      </c>
    </row>
    <row r="3976" spans="2:5" x14ac:dyDescent="0.3">
      <c r="B3976" s="205">
        <v>44279</v>
      </c>
      <c r="C3976" s="81">
        <v>514.24987799999997</v>
      </c>
      <c r="D3976" s="62">
        <f t="shared" ref="D3976:D4039" si="62">(C3976-C3977)/C3977</f>
        <v>-6.4370807048643605E-2</v>
      </c>
      <c r="E3976">
        <v>-7.8762566716431715E-3</v>
      </c>
    </row>
    <row r="3977" spans="2:5" x14ac:dyDescent="0.3">
      <c r="B3977" s="205">
        <v>44637</v>
      </c>
      <c r="C3977" s="81">
        <v>549.63000499999998</v>
      </c>
      <c r="D3977" s="62">
        <f t="shared" si="62"/>
        <v>0.51714043373875074</v>
      </c>
      <c r="E3977">
        <v>-7.8804271934746813E-3</v>
      </c>
    </row>
    <row r="3978" spans="2:5" x14ac:dyDescent="0.3">
      <c r="B3978" s="205">
        <v>43266</v>
      </c>
      <c r="C3978" s="81">
        <v>362.28024299999998</v>
      </c>
      <c r="D3978" s="62">
        <f t="shared" si="62"/>
        <v>7.1009800061246769E-2</v>
      </c>
      <c r="E3978">
        <v>-7.8832316481423012E-3</v>
      </c>
    </row>
    <row r="3979" spans="2:5" x14ac:dyDescent="0.3">
      <c r="B3979" s="205">
        <v>43116</v>
      </c>
      <c r="C3979" s="81">
        <v>338.26043700000002</v>
      </c>
      <c r="D3979" s="62">
        <f t="shared" si="62"/>
        <v>0.45711826791154608</v>
      </c>
      <c r="E3979">
        <v>-7.8894508123511144E-3</v>
      </c>
    </row>
    <row r="3980" spans="2:5" x14ac:dyDescent="0.3">
      <c r="B3980" s="205">
        <v>42166</v>
      </c>
      <c r="C3980" s="81">
        <v>232.14343299999999</v>
      </c>
      <c r="D3980" s="62">
        <f t="shared" si="62"/>
        <v>-0.57098113437489761</v>
      </c>
      <c r="E3980">
        <v>-7.8927092047639414E-3</v>
      </c>
    </row>
    <row r="3981" spans="2:5" x14ac:dyDescent="0.3">
      <c r="B3981" s="205">
        <v>44887</v>
      </c>
      <c r="C3981" s="81">
        <v>541.10308799999996</v>
      </c>
      <c r="D3981" s="62">
        <f t="shared" si="62"/>
        <v>-1.0233563169165818E-2</v>
      </c>
      <c r="E3981">
        <v>-7.8974887868901687E-3</v>
      </c>
    </row>
    <row r="3982" spans="2:5" x14ac:dyDescent="0.3">
      <c r="B3982" s="205">
        <v>45085</v>
      </c>
      <c r="C3982" s="81">
        <v>546.69775400000003</v>
      </c>
      <c r="D3982" s="62">
        <f t="shared" si="62"/>
        <v>11.961943723879068</v>
      </c>
      <c r="E3982">
        <v>-7.9065364924361618E-3</v>
      </c>
    </row>
    <row r="3983" spans="2:5" x14ac:dyDescent="0.3">
      <c r="B3983" s="205">
        <v>39318</v>
      </c>
      <c r="C3983" s="81">
        <v>42.177143000000001</v>
      </c>
      <c r="D3983" s="62">
        <f t="shared" si="62"/>
        <v>-0.86256091675797164</v>
      </c>
      <c r="E3983">
        <v>-7.9286873981591413E-3</v>
      </c>
    </row>
    <row r="3984" spans="2:5" x14ac:dyDescent="0.3">
      <c r="B3984" s="205">
        <v>43172</v>
      </c>
      <c r="C3984" s="81">
        <v>306.87881499999997</v>
      </c>
      <c r="D3984" s="62">
        <f t="shared" si="62"/>
        <v>2.3076567688830467</v>
      </c>
      <c r="E3984">
        <v>-7.9329399646821206E-3</v>
      </c>
    </row>
    <row r="3985" spans="2:5" x14ac:dyDescent="0.3">
      <c r="B3985" s="205">
        <v>40374</v>
      </c>
      <c r="C3985" s="81">
        <v>92.778312999999997</v>
      </c>
      <c r="D3985" s="62">
        <f t="shared" si="62"/>
        <v>4.5032518020436813E-2</v>
      </c>
      <c r="E3985">
        <v>-7.9401411120139254E-3</v>
      </c>
    </row>
    <row r="3986" spans="2:5" x14ac:dyDescent="0.3">
      <c r="B3986" s="205">
        <v>40826</v>
      </c>
      <c r="C3986" s="81">
        <v>88.780311999999995</v>
      </c>
      <c r="D3986" s="62">
        <f t="shared" si="62"/>
        <v>1.1091529122410169</v>
      </c>
      <c r="E3986">
        <v>-7.9442069246346229E-3</v>
      </c>
    </row>
    <row r="3987" spans="2:5" x14ac:dyDescent="0.3">
      <c r="B3987" s="205">
        <v>39335</v>
      </c>
      <c r="C3987" s="81">
        <v>42.092875999999997</v>
      </c>
      <c r="D3987" s="62">
        <f t="shared" si="62"/>
        <v>6.3663238325506963</v>
      </c>
      <c r="E3987">
        <v>-7.9443638344655985E-3</v>
      </c>
    </row>
    <row r="3988" spans="2:5" x14ac:dyDescent="0.3">
      <c r="B3988" s="205">
        <v>37785</v>
      </c>
      <c r="C3988" s="81">
        <v>5.7142309999999998</v>
      </c>
      <c r="D3988" s="62">
        <f t="shared" si="62"/>
        <v>-0.98531490135843114</v>
      </c>
      <c r="E3988">
        <v>-7.9468681016769543E-3</v>
      </c>
    </row>
    <row r="3989" spans="2:5" x14ac:dyDescent="0.3">
      <c r="B3989" s="205">
        <v>43620</v>
      </c>
      <c r="C3989" s="81">
        <v>389.11764499999998</v>
      </c>
      <c r="D3989" s="62">
        <f t="shared" si="62"/>
        <v>-0.30298735887414807</v>
      </c>
      <c r="E3989">
        <v>-7.9501806657254152E-3</v>
      </c>
    </row>
    <row r="3990" spans="2:5" x14ac:dyDescent="0.3">
      <c r="B3990" s="205">
        <v>45189</v>
      </c>
      <c r="C3990" s="81">
        <v>558.26483199999996</v>
      </c>
      <c r="D3990" s="62">
        <f t="shared" si="62"/>
        <v>0.14297890917719963</v>
      </c>
      <c r="E3990">
        <v>-7.9554563096275611E-3</v>
      </c>
    </row>
    <row r="3991" spans="2:5" x14ac:dyDescent="0.3">
      <c r="B3991" s="205">
        <v>44088</v>
      </c>
      <c r="C3991" s="81">
        <v>488.429688</v>
      </c>
      <c r="D3991" s="62">
        <f t="shared" si="62"/>
        <v>2.1998832388766743</v>
      </c>
      <c r="E3991">
        <v>-7.9685485512410569E-3</v>
      </c>
    </row>
    <row r="3992" spans="2:5" x14ac:dyDescent="0.3">
      <c r="B3992" s="205">
        <v>41534</v>
      </c>
      <c r="C3992" s="81">
        <v>152.639847</v>
      </c>
      <c r="D3992" s="62">
        <f t="shared" si="62"/>
        <v>-0.40394763254529631</v>
      </c>
      <c r="E3992">
        <v>-7.978882459274762E-3</v>
      </c>
    </row>
    <row r="3993" spans="2:5" x14ac:dyDescent="0.3">
      <c r="B3993" s="205">
        <v>42871</v>
      </c>
      <c r="C3993" s="81">
        <v>256.08462500000002</v>
      </c>
      <c r="D3993" s="62">
        <f t="shared" si="62"/>
        <v>-0.47457186741570201</v>
      </c>
      <c r="E3993">
        <v>-7.9869322845508104E-3</v>
      </c>
    </row>
    <row r="3994" spans="2:5" x14ac:dyDescent="0.3">
      <c r="B3994" s="205">
        <v>44697</v>
      </c>
      <c r="C3994" s="81">
        <v>487.38278200000002</v>
      </c>
      <c r="D3994" s="62">
        <f t="shared" si="62"/>
        <v>17.73667024690414</v>
      </c>
      <c r="E3994">
        <v>-7.9871942213492787E-3</v>
      </c>
    </row>
    <row r="3995" spans="2:5" x14ac:dyDescent="0.3">
      <c r="B3995" s="205">
        <v>38695</v>
      </c>
      <c r="C3995" s="81">
        <v>26.012241</v>
      </c>
      <c r="D3995" s="62">
        <f t="shared" si="62"/>
        <v>-0.95535092685163869</v>
      </c>
      <c r="E3995">
        <v>-8.0086579921490667E-3</v>
      </c>
    </row>
    <row r="3996" spans="2:5" x14ac:dyDescent="0.3">
      <c r="B3996" s="205">
        <v>44895</v>
      </c>
      <c r="C3996" s="81">
        <v>582.59307899999999</v>
      </c>
      <c r="D3996" s="62">
        <f t="shared" si="62"/>
        <v>4.2292396651749691</v>
      </c>
      <c r="E3996">
        <v>-8.0087152560757938E-3</v>
      </c>
    </row>
    <row r="3997" spans="2:5" x14ac:dyDescent="0.3">
      <c r="B3997" s="205">
        <v>41151</v>
      </c>
      <c r="C3997" s="81">
        <v>111.410667</v>
      </c>
      <c r="D3997" s="62">
        <f t="shared" si="62"/>
        <v>-0.54268691612195563</v>
      </c>
      <c r="E3997">
        <v>-8.0095912192358724E-3</v>
      </c>
    </row>
    <row r="3998" spans="2:5" x14ac:dyDescent="0.3">
      <c r="B3998" s="205">
        <v>42730</v>
      </c>
      <c r="C3998" s="81">
        <v>243.62011699999999</v>
      </c>
      <c r="D3998" s="62">
        <f t="shared" si="62"/>
        <v>1.7537947798330713</v>
      </c>
      <c r="E3998">
        <v>-8.0136755441011977E-3</v>
      </c>
    </row>
    <row r="3999" spans="2:5" x14ac:dyDescent="0.3">
      <c r="B3999" s="205">
        <v>40899</v>
      </c>
      <c r="C3999" s="81">
        <v>88.467055999999999</v>
      </c>
      <c r="D3999" s="62">
        <f t="shared" si="62"/>
        <v>-0.78651771891676225</v>
      </c>
      <c r="E3999">
        <v>-8.0159953465016968E-3</v>
      </c>
    </row>
    <row r="4000" spans="2:5" x14ac:dyDescent="0.3">
      <c r="B4000" s="205">
        <v>43521</v>
      </c>
      <c r="C4000" s="81">
        <v>414.39999399999999</v>
      </c>
      <c r="D4000" s="62">
        <f t="shared" si="62"/>
        <v>72.402684582779059</v>
      </c>
      <c r="E4000">
        <v>-8.0385858824800933E-3</v>
      </c>
    </row>
    <row r="4001" spans="2:5" x14ac:dyDescent="0.3">
      <c r="B4001" s="205">
        <v>37778</v>
      </c>
      <c r="C4001" s="81">
        <v>5.6455700000000002</v>
      </c>
      <c r="D4001" s="62">
        <f t="shared" si="62"/>
        <v>-0.86300586377620514</v>
      </c>
      <c r="E4001">
        <v>-8.0423914078611835E-3</v>
      </c>
    </row>
    <row r="4002" spans="2:5" x14ac:dyDescent="0.3">
      <c r="B4002" s="205">
        <v>39140</v>
      </c>
      <c r="C4002" s="81">
        <v>41.210304000000001</v>
      </c>
      <c r="D4002" s="62">
        <f t="shared" si="62"/>
        <v>-0.91960296918617768</v>
      </c>
      <c r="E4002">
        <v>-8.0442421039723863E-3</v>
      </c>
    </row>
    <row r="4003" spans="2:5" x14ac:dyDescent="0.3">
      <c r="B4003" s="205">
        <v>45028</v>
      </c>
      <c r="C4003" s="81">
        <v>512.58489999999995</v>
      </c>
      <c r="D4003" s="62">
        <f t="shared" si="62"/>
        <v>2.1470220328545149</v>
      </c>
      <c r="E4003">
        <v>-8.0481153333354823E-3</v>
      </c>
    </row>
    <row r="4004" spans="2:5" x14ac:dyDescent="0.3">
      <c r="B4004" s="205">
        <v>41752</v>
      </c>
      <c r="C4004" s="81">
        <v>162.87934899999999</v>
      </c>
      <c r="D4004" s="62">
        <f t="shared" si="62"/>
        <v>-0.37166614524546759</v>
      </c>
      <c r="E4004">
        <v>-8.0643086269208721E-3</v>
      </c>
    </row>
    <row r="4005" spans="2:5" x14ac:dyDescent="0.3">
      <c r="B4005" s="205">
        <v>42741</v>
      </c>
      <c r="C4005" s="81">
        <v>259.22421300000002</v>
      </c>
      <c r="D4005" s="62">
        <f t="shared" si="62"/>
        <v>45.072059603714216</v>
      </c>
      <c r="E4005">
        <v>-8.0689155975568784E-3</v>
      </c>
    </row>
    <row r="4006" spans="2:5" x14ac:dyDescent="0.3">
      <c r="B4006" s="205">
        <v>37600</v>
      </c>
      <c r="C4006" s="81">
        <v>5.6264950000000002</v>
      </c>
      <c r="D4006" s="62">
        <f t="shared" si="62"/>
        <v>-0.96413903776192311</v>
      </c>
      <c r="E4006">
        <v>-8.0699614087481556E-3</v>
      </c>
    </row>
    <row r="4007" spans="2:5" x14ac:dyDescent="0.3">
      <c r="B4007" s="205">
        <v>41711</v>
      </c>
      <c r="C4007" s="81">
        <v>156.897491</v>
      </c>
      <c r="D4007" s="62">
        <f t="shared" si="62"/>
        <v>0.42496349641972875</v>
      </c>
      <c r="E4007">
        <v>-8.0831766345216393E-3</v>
      </c>
    </row>
    <row r="4008" spans="2:5" x14ac:dyDescent="0.3">
      <c r="B4008" s="205">
        <v>41135</v>
      </c>
      <c r="C4008" s="81">
        <v>110.106323</v>
      </c>
      <c r="D4008" s="62">
        <f t="shared" si="62"/>
        <v>-0.80403528441620764</v>
      </c>
      <c r="E4008">
        <v>-8.1035716787833546E-3</v>
      </c>
    </row>
    <row r="4009" spans="2:5" x14ac:dyDescent="0.3">
      <c r="B4009" s="205">
        <v>44419</v>
      </c>
      <c r="C4009" s="81">
        <v>561.86810300000002</v>
      </c>
      <c r="D4009" s="62">
        <f t="shared" si="62"/>
        <v>1.0086129702183149</v>
      </c>
      <c r="E4009">
        <v>-8.106235773299433E-3</v>
      </c>
    </row>
    <row r="4010" spans="2:5" x14ac:dyDescent="0.3">
      <c r="B4010" s="205">
        <v>42601</v>
      </c>
      <c r="C4010" s="81">
        <v>279.729401</v>
      </c>
      <c r="D4010" s="62">
        <f t="shared" si="62"/>
        <v>48.953534166983346</v>
      </c>
      <c r="E4010">
        <v>-8.1069426755220296E-3</v>
      </c>
    </row>
    <row r="4011" spans="2:5" x14ac:dyDescent="0.3">
      <c r="B4011" s="205">
        <v>37664</v>
      </c>
      <c r="C4011" s="81">
        <v>5.5997919999999999</v>
      </c>
      <c r="D4011" s="62">
        <f t="shared" si="62"/>
        <v>-0.97778342849050959</v>
      </c>
      <c r="E4011">
        <v>-8.1086586473996993E-3</v>
      </c>
    </row>
    <row r="4012" spans="2:5" x14ac:dyDescent="0.3">
      <c r="B4012" s="205">
        <v>42723</v>
      </c>
      <c r="C4012" s="81">
        <v>252.054733</v>
      </c>
      <c r="D4012" s="62">
        <f t="shared" si="62"/>
        <v>6.1818336613702352</v>
      </c>
      <c r="E4012">
        <v>-8.1135340294055946E-3</v>
      </c>
    </row>
    <row r="4013" spans="2:5" x14ac:dyDescent="0.3">
      <c r="B4013" s="205">
        <v>38820</v>
      </c>
      <c r="C4013" s="81">
        <v>35.096153000000001</v>
      </c>
      <c r="D4013" s="62">
        <f t="shared" si="62"/>
        <v>2.6210386421618255</v>
      </c>
      <c r="E4013">
        <v>-8.1459362082580717E-3</v>
      </c>
    </row>
    <row r="4014" spans="2:5" x14ac:dyDescent="0.3">
      <c r="B4014" s="205">
        <v>38258</v>
      </c>
      <c r="C4014" s="81">
        <v>9.6922890000000006</v>
      </c>
      <c r="D4014" s="62">
        <f t="shared" si="62"/>
        <v>-0.98178483473564382</v>
      </c>
      <c r="E4014">
        <v>-8.153123001616424E-3</v>
      </c>
    </row>
    <row r="4015" spans="2:5" x14ac:dyDescent="0.3">
      <c r="B4015" s="205">
        <v>45239</v>
      </c>
      <c r="C4015" s="81">
        <v>532.09997599999997</v>
      </c>
      <c r="D4015" s="62">
        <f t="shared" si="62"/>
        <v>56.872627355405704</v>
      </c>
      <c r="E4015">
        <v>-8.1594869774895343E-3</v>
      </c>
    </row>
    <row r="4016" spans="2:5" x14ac:dyDescent="0.3">
      <c r="B4016" s="205">
        <v>38183</v>
      </c>
      <c r="C4016" s="81">
        <v>9.1943289999999998</v>
      </c>
      <c r="D4016" s="62">
        <f t="shared" si="62"/>
        <v>-0.98303406756532885</v>
      </c>
      <c r="E4016">
        <v>-8.1650318084569001E-3</v>
      </c>
    </row>
    <row r="4017" spans="2:5" x14ac:dyDescent="0.3">
      <c r="B4017" s="205">
        <v>44662</v>
      </c>
      <c r="C4017" s="81">
        <v>541.92889400000001</v>
      </c>
      <c r="D4017" s="62">
        <f t="shared" si="62"/>
        <v>1.0119838043753582</v>
      </c>
      <c r="E4017">
        <v>-8.1694823125170561E-3</v>
      </c>
    </row>
    <row r="4018" spans="2:5" x14ac:dyDescent="0.3">
      <c r="B4018" s="205">
        <v>42219</v>
      </c>
      <c r="C4018" s="81">
        <v>269.350525</v>
      </c>
      <c r="D4018" s="62">
        <f t="shared" si="62"/>
        <v>1.926404116596752</v>
      </c>
      <c r="E4018">
        <v>-8.1828127721530215E-3</v>
      </c>
    </row>
    <row r="4019" spans="2:5" x14ac:dyDescent="0.3">
      <c r="B4019" s="205">
        <v>40977</v>
      </c>
      <c r="C4019" s="81">
        <v>92.041466</v>
      </c>
      <c r="D4019" s="62">
        <f t="shared" si="62"/>
        <v>-0.82428944438838125</v>
      </c>
      <c r="E4019">
        <v>-8.1848981142268549E-3</v>
      </c>
    </row>
    <row r="4020" spans="2:5" x14ac:dyDescent="0.3">
      <c r="B4020" s="205">
        <v>44201</v>
      </c>
      <c r="C4020" s="81">
        <v>523.824341</v>
      </c>
      <c r="D4020" s="62">
        <f t="shared" si="62"/>
        <v>16.51470528246784</v>
      </c>
      <c r="E4020">
        <v>-8.190025187205267E-3</v>
      </c>
    </row>
    <row r="4021" spans="2:5" x14ac:dyDescent="0.3">
      <c r="B4021" s="205">
        <v>38768</v>
      </c>
      <c r="C4021" s="81">
        <v>29.907688</v>
      </c>
      <c r="D4021" s="62">
        <f t="shared" si="62"/>
        <v>-0.9392899248086467</v>
      </c>
      <c r="E4021">
        <v>-8.1935317546197629E-3</v>
      </c>
    </row>
    <row r="4022" spans="2:5" x14ac:dyDescent="0.3">
      <c r="B4022" s="205">
        <v>44705</v>
      </c>
      <c r="C4022" s="81">
        <v>492.63137799999998</v>
      </c>
      <c r="D4022" s="62">
        <f t="shared" si="62"/>
        <v>1.3843381342597332</v>
      </c>
      <c r="E4022">
        <v>-8.1966939507141841E-3</v>
      </c>
    </row>
    <row r="4023" spans="2:5" x14ac:dyDescent="0.3">
      <c r="B4023" s="205">
        <v>41908</v>
      </c>
      <c r="C4023" s="81">
        <v>206.61137400000001</v>
      </c>
      <c r="D4023" s="62">
        <f t="shared" si="62"/>
        <v>1.262670079686284</v>
      </c>
      <c r="E4023">
        <v>-8.2002919590074448E-3</v>
      </c>
    </row>
    <row r="4024" spans="2:5" x14ac:dyDescent="0.3">
      <c r="B4024" s="205">
        <v>40765</v>
      </c>
      <c r="C4024" s="81">
        <v>91.313079999999999</v>
      </c>
      <c r="D4024" s="62">
        <f t="shared" si="62"/>
        <v>6.8665723917843383E-2</v>
      </c>
      <c r="E4024">
        <v>-8.204697733993023E-3</v>
      </c>
    </row>
    <row r="4025" spans="2:5" x14ac:dyDescent="0.3">
      <c r="B4025" s="205">
        <v>40612</v>
      </c>
      <c r="C4025" s="81">
        <v>85.445876999999996</v>
      </c>
      <c r="D4025" s="62">
        <f t="shared" si="62"/>
        <v>-0.81965911661603008</v>
      </c>
      <c r="E4025">
        <v>-8.2050299419880162E-3</v>
      </c>
    </row>
    <row r="4026" spans="2:5" x14ac:dyDescent="0.3">
      <c r="B4026" s="205">
        <v>44071</v>
      </c>
      <c r="C4026" s="81">
        <v>473.802032</v>
      </c>
      <c r="D4026" s="62">
        <f t="shared" si="62"/>
        <v>6.1905086906440312</v>
      </c>
      <c r="E4026">
        <v>-8.2124160258278209E-3</v>
      </c>
    </row>
    <row r="4027" spans="2:5" x14ac:dyDescent="0.3">
      <c r="B4027" s="205">
        <v>40120</v>
      </c>
      <c r="C4027" s="81">
        <v>65.892700000000005</v>
      </c>
      <c r="D4027" s="62">
        <f t="shared" si="62"/>
        <v>-0.771679543259155</v>
      </c>
      <c r="E4027">
        <v>-8.2184152822568045E-3</v>
      </c>
    </row>
    <row r="4028" spans="2:5" x14ac:dyDescent="0.3">
      <c r="B4028" s="205">
        <v>42990</v>
      </c>
      <c r="C4028" s="81">
        <v>288.597443</v>
      </c>
      <c r="D4028" s="62">
        <f t="shared" si="62"/>
        <v>-0.45444717769376181</v>
      </c>
      <c r="E4028">
        <v>-8.2403994062297242E-3</v>
      </c>
    </row>
    <row r="4029" spans="2:5" x14ac:dyDescent="0.3">
      <c r="B4029" s="205">
        <v>45363</v>
      </c>
      <c r="C4029" s="81">
        <v>529</v>
      </c>
      <c r="D4029" s="62">
        <f t="shared" si="62"/>
        <v>2.218031683924806</v>
      </c>
      <c r="E4029">
        <v>-8.2490135021066856E-3</v>
      </c>
    </row>
    <row r="4030" spans="2:5" x14ac:dyDescent="0.3">
      <c r="B4030" s="205">
        <v>41778</v>
      </c>
      <c r="C4030" s="81">
        <v>164.3862</v>
      </c>
      <c r="D4030" s="62">
        <f t="shared" si="62"/>
        <v>-9.5601340393920056E-2</v>
      </c>
      <c r="E4030">
        <v>-8.2646662353382562E-3</v>
      </c>
    </row>
    <row r="4031" spans="2:5" x14ac:dyDescent="0.3">
      <c r="B4031" s="205">
        <v>41848</v>
      </c>
      <c r="C4031" s="81">
        <v>181.76298499999999</v>
      </c>
      <c r="D4031" s="62">
        <f t="shared" si="62"/>
        <v>-0.6231160187408038</v>
      </c>
      <c r="E4031">
        <v>-8.2665431516106107E-3</v>
      </c>
    </row>
    <row r="4032" spans="2:5" x14ac:dyDescent="0.3">
      <c r="B4032" s="205">
        <v>44056</v>
      </c>
      <c r="C4032" s="81">
        <v>482.27835099999999</v>
      </c>
      <c r="D4032" s="62">
        <f t="shared" si="62"/>
        <v>-4.9049767796041095E-2</v>
      </c>
      <c r="E4032">
        <v>-8.2668809586328978E-3</v>
      </c>
    </row>
    <row r="4033" spans="2:5" x14ac:dyDescent="0.3">
      <c r="B4033" s="205">
        <v>44232</v>
      </c>
      <c r="C4033" s="81">
        <v>507.15414399999997</v>
      </c>
      <c r="D4033" s="62">
        <f t="shared" si="62"/>
        <v>54.885862639699731</v>
      </c>
      <c r="E4033">
        <v>-8.2683753286283933E-3</v>
      </c>
    </row>
    <row r="4034" spans="2:5" x14ac:dyDescent="0.3">
      <c r="B4034" s="205">
        <v>38198</v>
      </c>
      <c r="C4034" s="81">
        <v>9.0748200000000008</v>
      </c>
      <c r="D4034" s="62">
        <f t="shared" si="62"/>
        <v>-0.98343763946080753</v>
      </c>
      <c r="E4034">
        <v>-8.2717784831906182E-3</v>
      </c>
    </row>
    <row r="4035" spans="2:5" x14ac:dyDescent="0.3">
      <c r="B4035" s="205">
        <v>45204</v>
      </c>
      <c r="C4035" s="81">
        <v>547.918274</v>
      </c>
      <c r="D4035" s="62">
        <f t="shared" si="62"/>
        <v>1.1418742540020448</v>
      </c>
      <c r="E4035">
        <v>-8.282966503301372E-3</v>
      </c>
    </row>
    <row r="4036" spans="2:5" x14ac:dyDescent="0.3">
      <c r="B4036" s="205">
        <v>42368</v>
      </c>
      <c r="C4036" s="81">
        <v>255.81253100000001</v>
      </c>
      <c r="D4036" s="62">
        <f t="shared" si="62"/>
        <v>26.350458536095118</v>
      </c>
      <c r="E4036">
        <v>-8.294393059126515E-3</v>
      </c>
    </row>
    <row r="4037" spans="2:5" x14ac:dyDescent="0.3">
      <c r="B4037" s="205">
        <v>38142</v>
      </c>
      <c r="C4037" s="81">
        <v>9.353135</v>
      </c>
      <c r="D4037" s="62">
        <f t="shared" si="62"/>
        <v>-0.98180397177824885</v>
      </c>
      <c r="E4037">
        <v>-8.2989747233870384E-3</v>
      </c>
    </row>
    <row r="4038" spans="2:5" x14ac:dyDescent="0.3">
      <c r="B4038" s="205">
        <v>45065</v>
      </c>
      <c r="C4038" s="81">
        <v>514.02069100000006</v>
      </c>
      <c r="D4038" s="62">
        <f t="shared" si="62"/>
        <v>1.1723287319177187</v>
      </c>
      <c r="E4038">
        <v>-8.3102455611490187E-3</v>
      </c>
    </row>
    <row r="4039" spans="2:5" x14ac:dyDescent="0.3">
      <c r="B4039" s="205">
        <v>42034</v>
      </c>
      <c r="C4039" s="81">
        <v>236.62196399999999</v>
      </c>
      <c r="D4039" s="62">
        <f t="shared" si="62"/>
        <v>-0.54913178330336776</v>
      </c>
      <c r="E4039">
        <v>-8.3203877581785272E-3</v>
      </c>
    </row>
    <row r="4040" spans="2:5" x14ac:dyDescent="0.3">
      <c r="B4040" s="205">
        <v>44971</v>
      </c>
      <c r="C4040" s="81">
        <v>524.81402600000001</v>
      </c>
      <c r="D4040" s="62">
        <f t="shared" ref="D4040:D4103" si="63">(C4040-C4041)/C4041</f>
        <v>0.76219554805818701</v>
      </c>
      <c r="E4040">
        <v>-8.3263853790097805E-3</v>
      </c>
    </row>
    <row r="4041" spans="2:5" x14ac:dyDescent="0.3">
      <c r="B4041" s="205">
        <v>43185</v>
      </c>
      <c r="C4041" s="81">
        <v>297.81826799999999</v>
      </c>
      <c r="D4041" s="62">
        <f t="shared" si="63"/>
        <v>1.5169543238842622</v>
      </c>
      <c r="E4041">
        <v>-8.3284313865537411E-3</v>
      </c>
    </row>
    <row r="4042" spans="2:5" x14ac:dyDescent="0.3">
      <c r="B4042" s="205">
        <v>41326</v>
      </c>
      <c r="C4042" s="81">
        <v>118.32486</v>
      </c>
      <c r="D4042" s="62">
        <f t="shared" si="63"/>
        <v>-0.57330120424333364</v>
      </c>
      <c r="E4042">
        <v>-8.3364121105478309E-3</v>
      </c>
    </row>
    <row r="4043" spans="2:5" x14ac:dyDescent="0.3">
      <c r="B4043" s="205">
        <v>42620</v>
      </c>
      <c r="C4043" s="81">
        <v>277.30300899999997</v>
      </c>
      <c r="D4043" s="62">
        <f t="shared" si="63"/>
        <v>40.257488569508446</v>
      </c>
      <c r="E4043">
        <v>-8.3430168439282519E-3</v>
      </c>
    </row>
    <row r="4044" spans="2:5" x14ac:dyDescent="0.3">
      <c r="B4044" s="205">
        <v>37447</v>
      </c>
      <c r="C4044" s="81">
        <v>6.7212769999999997</v>
      </c>
      <c r="D4044" s="62">
        <f t="shared" si="63"/>
        <v>-0.98382564312341592</v>
      </c>
      <c r="E4044">
        <v>-8.347478663972601E-3</v>
      </c>
    </row>
    <row r="4045" spans="2:5" x14ac:dyDescent="0.3">
      <c r="B4045" s="205">
        <v>43531</v>
      </c>
      <c r="C4045" s="81">
        <v>415.551422</v>
      </c>
      <c r="D4045" s="62">
        <f t="shared" si="63"/>
        <v>0.2381686086862414</v>
      </c>
      <c r="E4045">
        <v>-8.3570362156197356E-3</v>
      </c>
    </row>
    <row r="4046" spans="2:5" x14ac:dyDescent="0.3">
      <c r="B4046" s="205">
        <v>43131</v>
      </c>
      <c r="C4046" s="81">
        <v>335.61779799999999</v>
      </c>
      <c r="D4046" s="62">
        <f t="shared" si="63"/>
        <v>-0.16775911584005176</v>
      </c>
      <c r="E4046">
        <v>-8.365866549687722E-3</v>
      </c>
    </row>
    <row r="4047" spans="2:5" x14ac:dyDescent="0.3">
      <c r="B4047" s="205">
        <v>43482</v>
      </c>
      <c r="C4047" s="81">
        <v>403.27001999999999</v>
      </c>
      <c r="D4047" s="62">
        <f t="shared" si="63"/>
        <v>18.88396231578356</v>
      </c>
      <c r="E4047">
        <v>-8.3756024676714773E-3</v>
      </c>
    </row>
    <row r="4048" spans="2:5" x14ac:dyDescent="0.3">
      <c r="B4048" s="205">
        <v>38586</v>
      </c>
      <c r="C4048" s="81">
        <v>20.281169999999999</v>
      </c>
      <c r="D4048" s="62">
        <f t="shared" si="63"/>
        <v>0.21470040496062687</v>
      </c>
      <c r="E4048">
        <v>-8.3796376540730862E-3</v>
      </c>
    </row>
    <row r="4049" spans="2:5" x14ac:dyDescent="0.3">
      <c r="B4049" s="205">
        <v>38482</v>
      </c>
      <c r="C4049" s="81">
        <v>16.696438000000001</v>
      </c>
      <c r="D4049" s="62">
        <f t="shared" si="63"/>
        <v>-0.58976072984899874</v>
      </c>
      <c r="E4049">
        <v>-8.3836775065138629E-3</v>
      </c>
    </row>
    <row r="4050" spans="2:5" x14ac:dyDescent="0.3">
      <c r="B4050" s="205">
        <v>38912</v>
      </c>
      <c r="C4050" s="81">
        <v>40.699268000000004</v>
      </c>
      <c r="D4050" s="62">
        <f t="shared" si="63"/>
        <v>-0.59298524351960846</v>
      </c>
      <c r="E4050">
        <v>-8.3923192147299722E-3</v>
      </c>
    </row>
    <row r="4051" spans="2:5" x14ac:dyDescent="0.3">
      <c r="B4051" s="205">
        <v>41082</v>
      </c>
      <c r="C4051" s="81">
        <v>99.994575999999995</v>
      </c>
      <c r="D4051" s="62">
        <f t="shared" si="63"/>
        <v>-0.60584690508569938</v>
      </c>
      <c r="E4051">
        <v>-8.4182912085584358E-3</v>
      </c>
    </row>
    <row r="4052" spans="2:5" x14ac:dyDescent="0.3">
      <c r="B4052" s="205">
        <v>42788</v>
      </c>
      <c r="C4052" s="81">
        <v>253.69476299999999</v>
      </c>
      <c r="D4052" s="62">
        <f t="shared" si="63"/>
        <v>-4.1430649514231054E-2</v>
      </c>
      <c r="E4052">
        <v>-8.4250976939341509E-3</v>
      </c>
    </row>
    <row r="4053" spans="2:5" x14ac:dyDescent="0.3">
      <c r="B4053" s="205">
        <v>42832</v>
      </c>
      <c r="C4053" s="81">
        <v>264.65978999999999</v>
      </c>
      <c r="D4053" s="62">
        <f t="shared" si="63"/>
        <v>-0.5314804917525604</v>
      </c>
      <c r="E4053">
        <v>-8.42709504448526E-3</v>
      </c>
    </row>
    <row r="4054" spans="2:5" x14ac:dyDescent="0.3">
      <c r="B4054" s="205">
        <v>44575</v>
      </c>
      <c r="C4054" s="81">
        <v>564.88531499999999</v>
      </c>
      <c r="D4054" s="62">
        <f t="shared" si="63"/>
        <v>1.1103561803740409</v>
      </c>
      <c r="E4054">
        <v>-8.4381126178321424E-3</v>
      </c>
    </row>
    <row r="4055" spans="2:5" x14ac:dyDescent="0.3">
      <c r="B4055" s="205">
        <v>42499</v>
      </c>
      <c r="C4055" s="81">
        <v>267.67297400000001</v>
      </c>
      <c r="D4055" s="62">
        <f t="shared" si="63"/>
        <v>0.78391522421469906</v>
      </c>
      <c r="E4055">
        <v>-8.4423232047522914E-3</v>
      </c>
    </row>
    <row r="4056" spans="2:5" x14ac:dyDescent="0.3">
      <c r="B4056" s="205">
        <v>41626</v>
      </c>
      <c r="C4056" s="81">
        <v>150.048035</v>
      </c>
      <c r="D4056" s="62">
        <f t="shared" si="63"/>
        <v>12.226259170906751</v>
      </c>
      <c r="E4056">
        <v>-8.4492398991505707E-3</v>
      </c>
    </row>
    <row r="4057" spans="2:5" x14ac:dyDescent="0.3">
      <c r="B4057" s="205">
        <v>38336</v>
      </c>
      <c r="C4057" s="81">
        <v>11.344707</v>
      </c>
      <c r="D4057" s="62">
        <f t="shared" si="63"/>
        <v>-0.97512323777301979</v>
      </c>
      <c r="E4057">
        <v>-8.4597306699061587E-3</v>
      </c>
    </row>
    <row r="4058" spans="2:5" x14ac:dyDescent="0.3">
      <c r="B4058" s="205">
        <v>43777</v>
      </c>
      <c r="C4058" s="81">
        <v>456.036316</v>
      </c>
      <c r="D4058" s="62">
        <f t="shared" si="63"/>
        <v>19.337378083002449</v>
      </c>
      <c r="E4058">
        <v>-8.4783030072995459E-3</v>
      </c>
    </row>
    <row r="4059" spans="2:5" x14ac:dyDescent="0.3">
      <c r="B4059" s="205">
        <v>38614</v>
      </c>
      <c r="C4059" s="81">
        <v>22.423555</v>
      </c>
      <c r="D4059" s="62">
        <f t="shared" si="63"/>
        <v>1.2956186740368709</v>
      </c>
      <c r="E4059">
        <v>-8.4801743171017043E-3</v>
      </c>
    </row>
    <row r="4060" spans="2:5" x14ac:dyDescent="0.3">
      <c r="B4060" s="205">
        <v>38254</v>
      </c>
      <c r="C4060" s="81">
        <v>9.7679790000000004</v>
      </c>
      <c r="D4060" s="62">
        <f t="shared" si="63"/>
        <v>-0.9193883972668152</v>
      </c>
      <c r="E4060">
        <v>-8.491686050925833E-3</v>
      </c>
    </row>
    <row r="4061" spans="2:5" x14ac:dyDescent="0.3">
      <c r="B4061" s="205">
        <v>41344</v>
      </c>
      <c r="C4061" s="81">
        <v>121.17336299999999</v>
      </c>
      <c r="D4061" s="62">
        <f t="shared" si="63"/>
        <v>-0.14703995813664139</v>
      </c>
      <c r="E4061">
        <v>-8.50896946773513E-3</v>
      </c>
    </row>
    <row r="4062" spans="2:5" x14ac:dyDescent="0.3">
      <c r="B4062" s="205">
        <v>41411</v>
      </c>
      <c r="C4062" s="81">
        <v>142.06218000000001</v>
      </c>
      <c r="D4062" s="62">
        <f t="shared" si="63"/>
        <v>-0.28476806108138059</v>
      </c>
      <c r="E4062">
        <v>-8.5200571548776655E-3</v>
      </c>
    </row>
    <row r="4063" spans="2:5" x14ac:dyDescent="0.3">
      <c r="B4063" s="205">
        <v>41922</v>
      </c>
      <c r="C4063" s="81">
        <v>198.623932</v>
      </c>
      <c r="D4063" s="62">
        <f t="shared" si="63"/>
        <v>36.325994065393431</v>
      </c>
      <c r="E4063">
        <v>-8.5273990714775042E-3</v>
      </c>
    </row>
    <row r="4064" spans="2:5" x14ac:dyDescent="0.3">
      <c r="B4064" s="205">
        <v>37692</v>
      </c>
      <c r="C4064" s="81">
        <v>5.3213299999999997</v>
      </c>
      <c r="D4064" s="62">
        <f t="shared" si="63"/>
        <v>-0.98904666341672653</v>
      </c>
      <c r="E4064">
        <v>-8.5286217669716564E-3</v>
      </c>
    </row>
    <row r="4065" spans="2:5" x14ac:dyDescent="0.3">
      <c r="B4065" s="205">
        <v>44162</v>
      </c>
      <c r="C4065" s="81">
        <v>485.81817599999999</v>
      </c>
      <c r="D4065" s="62">
        <f t="shared" si="63"/>
        <v>83.343360118611017</v>
      </c>
      <c r="E4065">
        <v>-8.5300733966011295E-3</v>
      </c>
    </row>
    <row r="4066" spans="2:5" x14ac:dyDescent="0.3">
      <c r="B4066" s="205">
        <v>37784</v>
      </c>
      <c r="C4066" s="81">
        <v>5.7600049999999996</v>
      </c>
      <c r="D4066" s="62">
        <f t="shared" si="63"/>
        <v>-0.98776549219968401</v>
      </c>
      <c r="E4066">
        <v>-8.5357083472614621E-3</v>
      </c>
    </row>
    <row r="4067" spans="2:5" x14ac:dyDescent="0.3">
      <c r="B4067" s="205">
        <v>43949</v>
      </c>
      <c r="C4067" s="81">
        <v>470.79989599999999</v>
      </c>
      <c r="D4067" s="62">
        <f t="shared" si="63"/>
        <v>2.0807129970232245</v>
      </c>
      <c r="E4067">
        <v>-8.5410292220761668E-3</v>
      </c>
    </row>
    <row r="4068" spans="2:5" x14ac:dyDescent="0.3">
      <c r="B4068" s="205">
        <v>41548</v>
      </c>
      <c r="C4068" s="81">
        <v>152.821732</v>
      </c>
      <c r="D4068" s="62">
        <f t="shared" si="63"/>
        <v>-0.62919228559137985</v>
      </c>
      <c r="E4068">
        <v>-8.5548575360015078E-3</v>
      </c>
    </row>
    <row r="4069" spans="2:5" x14ac:dyDescent="0.3">
      <c r="B4069" s="205">
        <v>43693</v>
      </c>
      <c r="C4069" s="81">
        <v>412.13201900000001</v>
      </c>
      <c r="D4069" s="62">
        <f t="shared" si="63"/>
        <v>2.4293283077703611</v>
      </c>
      <c r="E4069">
        <v>-8.5699235719239042E-3</v>
      </c>
    </row>
    <row r="4070" spans="2:5" x14ac:dyDescent="0.3">
      <c r="B4070" s="205">
        <v>41339</v>
      </c>
      <c r="C4070" s="81">
        <v>120.178642</v>
      </c>
      <c r="D4070" s="62">
        <f t="shared" si="63"/>
        <v>-0.24022228749969587</v>
      </c>
      <c r="E4070">
        <v>-8.5786714995469329E-3</v>
      </c>
    </row>
    <row r="4071" spans="2:5" x14ac:dyDescent="0.3">
      <c r="B4071" s="205">
        <v>41710</v>
      </c>
      <c r="C4071" s="81">
        <v>158.17605599999999</v>
      </c>
      <c r="D4071" s="62">
        <f t="shared" si="63"/>
        <v>-0.72320630848885725</v>
      </c>
      <c r="E4071">
        <v>-8.5859798327396954E-3</v>
      </c>
    </row>
    <row r="4072" spans="2:5" x14ac:dyDescent="0.3">
      <c r="B4072" s="205">
        <v>44573</v>
      </c>
      <c r="C4072" s="81">
        <v>571.45831299999998</v>
      </c>
      <c r="D4072" s="62">
        <f t="shared" si="63"/>
        <v>12.178877604912152</v>
      </c>
      <c r="E4072">
        <v>-8.5950324770660662E-3</v>
      </c>
    </row>
    <row r="4073" spans="2:5" x14ac:dyDescent="0.3">
      <c r="B4073" s="205">
        <v>39122</v>
      </c>
      <c r="C4073" s="81">
        <v>43.361682999999999</v>
      </c>
      <c r="D4073" s="62">
        <f t="shared" si="63"/>
        <v>-0.92001796183717743</v>
      </c>
      <c r="E4073">
        <v>-8.5957312740239222E-3</v>
      </c>
    </row>
    <row r="4074" spans="2:5" x14ac:dyDescent="0.3">
      <c r="B4074" s="205">
        <v>45083</v>
      </c>
      <c r="C4074" s="81">
        <v>542.14276099999995</v>
      </c>
      <c r="D4074" s="62">
        <f t="shared" si="63"/>
        <v>1.0021880060053414E-3</v>
      </c>
      <c r="E4074">
        <v>-8.6012319881912762E-3</v>
      </c>
    </row>
    <row r="4075" spans="2:5" x14ac:dyDescent="0.3">
      <c r="B4075" s="205">
        <v>45344</v>
      </c>
      <c r="C4075" s="81">
        <v>541.59997599999997</v>
      </c>
      <c r="D4075" s="62">
        <f t="shared" si="63"/>
        <v>1.1978982386137693</v>
      </c>
      <c r="E4075">
        <v>-8.6033536577709308E-3</v>
      </c>
    </row>
    <row r="4076" spans="2:5" x14ac:dyDescent="0.3">
      <c r="B4076" s="205">
        <v>42482</v>
      </c>
      <c r="C4076" s="81">
        <v>246.41722100000001</v>
      </c>
      <c r="D4076" s="62">
        <f t="shared" si="63"/>
        <v>-0.15673422677828286</v>
      </c>
      <c r="E4076">
        <v>-8.6077969148831406E-3</v>
      </c>
    </row>
    <row r="4077" spans="2:5" x14ac:dyDescent="0.3">
      <c r="B4077" s="205">
        <v>42982</v>
      </c>
      <c r="C4077" s="81">
        <v>292.21774299999998</v>
      </c>
      <c r="D4077" s="62">
        <f t="shared" si="63"/>
        <v>0.12952431333005246</v>
      </c>
      <c r="E4077">
        <v>-8.6140911996925775E-3</v>
      </c>
    </row>
    <row r="4078" spans="2:5" x14ac:dyDescent="0.3">
      <c r="B4078" s="205">
        <v>42695</v>
      </c>
      <c r="C4078" s="81">
        <v>258.70867900000002</v>
      </c>
      <c r="D4078" s="62">
        <f t="shared" si="63"/>
        <v>22.259109474806792</v>
      </c>
      <c r="E4078">
        <v>-8.6193877874827709E-3</v>
      </c>
    </row>
    <row r="4079" spans="2:5" x14ac:dyDescent="0.3">
      <c r="B4079" s="205">
        <v>38310</v>
      </c>
      <c r="C4079" s="81">
        <v>11.122897</v>
      </c>
      <c r="D4079" s="62">
        <f t="shared" si="63"/>
        <v>-0.95861040826255672</v>
      </c>
      <c r="E4079">
        <v>-8.6268003733081296E-3</v>
      </c>
    </row>
    <row r="4080" spans="2:5" x14ac:dyDescent="0.3">
      <c r="B4080" s="205">
        <v>42853</v>
      </c>
      <c r="C4080" s="81">
        <v>268.73657200000002</v>
      </c>
      <c r="D4080" s="62">
        <f t="shared" si="63"/>
        <v>-4.7342306544575531E-2</v>
      </c>
      <c r="E4080">
        <v>-8.6430613504568828E-3</v>
      </c>
    </row>
    <row r="4081" spans="2:5" x14ac:dyDescent="0.3">
      <c r="B4081" s="205">
        <v>42527</v>
      </c>
      <c r="C4081" s="81">
        <v>282.091431</v>
      </c>
      <c r="D4081" s="62">
        <f t="shared" si="63"/>
        <v>49.363900680299309</v>
      </c>
      <c r="E4081">
        <v>-8.6630162217774791E-3</v>
      </c>
    </row>
    <row r="4082" spans="2:5" x14ac:dyDescent="0.3">
      <c r="B4082" s="205">
        <v>37573</v>
      </c>
      <c r="C4082" s="81">
        <v>5.601064</v>
      </c>
      <c r="D4082" s="62">
        <f t="shared" si="63"/>
        <v>-0.82196299873312595</v>
      </c>
      <c r="E4082">
        <v>-8.6784335422146301E-3</v>
      </c>
    </row>
    <row r="4083" spans="2:5" x14ac:dyDescent="0.3">
      <c r="B4083" s="205">
        <v>38761</v>
      </c>
      <c r="C4083" s="81">
        <v>31.460111999999999</v>
      </c>
      <c r="D4083" s="62">
        <f t="shared" si="63"/>
        <v>1.0763252052244801</v>
      </c>
      <c r="E4083">
        <v>-8.6932815292865319E-3</v>
      </c>
    </row>
    <row r="4084" spans="2:5" x14ac:dyDescent="0.3">
      <c r="B4084" s="205">
        <v>38467</v>
      </c>
      <c r="C4084" s="81">
        <v>15.151823</v>
      </c>
      <c r="D4084" s="62">
        <f t="shared" si="63"/>
        <v>-0.84931914120255203</v>
      </c>
      <c r="E4084">
        <v>-8.7070194529781288E-3</v>
      </c>
    </row>
    <row r="4085" spans="2:5" x14ac:dyDescent="0.3">
      <c r="B4085" s="205">
        <v>40702</v>
      </c>
      <c r="C4085" s="81">
        <v>100.555725</v>
      </c>
      <c r="D4085" s="62">
        <f t="shared" si="63"/>
        <v>9.286202532849785</v>
      </c>
      <c r="E4085">
        <v>-8.7107625967476829E-3</v>
      </c>
    </row>
    <row r="4086" spans="2:5" x14ac:dyDescent="0.3">
      <c r="B4086" s="205">
        <v>38084</v>
      </c>
      <c r="C4086" s="81">
        <v>9.7757869999999993</v>
      </c>
      <c r="D4086" s="62">
        <f t="shared" si="63"/>
        <v>-0.98259145184193819</v>
      </c>
      <c r="E4086">
        <v>-8.7303796383754011E-3</v>
      </c>
    </row>
    <row r="4087" spans="2:5" x14ac:dyDescent="0.3">
      <c r="B4087" s="205">
        <v>45098</v>
      </c>
      <c r="C4087" s="81">
        <v>561.55096400000002</v>
      </c>
      <c r="D4087" s="62">
        <f t="shared" si="63"/>
        <v>6.8269361800482988</v>
      </c>
      <c r="E4087">
        <v>-8.7397932302365686E-3</v>
      </c>
    </row>
    <row r="4088" spans="2:5" x14ac:dyDescent="0.3">
      <c r="B4088" s="205">
        <v>40211</v>
      </c>
      <c r="C4088" s="81">
        <v>71.745948999999996</v>
      </c>
      <c r="D4088" s="62">
        <f t="shared" si="63"/>
        <v>-0.72756153146192082</v>
      </c>
      <c r="E4088">
        <v>-8.7508957840217536E-3</v>
      </c>
    </row>
    <row r="4089" spans="2:5" x14ac:dyDescent="0.3">
      <c r="B4089" s="205">
        <v>42514</v>
      </c>
      <c r="C4089" s="81">
        <v>263.347351</v>
      </c>
      <c r="D4089" s="62">
        <f t="shared" si="63"/>
        <v>-0.49800355999593654</v>
      </c>
      <c r="E4089">
        <v>-8.7533623397814918E-3</v>
      </c>
    </row>
    <row r="4090" spans="2:5" x14ac:dyDescent="0.3">
      <c r="B4090" s="205">
        <v>44859</v>
      </c>
      <c r="C4090" s="81">
        <v>524.60003700000004</v>
      </c>
      <c r="D4090" s="62">
        <f t="shared" si="63"/>
        <v>1.447721572409322</v>
      </c>
      <c r="E4090">
        <v>-8.7546252477140214E-3</v>
      </c>
    </row>
    <row r="4091" spans="2:5" x14ac:dyDescent="0.3">
      <c r="B4091" s="205">
        <v>41956</v>
      </c>
      <c r="C4091" s="81">
        <v>214.321777</v>
      </c>
      <c r="D4091" s="62">
        <f t="shared" si="63"/>
        <v>0.29549310860139555</v>
      </c>
      <c r="E4091">
        <v>-8.7549998962374899E-3</v>
      </c>
    </row>
    <row r="4092" spans="2:5" x14ac:dyDescent="0.3">
      <c r="B4092" s="205">
        <v>41739</v>
      </c>
      <c r="C4092" s="81">
        <v>165.43644699999999</v>
      </c>
      <c r="D4092" s="62">
        <f t="shared" si="63"/>
        <v>30.936360454662768</v>
      </c>
      <c r="E4092">
        <v>-8.7550486931980108E-3</v>
      </c>
    </row>
    <row r="4093" spans="2:5" x14ac:dyDescent="0.3">
      <c r="B4093" s="205">
        <v>37700</v>
      </c>
      <c r="C4093" s="81">
        <v>5.1801909999999998</v>
      </c>
      <c r="D4093" s="62">
        <f t="shared" si="63"/>
        <v>-0.99023066289486084</v>
      </c>
      <c r="E4093">
        <v>-8.7589564798081585E-3</v>
      </c>
    </row>
    <row r="4094" spans="2:5" x14ac:dyDescent="0.3">
      <c r="B4094" s="205">
        <v>45281</v>
      </c>
      <c r="C4094" s="81">
        <v>530.25</v>
      </c>
      <c r="D4094" s="62">
        <f t="shared" si="63"/>
        <v>12.643703201326097</v>
      </c>
      <c r="E4094">
        <v>-8.7858900730336184E-3</v>
      </c>
    </row>
    <row r="4095" spans="2:5" x14ac:dyDescent="0.3">
      <c r="B4095" s="205">
        <v>39868</v>
      </c>
      <c r="C4095" s="81">
        <v>38.864082000000003</v>
      </c>
      <c r="D4095" s="62">
        <f t="shared" si="63"/>
        <v>-0.54578306325107095</v>
      </c>
      <c r="E4095">
        <v>-8.7956448718978231E-3</v>
      </c>
    </row>
    <row r="4096" spans="2:5" x14ac:dyDescent="0.3">
      <c r="B4096" s="205">
        <v>40928</v>
      </c>
      <c r="C4096" s="81">
        <v>85.562820000000002</v>
      </c>
      <c r="D4096" s="62">
        <f t="shared" si="63"/>
        <v>-0.23601153627417945</v>
      </c>
      <c r="E4096">
        <v>-8.7991086436679973E-3</v>
      </c>
    </row>
    <row r="4097" spans="2:5" x14ac:dyDescent="0.3">
      <c r="B4097" s="205">
        <v>41233</v>
      </c>
      <c r="C4097" s="81">
        <v>111.994911</v>
      </c>
      <c r="D4097" s="62">
        <f t="shared" si="63"/>
        <v>-0.78326797562798789</v>
      </c>
      <c r="E4097">
        <v>-8.8034466957045542E-3</v>
      </c>
    </row>
    <row r="4098" spans="2:5" x14ac:dyDescent="0.3">
      <c r="B4098" s="205">
        <v>45000</v>
      </c>
      <c r="C4098" s="81">
        <v>516.74371299999996</v>
      </c>
      <c r="D4098" s="62">
        <f t="shared" si="63"/>
        <v>0.34076373005531951</v>
      </c>
      <c r="E4098">
        <v>-8.8321276825885989E-3</v>
      </c>
    </row>
    <row r="4099" spans="2:5" x14ac:dyDescent="0.3">
      <c r="B4099" s="205">
        <v>43390</v>
      </c>
      <c r="C4099" s="81">
        <v>385.40997299999998</v>
      </c>
      <c r="D4099" s="62">
        <f t="shared" si="63"/>
        <v>-0.32841972976291789</v>
      </c>
      <c r="E4099">
        <v>-8.8527501024515884E-3</v>
      </c>
    </row>
    <row r="4100" spans="2:5" x14ac:dyDescent="0.3">
      <c r="B4100" s="205">
        <v>44490</v>
      </c>
      <c r="C4100" s="81">
        <v>573.88519299999996</v>
      </c>
      <c r="D4100" s="62">
        <f t="shared" si="63"/>
        <v>0.17511813236635854</v>
      </c>
      <c r="E4100">
        <v>-8.8584161377157702E-3</v>
      </c>
    </row>
    <row r="4101" spans="2:5" x14ac:dyDescent="0.3">
      <c r="B4101" s="205">
        <v>44725</v>
      </c>
      <c r="C4101" s="81">
        <v>488.363831</v>
      </c>
      <c r="D4101" s="62">
        <f t="shared" si="63"/>
        <v>-0.1069450055888006</v>
      </c>
      <c r="E4101">
        <v>-8.8602200522089839E-3</v>
      </c>
    </row>
    <row r="4102" spans="2:5" x14ac:dyDescent="0.3">
      <c r="B4102" s="205">
        <v>45082</v>
      </c>
      <c r="C4102" s="81">
        <v>546.84631300000001</v>
      </c>
      <c r="D4102" s="62">
        <f t="shared" si="63"/>
        <v>0.44251966065863263</v>
      </c>
      <c r="E4102">
        <v>-8.8836791582033933E-3</v>
      </c>
    </row>
    <row r="4103" spans="2:5" x14ac:dyDescent="0.3">
      <c r="B4103" s="205">
        <v>43580</v>
      </c>
      <c r="C4103" s="81">
        <v>379.09106400000002</v>
      </c>
      <c r="D4103" s="62">
        <f t="shared" si="63"/>
        <v>3.4844170346376684</v>
      </c>
      <c r="E4103">
        <v>-8.9050555015402089E-3</v>
      </c>
    </row>
    <row r="4104" spans="2:5" x14ac:dyDescent="0.3">
      <c r="B4104" s="205">
        <v>40864</v>
      </c>
      <c r="C4104" s="81">
        <v>84.535194000000004</v>
      </c>
      <c r="D4104" s="62">
        <f t="shared" ref="D4104:D4167" si="64">(C4104-C4105)/C4105</f>
        <v>-0.83716885530728824</v>
      </c>
      <c r="E4104">
        <v>-8.90521272572402E-3</v>
      </c>
    </row>
    <row r="4105" spans="2:5" x14ac:dyDescent="0.3">
      <c r="B4105" s="205">
        <v>44202</v>
      </c>
      <c r="C4105" s="81">
        <v>519.15863000000002</v>
      </c>
      <c r="D4105" s="62">
        <f t="shared" si="64"/>
        <v>2.2005407784344146E-2</v>
      </c>
      <c r="E4105">
        <v>-8.9070144985873949E-3</v>
      </c>
    </row>
    <row r="4106" spans="2:5" x14ac:dyDescent="0.3">
      <c r="B4106" s="205">
        <v>44243</v>
      </c>
      <c r="C4106" s="81">
        <v>507.98031600000002</v>
      </c>
      <c r="D4106" s="62">
        <f t="shared" si="64"/>
        <v>-7.7737603039923719E-2</v>
      </c>
      <c r="E4106">
        <v>-8.9133205470912549E-3</v>
      </c>
    </row>
    <row r="4107" spans="2:5" x14ac:dyDescent="0.3">
      <c r="B4107" s="205">
        <v>44369</v>
      </c>
      <c r="C4107" s="81">
        <v>550.79803500000003</v>
      </c>
      <c r="D4107" s="62">
        <f t="shared" si="64"/>
        <v>0.64322627938465571</v>
      </c>
      <c r="E4107">
        <v>-8.9201053459069275E-3</v>
      </c>
    </row>
    <row r="4108" spans="2:5" x14ac:dyDescent="0.3">
      <c r="B4108" s="205">
        <v>43210</v>
      </c>
      <c r="C4108" s="81">
        <v>335.19305400000002</v>
      </c>
      <c r="D4108" s="62">
        <f t="shared" si="64"/>
        <v>-0.36407045249745751</v>
      </c>
      <c r="E4108">
        <v>-8.9297867966878445E-3</v>
      </c>
    </row>
    <row r="4109" spans="2:5" x14ac:dyDescent="0.3">
      <c r="B4109" s="205">
        <v>45006</v>
      </c>
      <c r="C4109" s="81">
        <v>527.09149200000002</v>
      </c>
      <c r="D4109" s="62">
        <f t="shared" si="64"/>
        <v>1.8809210953992822E-2</v>
      </c>
      <c r="E4109">
        <v>-8.9369178692504277E-3</v>
      </c>
    </row>
    <row r="4110" spans="2:5" x14ac:dyDescent="0.3">
      <c r="B4110" s="205">
        <v>44349</v>
      </c>
      <c r="C4110" s="81">
        <v>517.36035200000003</v>
      </c>
      <c r="D4110" s="62">
        <f t="shared" si="64"/>
        <v>12.646027468599005</v>
      </c>
      <c r="E4110">
        <v>-8.9378113363111321E-3</v>
      </c>
    </row>
    <row r="4111" spans="2:5" x14ac:dyDescent="0.3">
      <c r="B4111" s="205">
        <v>39707</v>
      </c>
      <c r="C4111" s="81">
        <v>37.912891000000002</v>
      </c>
      <c r="D4111" s="62">
        <f t="shared" si="64"/>
        <v>-0.9274411212900463</v>
      </c>
      <c r="E4111">
        <v>-8.93824574585644E-3</v>
      </c>
    </row>
    <row r="4112" spans="2:5" x14ac:dyDescent="0.3">
      <c r="B4112" s="205">
        <v>44320</v>
      </c>
      <c r="C4112" s="81">
        <v>522.51208499999996</v>
      </c>
      <c r="D4112" s="62">
        <f t="shared" si="64"/>
        <v>3.3889226454433208E-2</v>
      </c>
      <c r="E4112">
        <v>-8.9416884051622837E-3</v>
      </c>
    </row>
    <row r="4113" spans="2:5" x14ac:dyDescent="0.3">
      <c r="B4113" s="205">
        <v>44648</v>
      </c>
      <c r="C4113" s="81">
        <v>505.38497899999999</v>
      </c>
      <c r="D4113" s="62">
        <f t="shared" si="64"/>
        <v>34.369397870942507</v>
      </c>
      <c r="E4113">
        <v>-8.9456957636255847E-3</v>
      </c>
    </row>
    <row r="4114" spans="2:5" x14ac:dyDescent="0.3">
      <c r="B4114" s="205">
        <v>38398</v>
      </c>
      <c r="C4114" s="81">
        <v>14.288764</v>
      </c>
      <c r="D4114" s="62">
        <f t="shared" si="64"/>
        <v>-0.61082223488362319</v>
      </c>
      <c r="E4114">
        <v>-8.951007704494536E-3</v>
      </c>
    </row>
    <row r="4115" spans="2:5" x14ac:dyDescent="0.3">
      <c r="B4115" s="205">
        <v>38932</v>
      </c>
      <c r="C4115" s="81">
        <v>36.715263</v>
      </c>
      <c r="D4115" s="62">
        <f t="shared" si="64"/>
        <v>0.39098272310678345</v>
      </c>
      <c r="E4115">
        <v>-8.9613384591829721E-3</v>
      </c>
    </row>
    <row r="4116" spans="2:5" x14ac:dyDescent="0.3">
      <c r="B4116" s="205">
        <v>38706</v>
      </c>
      <c r="C4116" s="81">
        <v>26.395197</v>
      </c>
      <c r="D4116" s="62">
        <f t="shared" si="64"/>
        <v>-0.95016634988283888</v>
      </c>
      <c r="E4116">
        <v>-8.9673238746831602E-3</v>
      </c>
    </row>
    <row r="4117" spans="2:5" x14ac:dyDescent="0.3">
      <c r="B4117" s="205">
        <v>44981</v>
      </c>
      <c r="C4117" s="81">
        <v>529.66613800000005</v>
      </c>
      <c r="D4117" s="62">
        <f t="shared" si="64"/>
        <v>6.3422916866858685</v>
      </c>
      <c r="E4117">
        <v>-8.9855414301322108E-3</v>
      </c>
    </row>
    <row r="4118" spans="2:5" x14ac:dyDescent="0.3">
      <c r="B4118" s="205">
        <v>40232</v>
      </c>
      <c r="C4118" s="81">
        <v>72.139076000000003</v>
      </c>
      <c r="D4118" s="62">
        <f t="shared" si="64"/>
        <v>-0.8737401679322081</v>
      </c>
      <c r="E4118">
        <v>-9.0010888764043128E-3</v>
      </c>
    </row>
    <row r="4119" spans="2:5" x14ac:dyDescent="0.3">
      <c r="B4119" s="205">
        <v>45125</v>
      </c>
      <c r="C4119" s="81">
        <v>571.35412599999995</v>
      </c>
      <c r="D4119" s="62">
        <f t="shared" si="64"/>
        <v>0.80761936606666074</v>
      </c>
      <c r="E4119">
        <v>-9.0168134559125597E-3</v>
      </c>
    </row>
    <row r="4120" spans="2:5" x14ac:dyDescent="0.3">
      <c r="B4120" s="205">
        <v>43054</v>
      </c>
      <c r="C4120" s="81">
        <v>316.08099399999998</v>
      </c>
      <c r="D4120" s="62">
        <f t="shared" si="64"/>
        <v>0.24360330153605333</v>
      </c>
      <c r="E4120">
        <v>-9.0249707020100892E-3</v>
      </c>
    </row>
    <row r="4121" spans="2:5" x14ac:dyDescent="0.3">
      <c r="B4121" s="205">
        <v>42255</v>
      </c>
      <c r="C4121" s="81">
        <v>254.16545099999999</v>
      </c>
      <c r="D4121" s="62">
        <f t="shared" si="64"/>
        <v>1.8788111403796051</v>
      </c>
      <c r="E4121">
        <v>-9.0251558380379151E-3</v>
      </c>
    </row>
    <row r="4122" spans="2:5" x14ac:dyDescent="0.3">
      <c r="B4122" s="205">
        <v>40856</v>
      </c>
      <c r="C4122" s="81">
        <v>88.288337999999996</v>
      </c>
      <c r="D4122" s="62">
        <f t="shared" si="64"/>
        <v>-0.803032270973425</v>
      </c>
      <c r="E4122">
        <v>-9.0271480490128897E-3</v>
      </c>
    </row>
    <row r="4123" spans="2:5" x14ac:dyDescent="0.3">
      <c r="B4123" s="205">
        <v>43763</v>
      </c>
      <c r="C4123" s="81">
        <v>448.23757899999998</v>
      </c>
      <c r="D4123" s="62">
        <f t="shared" si="64"/>
        <v>1.0166988960502543</v>
      </c>
      <c r="E4123">
        <v>-9.0462578484938275E-3</v>
      </c>
    </row>
    <row r="4124" spans="2:5" x14ac:dyDescent="0.3">
      <c r="B4124" s="205">
        <v>41969</v>
      </c>
      <c r="C4124" s="81">
        <v>222.26301599999999</v>
      </c>
      <c r="D4124" s="62">
        <f t="shared" si="64"/>
        <v>-0.57347551902446858</v>
      </c>
      <c r="E4124">
        <v>-9.057327636508291E-3</v>
      </c>
    </row>
    <row r="4125" spans="2:5" x14ac:dyDescent="0.3">
      <c r="B4125" s="205">
        <v>44209</v>
      </c>
      <c r="C4125" s="81">
        <v>521.10260000000005</v>
      </c>
      <c r="D4125" s="62">
        <f t="shared" si="64"/>
        <v>0.1772301342265184</v>
      </c>
      <c r="E4125">
        <v>-9.0575642111425606E-3</v>
      </c>
    </row>
    <row r="4126" spans="2:5" x14ac:dyDescent="0.3">
      <c r="B4126" s="205">
        <v>43830</v>
      </c>
      <c r="C4126" s="81">
        <v>442.65142800000001</v>
      </c>
      <c r="D4126" s="62">
        <f t="shared" si="64"/>
        <v>24.278343733312365</v>
      </c>
      <c r="E4126">
        <v>-9.0791583988806095E-3</v>
      </c>
    </row>
    <row r="4127" spans="2:5" x14ac:dyDescent="0.3">
      <c r="B4127" s="205">
        <v>38518</v>
      </c>
      <c r="C4127" s="81">
        <v>17.511092999999999</v>
      </c>
      <c r="D4127" s="62">
        <f t="shared" si="64"/>
        <v>-0.80965543468675227</v>
      </c>
      <c r="E4127">
        <v>-9.1285759044730814E-3</v>
      </c>
    </row>
    <row r="4128" spans="2:5" x14ac:dyDescent="0.3">
      <c r="B4128" s="205">
        <v>40974</v>
      </c>
      <c r="C4128" s="81">
        <v>91.996810999999994</v>
      </c>
      <c r="D4128" s="62">
        <f t="shared" si="64"/>
        <v>-0.67987938508850299</v>
      </c>
      <c r="E4128">
        <v>-9.1433710890798624E-3</v>
      </c>
    </row>
    <row r="4129" spans="2:5" x14ac:dyDescent="0.3">
      <c r="B4129" s="205">
        <v>42555</v>
      </c>
      <c r="C4129" s="81">
        <v>287.38171399999999</v>
      </c>
      <c r="D4129" s="62">
        <f t="shared" si="64"/>
        <v>0.66628488108694783</v>
      </c>
      <c r="E4129">
        <v>-9.1696461562421529E-3</v>
      </c>
    </row>
    <row r="4130" spans="2:5" x14ac:dyDescent="0.3">
      <c r="B4130" s="205">
        <v>41810</v>
      </c>
      <c r="C4130" s="81">
        <v>172.468536</v>
      </c>
      <c r="D4130" s="62">
        <f t="shared" si="64"/>
        <v>1.6276114595790263</v>
      </c>
      <c r="E4130">
        <v>-9.1813936784271039E-3</v>
      </c>
    </row>
    <row r="4131" spans="2:5" x14ac:dyDescent="0.3">
      <c r="B4131" s="205">
        <v>40114</v>
      </c>
      <c r="C4131" s="81">
        <v>65.637000999999998</v>
      </c>
      <c r="D4131" s="62">
        <f t="shared" si="64"/>
        <v>-0.5556638743924337</v>
      </c>
      <c r="E4131">
        <v>-9.1862922358923894E-3</v>
      </c>
    </row>
    <row r="4132" spans="2:5" x14ac:dyDescent="0.3">
      <c r="B4132" s="205">
        <v>41591</v>
      </c>
      <c r="C4132" s="81">
        <v>147.71925400000001</v>
      </c>
      <c r="D4132" s="62">
        <f t="shared" si="64"/>
        <v>2.0898520417337956</v>
      </c>
      <c r="E4132">
        <v>-9.1880763701190152E-3</v>
      </c>
    </row>
    <row r="4133" spans="2:5" x14ac:dyDescent="0.3">
      <c r="B4133" s="205">
        <v>39458</v>
      </c>
      <c r="C4133" s="81">
        <v>47.807873000000001</v>
      </c>
      <c r="D4133" s="62">
        <f t="shared" si="64"/>
        <v>-0.81942349202738507</v>
      </c>
      <c r="E4133">
        <v>-9.2308520629017631E-3</v>
      </c>
    </row>
    <row r="4134" spans="2:5" x14ac:dyDescent="0.3">
      <c r="B4134" s="205">
        <v>42656</v>
      </c>
      <c r="C4134" s="81">
        <v>264.75134300000002</v>
      </c>
      <c r="D4134" s="62">
        <f t="shared" si="64"/>
        <v>4.8778348781470511</v>
      </c>
      <c r="E4134">
        <v>-9.2545929077523029E-3</v>
      </c>
    </row>
    <row r="4135" spans="2:5" x14ac:dyDescent="0.3">
      <c r="B4135" s="205">
        <v>39344</v>
      </c>
      <c r="C4135" s="81">
        <v>45.042324000000001</v>
      </c>
      <c r="D4135" s="62">
        <f t="shared" si="64"/>
        <v>-0.91895297570388834</v>
      </c>
      <c r="E4135">
        <v>-9.2676426328585308E-3</v>
      </c>
    </row>
    <row r="4136" spans="2:5" x14ac:dyDescent="0.3">
      <c r="B4136" s="205">
        <v>44368</v>
      </c>
      <c r="C4136" s="81">
        <v>555.75543200000004</v>
      </c>
      <c r="D4136" s="62">
        <f t="shared" si="64"/>
        <v>5.081107581264332</v>
      </c>
      <c r="E4136">
        <v>-9.2704602814035249E-3</v>
      </c>
    </row>
    <row r="4137" spans="2:5" x14ac:dyDescent="0.3">
      <c r="B4137" s="205">
        <v>40415</v>
      </c>
      <c r="C4137" s="81">
        <v>91.390495000000001</v>
      </c>
      <c r="D4137" s="62">
        <f t="shared" si="64"/>
        <v>-0.70210193571281809</v>
      </c>
      <c r="E4137">
        <v>-9.2927919508569486E-3</v>
      </c>
    </row>
    <row r="4138" spans="2:5" x14ac:dyDescent="0.3">
      <c r="B4138" s="205">
        <v>43159</v>
      </c>
      <c r="C4138" s="81">
        <v>306.78445399999998</v>
      </c>
      <c r="D4138" s="62">
        <f t="shared" si="64"/>
        <v>1.6556456806876452</v>
      </c>
      <c r="E4138">
        <v>-9.2961087428960042E-3</v>
      </c>
    </row>
    <row r="4139" spans="2:5" x14ac:dyDescent="0.3">
      <c r="B4139" s="205">
        <v>41283</v>
      </c>
      <c r="C4139" s="81">
        <v>115.52160600000001</v>
      </c>
      <c r="D4139" s="62">
        <f t="shared" si="64"/>
        <v>0.29378562368806127</v>
      </c>
      <c r="E4139">
        <v>-9.305826675798658E-3</v>
      </c>
    </row>
    <row r="4140" spans="2:5" x14ac:dyDescent="0.3">
      <c r="B4140" s="205">
        <v>40492</v>
      </c>
      <c r="C4140" s="81">
        <v>89.289603999999997</v>
      </c>
      <c r="D4140" s="62">
        <f t="shared" si="64"/>
        <v>0.16507962302193449</v>
      </c>
      <c r="E4140">
        <v>-9.3134160916641066E-3</v>
      </c>
    </row>
    <row r="4141" spans="2:5" x14ac:dyDescent="0.3">
      <c r="B4141" s="205">
        <v>40219</v>
      </c>
      <c r="C4141" s="81">
        <v>76.638199</v>
      </c>
      <c r="D4141" s="62">
        <f t="shared" si="64"/>
        <v>-0.85583483359675694</v>
      </c>
      <c r="E4141">
        <v>-9.3171362702987957E-3</v>
      </c>
    </row>
    <row r="4142" spans="2:5" x14ac:dyDescent="0.3">
      <c r="B4142" s="205">
        <v>45316</v>
      </c>
      <c r="C4142" s="81">
        <v>531.59997599999997</v>
      </c>
      <c r="D4142" s="62">
        <f t="shared" si="64"/>
        <v>4.9595591428256727</v>
      </c>
      <c r="E4142">
        <v>-9.3179281096352502E-3</v>
      </c>
    </row>
    <row r="4143" spans="2:5" x14ac:dyDescent="0.3">
      <c r="B4143" s="205">
        <v>40556</v>
      </c>
      <c r="C4143" s="81">
        <v>89.201224999999994</v>
      </c>
      <c r="D4143" s="62">
        <f t="shared" si="64"/>
        <v>-0.84954876956061776</v>
      </c>
      <c r="E4143">
        <v>-9.3229757325667996E-3</v>
      </c>
    </row>
    <row r="4144" spans="2:5" x14ac:dyDescent="0.3">
      <c r="B4144" s="205">
        <v>44904</v>
      </c>
      <c r="C4144" s="81">
        <v>592.89129600000001</v>
      </c>
      <c r="D4144" s="62">
        <f t="shared" si="64"/>
        <v>121.38421239060808</v>
      </c>
      <c r="E4144">
        <v>-9.3482340685468544E-3</v>
      </c>
    </row>
    <row r="4145" spans="2:5" x14ac:dyDescent="0.3">
      <c r="B4145" s="205">
        <v>37746</v>
      </c>
      <c r="C4145" s="81">
        <v>4.8445080000000003</v>
      </c>
      <c r="D4145" s="62">
        <f t="shared" si="64"/>
        <v>-0.89871622901605797</v>
      </c>
      <c r="E4145">
        <v>-9.3603989789547756E-3</v>
      </c>
    </row>
    <row r="4146" spans="2:5" x14ac:dyDescent="0.3">
      <c r="B4146" s="205">
        <v>39955</v>
      </c>
      <c r="C4146" s="81">
        <v>47.831038999999997</v>
      </c>
      <c r="D4146" s="62">
        <f t="shared" si="64"/>
        <v>4.1686416687639385</v>
      </c>
      <c r="E4146">
        <v>-9.37500666632856E-3</v>
      </c>
    </row>
    <row r="4147" spans="2:5" x14ac:dyDescent="0.3">
      <c r="B4147" s="205">
        <v>38208</v>
      </c>
      <c r="C4147" s="81">
        <v>9.2540829999999996</v>
      </c>
      <c r="D4147" s="62">
        <f t="shared" si="64"/>
        <v>0.54991644193024003</v>
      </c>
      <c r="E4147">
        <v>-9.3816730188131907E-3</v>
      </c>
    </row>
    <row r="4148" spans="2:5" x14ac:dyDescent="0.3">
      <c r="B4148" s="205">
        <v>37508</v>
      </c>
      <c r="C4148" s="81">
        <v>5.9706979999999996</v>
      </c>
      <c r="D4148" s="62">
        <f t="shared" si="64"/>
        <v>-0.98992863162874667</v>
      </c>
      <c r="E4148">
        <v>-9.3866646845656293E-3</v>
      </c>
    </row>
    <row r="4149" spans="2:5" x14ac:dyDescent="0.3">
      <c r="B4149" s="205">
        <v>44508</v>
      </c>
      <c r="C4149" s="81">
        <v>592.83880599999998</v>
      </c>
      <c r="D4149" s="62">
        <f t="shared" si="64"/>
        <v>13.71858473089495</v>
      </c>
      <c r="E4149">
        <v>-9.3868405499153307E-3</v>
      </c>
    </row>
    <row r="4150" spans="2:5" x14ac:dyDescent="0.3">
      <c r="B4150" s="205">
        <v>39493</v>
      </c>
      <c r="C4150" s="81">
        <v>40.278247999999998</v>
      </c>
      <c r="D4150" s="62">
        <f t="shared" si="64"/>
        <v>-0.59076229862315299</v>
      </c>
      <c r="E4150">
        <v>-9.389443778721045E-3</v>
      </c>
    </row>
    <row r="4151" spans="2:5" x14ac:dyDescent="0.3">
      <c r="B4151" s="205">
        <v>40744</v>
      </c>
      <c r="C4151" s="81">
        <v>98.422623000000002</v>
      </c>
      <c r="D4151" s="62">
        <f t="shared" si="64"/>
        <v>-0.80793774187403355</v>
      </c>
      <c r="E4151">
        <v>-9.3914873809833356E-3</v>
      </c>
    </row>
    <row r="4152" spans="2:5" x14ac:dyDescent="0.3">
      <c r="B4152" s="205">
        <v>44343</v>
      </c>
      <c r="C4152" s="81">
        <v>512.45165999999995</v>
      </c>
      <c r="D4152" s="62">
        <f t="shared" si="64"/>
        <v>7.6020508283624721</v>
      </c>
      <c r="E4152">
        <v>-9.3950471022382943E-3</v>
      </c>
    </row>
    <row r="4153" spans="2:5" x14ac:dyDescent="0.3">
      <c r="B4153" s="205">
        <v>40080</v>
      </c>
      <c r="C4153" s="81">
        <v>59.573196000000003</v>
      </c>
      <c r="D4153" s="62">
        <f t="shared" si="64"/>
        <v>-0.49996785680102873</v>
      </c>
      <c r="E4153">
        <v>-9.3964604875732532E-3</v>
      </c>
    </row>
    <row r="4154" spans="2:5" x14ac:dyDescent="0.3">
      <c r="B4154" s="205">
        <v>41312</v>
      </c>
      <c r="C4154" s="81">
        <v>119.138733</v>
      </c>
      <c r="D4154" s="62">
        <f t="shared" si="64"/>
        <v>2.1732029509663011</v>
      </c>
      <c r="E4154">
        <v>-9.3983025958347417E-3</v>
      </c>
    </row>
    <row r="4155" spans="2:5" x14ac:dyDescent="0.3">
      <c r="B4155" s="205">
        <v>38925</v>
      </c>
      <c r="C4155" s="81">
        <v>37.545261000000004</v>
      </c>
      <c r="D4155" s="62">
        <f t="shared" si="64"/>
        <v>-0.55084165551544662</v>
      </c>
      <c r="E4155">
        <v>-9.4163496376894178E-3</v>
      </c>
    </row>
    <row r="4156" spans="2:5" x14ac:dyDescent="0.3">
      <c r="B4156" s="205">
        <v>40631</v>
      </c>
      <c r="C4156" s="81">
        <v>83.590255999999997</v>
      </c>
      <c r="D4156" s="62">
        <f t="shared" si="64"/>
        <v>0.98684706044988013</v>
      </c>
      <c r="E4156">
        <v>-9.4241878295685411E-3</v>
      </c>
    </row>
    <row r="4157" spans="2:5" x14ac:dyDescent="0.3">
      <c r="B4157" s="205">
        <v>39240</v>
      </c>
      <c r="C4157" s="81">
        <v>42.071812000000001</v>
      </c>
      <c r="D4157" s="62">
        <f t="shared" si="64"/>
        <v>0.24911310702627179</v>
      </c>
      <c r="E4157">
        <v>-9.4245416496084571E-3</v>
      </c>
    </row>
    <row r="4158" spans="2:5" x14ac:dyDescent="0.3">
      <c r="B4158" s="205">
        <v>39771</v>
      </c>
      <c r="C4158" s="81">
        <v>33.681347000000002</v>
      </c>
      <c r="D4158" s="62">
        <f t="shared" si="64"/>
        <v>4.1763073841344234</v>
      </c>
      <c r="E4158">
        <v>-9.4280561047156933E-3</v>
      </c>
    </row>
    <row r="4159" spans="2:5" x14ac:dyDescent="0.3">
      <c r="B4159" s="205">
        <v>37824</v>
      </c>
      <c r="C4159" s="81">
        <v>6.5068289999999998</v>
      </c>
      <c r="D4159" s="62">
        <f t="shared" si="64"/>
        <v>-0.56013796090904777</v>
      </c>
      <c r="E4159">
        <v>-9.4507307909531494E-3</v>
      </c>
    </row>
    <row r="4160" spans="2:5" x14ac:dyDescent="0.3">
      <c r="B4160" s="205">
        <v>38435</v>
      </c>
      <c r="C4160" s="81">
        <v>14.792885999999999</v>
      </c>
      <c r="D4160" s="62">
        <f t="shared" si="64"/>
        <v>-0.96637579799252937</v>
      </c>
      <c r="E4160">
        <v>-9.4518295116391964E-3</v>
      </c>
    </row>
    <row r="4161" spans="2:5" x14ac:dyDescent="0.3">
      <c r="B4161" s="205">
        <v>43833</v>
      </c>
      <c r="C4161" s="81">
        <v>439.94757099999998</v>
      </c>
      <c r="D4161" s="62">
        <f t="shared" si="64"/>
        <v>0.22058506168036421</v>
      </c>
      <c r="E4161">
        <v>-9.4577036813476584E-3</v>
      </c>
    </row>
    <row r="4162" spans="2:5" x14ac:dyDescent="0.3">
      <c r="B4162" s="205">
        <v>43250</v>
      </c>
      <c r="C4162" s="81">
        <v>360.439911</v>
      </c>
      <c r="D4162" s="62">
        <f t="shared" si="64"/>
        <v>3.2910019961188111</v>
      </c>
      <c r="E4162">
        <v>-9.4669660229497448E-3</v>
      </c>
    </row>
    <row r="4163" spans="2:5" x14ac:dyDescent="0.3">
      <c r="B4163" s="205">
        <v>40933</v>
      </c>
      <c r="C4163" s="81">
        <v>83.999008000000003</v>
      </c>
      <c r="D4163" s="62">
        <f t="shared" si="64"/>
        <v>-0.66084718104253859</v>
      </c>
      <c r="E4163">
        <v>-9.4837508666088047E-3</v>
      </c>
    </row>
    <row r="4164" spans="2:5" x14ac:dyDescent="0.3">
      <c r="B4164" s="205">
        <v>42313</v>
      </c>
      <c r="C4164" s="81">
        <v>247.673035</v>
      </c>
      <c r="D4164" s="62">
        <f t="shared" si="64"/>
        <v>14.48078379922419</v>
      </c>
      <c r="E4164">
        <v>-9.4866872734796024E-3</v>
      </c>
    </row>
    <row r="4165" spans="2:5" x14ac:dyDescent="0.3">
      <c r="B4165" s="205">
        <v>38429</v>
      </c>
      <c r="C4165" s="81">
        <v>15.99874</v>
      </c>
      <c r="D4165" s="62">
        <f t="shared" si="64"/>
        <v>-0.93932419602845507</v>
      </c>
      <c r="E4165">
        <v>-9.4876883553321814E-3</v>
      </c>
    </row>
    <row r="4166" spans="2:5" x14ac:dyDescent="0.3">
      <c r="B4166" s="205">
        <v>42817</v>
      </c>
      <c r="C4166" s="81">
        <v>263.67578099999997</v>
      </c>
      <c r="D4166" s="62">
        <f t="shared" si="64"/>
        <v>43.72672817594875</v>
      </c>
      <c r="E4166">
        <v>-9.5052839238355443E-3</v>
      </c>
    </row>
    <row r="4167" spans="2:5" x14ac:dyDescent="0.3">
      <c r="B4167" s="205">
        <v>37512</v>
      </c>
      <c r="C4167" s="81">
        <v>5.8952619999999998</v>
      </c>
      <c r="D4167" s="62">
        <f t="shared" si="64"/>
        <v>-0.51748489107306506</v>
      </c>
      <c r="E4167">
        <v>-9.5056350660082858E-3</v>
      </c>
    </row>
    <row r="4168" spans="2:5" x14ac:dyDescent="0.3">
      <c r="B4168" s="205">
        <v>37992</v>
      </c>
      <c r="C4168" s="81">
        <v>12.217777</v>
      </c>
      <c r="D4168" s="62">
        <f t="shared" ref="D4168:D4231" si="65">(C4168-C4169)/C4169</f>
        <v>-0.42455778615832274</v>
      </c>
      <c r="E4168">
        <v>-9.5178173713057392E-3</v>
      </c>
    </row>
    <row r="4169" spans="2:5" x14ac:dyDescent="0.3">
      <c r="B4169" s="205">
        <v>38580</v>
      </c>
      <c r="C4169" s="81">
        <v>21.231978999999999</v>
      </c>
      <c r="D4169" s="62">
        <f t="shared" si="65"/>
        <v>-0.9264184693428843</v>
      </c>
      <c r="E4169">
        <v>-9.5181426020980835E-3</v>
      </c>
    </row>
    <row r="4170" spans="2:5" x14ac:dyDescent="0.3">
      <c r="B4170" s="205">
        <v>42986</v>
      </c>
      <c r="C4170" s="81">
        <v>288.55038500000001</v>
      </c>
      <c r="D4170" s="62">
        <f t="shared" si="65"/>
        <v>-0.19370170575159484</v>
      </c>
      <c r="E4170">
        <v>-9.5220893991572134E-3</v>
      </c>
    </row>
    <row r="4171" spans="2:5" x14ac:dyDescent="0.3">
      <c r="B4171" s="205">
        <v>43299</v>
      </c>
      <c r="C4171" s="81">
        <v>357.87051400000001</v>
      </c>
      <c r="D4171" s="62">
        <f t="shared" si="65"/>
        <v>6.7326015472657001</v>
      </c>
      <c r="E4171">
        <v>-9.5275113143128351E-3</v>
      </c>
    </row>
    <row r="4172" spans="2:5" x14ac:dyDescent="0.3">
      <c r="B4172" s="205">
        <v>39408</v>
      </c>
      <c r="C4172" s="81">
        <v>46.280738999999997</v>
      </c>
      <c r="D4172" s="62">
        <f t="shared" si="65"/>
        <v>5.7671158650197223E-2</v>
      </c>
      <c r="E4172">
        <v>-9.5326254272714555E-3</v>
      </c>
    </row>
    <row r="4173" spans="2:5" x14ac:dyDescent="0.3">
      <c r="B4173" s="205">
        <v>39259</v>
      </c>
      <c r="C4173" s="81">
        <v>43.757210000000001</v>
      </c>
      <c r="D4173" s="62">
        <f t="shared" si="65"/>
        <v>-0.91301617921915146</v>
      </c>
      <c r="E4173">
        <v>-9.5373196339265127E-3</v>
      </c>
    </row>
    <row r="4174" spans="2:5" x14ac:dyDescent="0.3">
      <c r="B4174" s="205">
        <v>45390</v>
      </c>
      <c r="C4174" s="81">
        <v>503.04998799999998</v>
      </c>
      <c r="D4174" s="62">
        <f t="shared" si="65"/>
        <v>0.73468725863884887</v>
      </c>
      <c r="E4174">
        <v>-9.5491357694326099E-3</v>
      </c>
    </row>
    <row r="4175" spans="2:5" x14ac:dyDescent="0.3">
      <c r="B4175" s="205">
        <v>42570</v>
      </c>
      <c r="C4175" s="81">
        <v>289.99462899999997</v>
      </c>
      <c r="D4175" s="62">
        <f t="shared" si="65"/>
        <v>7.8328556700490841</v>
      </c>
      <c r="E4175">
        <v>-9.5619446323124482E-3</v>
      </c>
    </row>
    <row r="4176" spans="2:5" x14ac:dyDescent="0.3">
      <c r="B4176" s="205">
        <v>38803</v>
      </c>
      <c r="C4176" s="81">
        <v>32.831356</v>
      </c>
      <c r="D4176" s="62">
        <f t="shared" si="65"/>
        <v>-0.91633786849063537</v>
      </c>
      <c r="E4176">
        <v>-9.5651600471165985E-3</v>
      </c>
    </row>
    <row r="4177" spans="2:5" x14ac:dyDescent="0.3">
      <c r="B4177" s="205">
        <v>43438</v>
      </c>
      <c r="C4177" s="81">
        <v>392.42791699999998</v>
      </c>
      <c r="D4177" s="62">
        <f t="shared" si="65"/>
        <v>-0.23465030607928825</v>
      </c>
      <c r="E4177">
        <v>-9.5652357738142679E-3</v>
      </c>
    </row>
    <row r="4178" spans="2:5" x14ac:dyDescent="0.3">
      <c r="B4178" s="205">
        <v>44223</v>
      </c>
      <c r="C4178" s="81">
        <v>512.74328600000001</v>
      </c>
      <c r="D4178" s="62">
        <f t="shared" si="65"/>
        <v>0.23787288997910158</v>
      </c>
      <c r="E4178">
        <v>-9.5756828942427964E-3</v>
      </c>
    </row>
    <row r="4179" spans="2:5" x14ac:dyDescent="0.3">
      <c r="B4179" s="205">
        <v>43978</v>
      </c>
      <c r="C4179" s="81">
        <v>414.21319599999998</v>
      </c>
      <c r="D4179" s="62">
        <f t="shared" si="65"/>
        <v>69.056169321483139</v>
      </c>
      <c r="E4179">
        <v>-9.5820623972498863E-3</v>
      </c>
    </row>
    <row r="4180" spans="2:5" x14ac:dyDescent="0.3">
      <c r="B4180" s="205">
        <v>37650</v>
      </c>
      <c r="C4180" s="81">
        <v>5.9125870000000003</v>
      </c>
      <c r="D4180" s="62">
        <f t="shared" si="65"/>
        <v>-0.98877312705356768</v>
      </c>
      <c r="E4180">
        <v>-9.5848994783248511E-3</v>
      </c>
    </row>
    <row r="4181" spans="2:5" x14ac:dyDescent="0.3">
      <c r="B4181" s="205">
        <v>44993</v>
      </c>
      <c r="C4181" s="81">
        <v>526.64593500000001</v>
      </c>
      <c r="D4181" s="62">
        <f t="shared" si="65"/>
        <v>4.7190563784944057</v>
      </c>
      <c r="E4181">
        <v>-9.5903182594417498E-3</v>
      </c>
    </row>
    <row r="4182" spans="2:5" x14ac:dyDescent="0.3">
      <c r="B4182" s="205">
        <v>40969</v>
      </c>
      <c r="C4182" s="81">
        <v>92.086158999999995</v>
      </c>
      <c r="D4182" s="62">
        <f t="shared" si="65"/>
        <v>14.802353205648515</v>
      </c>
      <c r="E4182">
        <v>-9.6109388598050825E-3</v>
      </c>
    </row>
    <row r="4183" spans="2:5" x14ac:dyDescent="0.3">
      <c r="B4183" s="205">
        <v>37517</v>
      </c>
      <c r="C4183" s="81">
        <v>5.8273700000000002</v>
      </c>
      <c r="D4183" s="62">
        <f t="shared" si="65"/>
        <v>-0.80372256749071347</v>
      </c>
      <c r="E4183">
        <v>-9.6154842999095474E-3</v>
      </c>
    </row>
    <row r="4184" spans="2:5" x14ac:dyDescent="0.3">
      <c r="B4184" s="205">
        <v>38740</v>
      </c>
      <c r="C4184" s="81">
        <v>29.689454999999999</v>
      </c>
      <c r="D4184" s="62">
        <f t="shared" si="65"/>
        <v>-0.87756195436564899</v>
      </c>
      <c r="E4184">
        <v>-9.6155453117211381E-3</v>
      </c>
    </row>
    <row r="4185" spans="2:5" x14ac:dyDescent="0.3">
      <c r="B4185" s="205">
        <v>42065</v>
      </c>
      <c r="C4185" s="81">
        <v>242.485535</v>
      </c>
      <c r="D4185" s="62">
        <f t="shared" si="65"/>
        <v>4.9413137393370334</v>
      </c>
      <c r="E4185">
        <v>-9.6173768091469894E-3</v>
      </c>
    </row>
    <row r="4186" spans="2:5" x14ac:dyDescent="0.3">
      <c r="B4186" s="205">
        <v>39141</v>
      </c>
      <c r="C4186" s="81">
        <v>40.813454</v>
      </c>
      <c r="D4186" s="62">
        <f t="shared" si="65"/>
        <v>-0.89784582690653125</v>
      </c>
      <c r="E4186">
        <v>-9.6298731501713881E-3</v>
      </c>
    </row>
    <row r="4187" spans="2:5" x14ac:dyDescent="0.3">
      <c r="B4187" s="205">
        <v>43473</v>
      </c>
      <c r="C4187" s="81">
        <v>399.52801499999998</v>
      </c>
      <c r="D4187" s="62">
        <f t="shared" si="65"/>
        <v>77.454908969231724</v>
      </c>
      <c r="E4187">
        <v>-9.6325260574183103E-3</v>
      </c>
    </row>
    <row r="4188" spans="2:5" x14ac:dyDescent="0.3">
      <c r="B4188" s="205">
        <v>37704</v>
      </c>
      <c r="C4188" s="81">
        <v>5.092454</v>
      </c>
      <c r="D4188" s="62">
        <f t="shared" si="65"/>
        <v>-0.99080858804197791</v>
      </c>
      <c r="E4188">
        <v>-9.6440248274811038E-3</v>
      </c>
    </row>
    <row r="4189" spans="2:5" x14ac:dyDescent="0.3">
      <c r="B4189" s="205">
        <v>44547</v>
      </c>
      <c r="C4189" s="81">
        <v>554.04480000000001</v>
      </c>
      <c r="D4189" s="62">
        <f t="shared" si="65"/>
        <v>5.430957994928149</v>
      </c>
      <c r="E4189">
        <v>-9.6447988424204767E-3</v>
      </c>
    </row>
    <row r="4190" spans="2:5" x14ac:dyDescent="0.3">
      <c r="B4190" s="205">
        <v>40611</v>
      </c>
      <c r="C4190" s="81">
        <v>86.152762999999993</v>
      </c>
      <c r="D4190" s="62">
        <f t="shared" si="65"/>
        <v>-0.64990909834844568</v>
      </c>
      <c r="E4190">
        <v>-9.6492475207999567E-3</v>
      </c>
    </row>
    <row r="4191" spans="2:5" x14ac:dyDescent="0.3">
      <c r="B4191" s="205">
        <v>42087</v>
      </c>
      <c r="C4191" s="81">
        <v>246.086838</v>
      </c>
      <c r="D4191" s="62">
        <f t="shared" si="65"/>
        <v>6.8913913943766545</v>
      </c>
      <c r="E4191">
        <v>-9.6620222683669304E-3</v>
      </c>
    </row>
    <row r="4192" spans="2:5" x14ac:dyDescent="0.3">
      <c r="B4192" s="205">
        <v>38751</v>
      </c>
      <c r="C4192" s="81">
        <v>31.184214000000001</v>
      </c>
      <c r="D4192" s="62">
        <f t="shared" si="65"/>
        <v>2.2484625535590546</v>
      </c>
      <c r="E4192">
        <v>-9.6770503568015236E-3</v>
      </c>
    </row>
    <row r="4193" spans="2:5" x14ac:dyDescent="0.3">
      <c r="B4193" s="205">
        <v>38135</v>
      </c>
      <c r="C4193" s="81">
        <v>9.5996839999999999</v>
      </c>
      <c r="D4193" s="62">
        <f t="shared" si="65"/>
        <v>-0.97858649316664137</v>
      </c>
      <c r="E4193">
        <v>-9.6892715282069861E-3</v>
      </c>
    </row>
    <row r="4194" spans="2:5" x14ac:dyDescent="0.3">
      <c r="B4194" s="205">
        <v>43790</v>
      </c>
      <c r="C4194" s="81">
        <v>448.30041499999999</v>
      </c>
      <c r="D4194" s="62">
        <f t="shared" si="65"/>
        <v>6.4924035655184085</v>
      </c>
      <c r="E4194">
        <v>-9.7056203684673329E-3</v>
      </c>
    </row>
    <row r="4195" spans="2:5" x14ac:dyDescent="0.3">
      <c r="B4195" s="205">
        <v>40060</v>
      </c>
      <c r="C4195" s="81">
        <v>59.833992000000002</v>
      </c>
      <c r="D4195" s="62">
        <f t="shared" si="65"/>
        <v>-0.33547817146455766</v>
      </c>
      <c r="E4195">
        <v>-9.7123802784410823E-3</v>
      </c>
    </row>
    <row r="4196" spans="2:5" x14ac:dyDescent="0.3">
      <c r="B4196" s="205">
        <v>40555</v>
      </c>
      <c r="C4196" s="81">
        <v>90.040672000000001</v>
      </c>
      <c r="D4196" s="62">
        <f t="shared" si="65"/>
        <v>-0.80908244151973674</v>
      </c>
      <c r="E4196">
        <v>-9.7181296535008739E-3</v>
      </c>
    </row>
    <row r="4197" spans="2:5" x14ac:dyDescent="0.3">
      <c r="B4197" s="205">
        <v>43858</v>
      </c>
      <c r="C4197" s="81">
        <v>471.62069700000001</v>
      </c>
      <c r="D4197" s="62">
        <f t="shared" si="65"/>
        <v>9.8529743027341951E-2</v>
      </c>
      <c r="E4197">
        <v>-9.7323770533918417E-3</v>
      </c>
    </row>
    <row r="4198" spans="2:5" x14ac:dyDescent="0.3">
      <c r="B4198" s="205">
        <v>43500</v>
      </c>
      <c r="C4198" s="81">
        <v>429.31991599999998</v>
      </c>
      <c r="D4198" s="62">
        <f t="shared" si="65"/>
        <v>5.9431567019928053</v>
      </c>
      <c r="E4198">
        <v>-9.7378663380992148E-3</v>
      </c>
    </row>
    <row r="4199" spans="2:5" x14ac:dyDescent="0.3">
      <c r="B4199" s="205">
        <v>40091</v>
      </c>
      <c r="C4199" s="81">
        <v>61.833534</v>
      </c>
      <c r="D4199" s="62">
        <f t="shared" si="65"/>
        <v>-0.63957063477280895</v>
      </c>
      <c r="E4199">
        <v>-9.7460371966687255E-3</v>
      </c>
    </row>
    <row r="4200" spans="2:5" x14ac:dyDescent="0.3">
      <c r="B4200" s="205">
        <v>41774</v>
      </c>
      <c r="C4200" s="81">
        <v>171.555206</v>
      </c>
      <c r="D4200" s="62">
        <f t="shared" si="65"/>
        <v>3.6535206009079282</v>
      </c>
      <c r="E4200">
        <v>-9.7525304384204845E-3</v>
      </c>
    </row>
    <row r="4201" spans="2:5" x14ac:dyDescent="0.3">
      <c r="B4201" s="205">
        <v>39729</v>
      </c>
      <c r="C4201" s="81">
        <v>36.865681000000002</v>
      </c>
      <c r="D4201" s="62">
        <f t="shared" si="65"/>
        <v>-0.93270843731861364</v>
      </c>
      <c r="E4201">
        <v>-9.7591383320381371E-3</v>
      </c>
    </row>
    <row r="4202" spans="2:5" x14ac:dyDescent="0.3">
      <c r="B4202" s="205">
        <v>45300</v>
      </c>
      <c r="C4202" s="81">
        <v>547.84997599999997</v>
      </c>
      <c r="D4202" s="62">
        <f t="shared" si="65"/>
        <v>1.853064455652802</v>
      </c>
      <c r="E4202">
        <v>-9.7605494803434806E-3</v>
      </c>
    </row>
    <row r="4203" spans="2:5" x14ac:dyDescent="0.3">
      <c r="B4203" s="205">
        <v>41928</v>
      </c>
      <c r="C4203" s="81">
        <v>192.021591</v>
      </c>
      <c r="D4203" s="62">
        <f t="shared" si="65"/>
        <v>0.75399677445205127</v>
      </c>
      <c r="E4203">
        <v>-9.761978651827102E-3</v>
      </c>
    </row>
    <row r="4204" spans="2:5" x14ac:dyDescent="0.3">
      <c r="B4204" s="205">
        <v>41149</v>
      </c>
      <c r="C4204" s="81">
        <v>109.47659299999999</v>
      </c>
      <c r="D4204" s="62">
        <f t="shared" si="65"/>
        <v>-0.80862318095506025</v>
      </c>
      <c r="E4204">
        <v>-9.7642562271851759E-3</v>
      </c>
    </row>
    <row r="4205" spans="2:5" x14ac:dyDescent="0.3">
      <c r="B4205" s="205">
        <v>45120</v>
      </c>
      <c r="C4205" s="81">
        <v>572.04730199999995</v>
      </c>
      <c r="D4205" s="62">
        <f t="shared" si="65"/>
        <v>9.6933429849868122E-2</v>
      </c>
      <c r="E4205">
        <v>-9.7703111893307944E-3</v>
      </c>
    </row>
    <row r="4206" spans="2:5" x14ac:dyDescent="0.3">
      <c r="B4206" s="205">
        <v>44994</v>
      </c>
      <c r="C4206" s="81">
        <v>521.49682600000006</v>
      </c>
      <c r="D4206" s="62">
        <f t="shared" si="65"/>
        <v>2.0503736089919222</v>
      </c>
      <c r="E4206">
        <v>-9.7771741084452749E-3</v>
      </c>
    </row>
    <row r="4207" spans="2:5" x14ac:dyDescent="0.3">
      <c r="B4207" s="205">
        <v>41806</v>
      </c>
      <c r="C4207" s="81">
        <v>170.961624</v>
      </c>
      <c r="D4207" s="62">
        <f t="shared" si="65"/>
        <v>-0.71641237425902415</v>
      </c>
      <c r="E4207">
        <v>-9.7858879831853873E-3</v>
      </c>
    </row>
    <row r="4208" spans="2:5" x14ac:dyDescent="0.3">
      <c r="B4208" s="205">
        <v>44469</v>
      </c>
      <c r="C4208" s="81">
        <v>602.85290499999996</v>
      </c>
      <c r="D4208" s="62">
        <f t="shared" si="65"/>
        <v>1.9527336164420697</v>
      </c>
      <c r="E4208">
        <v>-9.7890825266104091E-3</v>
      </c>
    </row>
    <row r="4209" spans="2:5" x14ac:dyDescent="0.3">
      <c r="B4209" s="205">
        <v>41873</v>
      </c>
      <c r="C4209" s="81">
        <v>204.16772499999999</v>
      </c>
      <c r="D4209" s="62">
        <f t="shared" si="65"/>
        <v>8.0278435824325758</v>
      </c>
      <c r="E4209">
        <v>-9.7972816578555996E-3</v>
      </c>
    </row>
    <row r="4210" spans="2:5" x14ac:dyDescent="0.3">
      <c r="B4210" s="205">
        <v>38611</v>
      </c>
      <c r="C4210" s="81">
        <v>22.615337</v>
      </c>
      <c r="D4210" s="62">
        <f t="shared" si="65"/>
        <v>-0.91213727366788233</v>
      </c>
      <c r="E4210">
        <v>-9.8268026148589181E-3</v>
      </c>
    </row>
    <row r="4211" spans="2:5" x14ac:dyDescent="0.3">
      <c r="B4211" s="205">
        <v>42362</v>
      </c>
      <c r="C4211" s="81">
        <v>257.39398199999999</v>
      </c>
      <c r="D4211" s="62">
        <f t="shared" si="65"/>
        <v>2.6634071353965734</v>
      </c>
      <c r="E4211">
        <v>-9.8404464829983489E-3</v>
      </c>
    </row>
    <row r="4212" spans="2:5" x14ac:dyDescent="0.3">
      <c r="B4212" s="205">
        <v>40193</v>
      </c>
      <c r="C4212" s="81">
        <v>70.260818</v>
      </c>
      <c r="D4212" s="62">
        <f t="shared" si="65"/>
        <v>8.0225548403401366</v>
      </c>
      <c r="E4212">
        <v>-9.8489150756484161E-3</v>
      </c>
    </row>
    <row r="4213" spans="2:5" x14ac:dyDescent="0.3">
      <c r="B4213" s="205">
        <v>37876</v>
      </c>
      <c r="C4213" s="81">
        <v>7.787242</v>
      </c>
      <c r="D4213" s="62">
        <f t="shared" si="65"/>
        <v>-0.98555147614266325</v>
      </c>
      <c r="E4213">
        <v>-9.8664435640140238E-3</v>
      </c>
    </row>
    <row r="4214" spans="2:5" x14ac:dyDescent="0.3">
      <c r="B4214" s="205">
        <v>45208</v>
      </c>
      <c r="C4214" s="81">
        <v>538.96453899999995</v>
      </c>
      <c r="D4214" s="62">
        <f t="shared" si="65"/>
        <v>14.7225373305745</v>
      </c>
      <c r="E4214">
        <v>-9.8693549268666757E-3</v>
      </c>
    </row>
    <row r="4215" spans="2:5" x14ac:dyDescent="0.3">
      <c r="B4215" s="205">
        <v>39741</v>
      </c>
      <c r="C4215" s="81">
        <v>34.279743000000003</v>
      </c>
      <c r="D4215" s="62">
        <f t="shared" si="65"/>
        <v>-0.93390400964690934</v>
      </c>
      <c r="E4215">
        <v>-9.8765268068262985E-3</v>
      </c>
    </row>
    <row r="4216" spans="2:5" x14ac:dyDescent="0.3">
      <c r="B4216" s="205">
        <v>44853</v>
      </c>
      <c r="C4216" s="81">
        <v>518.63574200000005</v>
      </c>
      <c r="D4216" s="62">
        <f t="shared" si="65"/>
        <v>-3.1941287048209165E-2</v>
      </c>
      <c r="E4216">
        <v>-9.8805375284787694E-3</v>
      </c>
    </row>
    <row r="4217" spans="2:5" x14ac:dyDescent="0.3">
      <c r="B4217" s="205">
        <v>44585</v>
      </c>
      <c r="C4217" s="81">
        <v>535.74823000000004</v>
      </c>
      <c r="D4217" s="62">
        <f t="shared" si="65"/>
        <v>5.4484940438767948</v>
      </c>
      <c r="E4217">
        <v>-9.8813356001417208E-3</v>
      </c>
    </row>
    <row r="4218" spans="2:5" x14ac:dyDescent="0.3">
      <c r="B4218" s="205">
        <v>40344</v>
      </c>
      <c r="C4218" s="81">
        <v>83.081138999999993</v>
      </c>
      <c r="D4218" s="62">
        <f t="shared" si="65"/>
        <v>-0.78617202998527091</v>
      </c>
      <c r="E4218">
        <v>-9.8908970261919454E-3</v>
      </c>
    </row>
    <row r="4219" spans="2:5" x14ac:dyDescent="0.3">
      <c r="B4219" s="205">
        <v>43573</v>
      </c>
      <c r="C4219" s="81">
        <v>388.54196200000001</v>
      </c>
      <c r="D4219" s="62">
        <f t="shared" si="65"/>
        <v>0.55561531694010646</v>
      </c>
      <c r="E4219">
        <v>-9.9023408673546733E-3</v>
      </c>
    </row>
    <row r="4220" spans="2:5" x14ac:dyDescent="0.3">
      <c r="B4220" s="205">
        <v>42307</v>
      </c>
      <c r="C4220" s="81">
        <v>249.76738</v>
      </c>
      <c r="D4220" s="62">
        <f t="shared" si="65"/>
        <v>0.71874842588050369</v>
      </c>
      <c r="E4220">
        <v>-9.9097588903401725E-3</v>
      </c>
    </row>
    <row r="4221" spans="2:5" x14ac:dyDescent="0.3">
      <c r="B4221" s="205">
        <v>41487</v>
      </c>
      <c r="C4221" s="81">
        <v>145.31933599999999</v>
      </c>
      <c r="D4221" s="62">
        <f t="shared" si="65"/>
        <v>-0.65650416646489274</v>
      </c>
      <c r="E4221">
        <v>-9.913089498631289E-3</v>
      </c>
    </row>
    <row r="4222" spans="2:5" x14ac:dyDescent="0.3">
      <c r="B4222" s="205">
        <v>43748</v>
      </c>
      <c r="C4222" s="81">
        <v>423.05996699999997</v>
      </c>
      <c r="D4222" s="62">
        <f t="shared" si="65"/>
        <v>0.32090283406647196</v>
      </c>
      <c r="E4222">
        <v>-9.9143351866780374E-3</v>
      </c>
    </row>
    <row r="4223" spans="2:5" x14ac:dyDescent="0.3">
      <c r="B4223" s="205">
        <v>43150</v>
      </c>
      <c r="C4223" s="81">
        <v>320.280914</v>
      </c>
      <c r="D4223" s="62">
        <f t="shared" si="65"/>
        <v>7.2426238275179005</v>
      </c>
      <c r="E4223">
        <v>-9.9196108519116009E-3</v>
      </c>
    </row>
    <row r="4224" spans="2:5" x14ac:dyDescent="0.3">
      <c r="B4224" s="205">
        <v>38904</v>
      </c>
      <c r="C4224" s="81">
        <v>38.856670000000001</v>
      </c>
      <c r="D4224" s="62">
        <f t="shared" si="65"/>
        <v>-0.90429498103342532</v>
      </c>
      <c r="E4224">
        <v>-9.9399237338706498E-3</v>
      </c>
    </row>
    <row r="4225" spans="2:5" x14ac:dyDescent="0.3">
      <c r="B4225" s="205">
        <v>43494</v>
      </c>
      <c r="C4225" s="81">
        <v>406.00451700000002</v>
      </c>
      <c r="D4225" s="62">
        <f t="shared" si="65"/>
        <v>35.147817733334463</v>
      </c>
      <c r="E4225">
        <v>-9.9439030702360622E-3</v>
      </c>
    </row>
    <row r="4226" spans="2:5" x14ac:dyDescent="0.3">
      <c r="B4226" s="205">
        <v>38337</v>
      </c>
      <c r="C4226" s="81">
        <v>11.231785</v>
      </c>
      <c r="D4226" s="62">
        <f t="shared" si="65"/>
        <v>-0.94531945884759949</v>
      </c>
      <c r="E4226">
        <v>-9.9537167420894433E-3</v>
      </c>
    </row>
    <row r="4227" spans="2:5" x14ac:dyDescent="0.3">
      <c r="B4227" s="205">
        <v>41894</v>
      </c>
      <c r="C4227" s="81">
        <v>205.40734900000001</v>
      </c>
      <c r="D4227" s="62">
        <f t="shared" si="65"/>
        <v>-0.53947754740561515</v>
      </c>
      <c r="E4227">
        <v>-9.9577289246724054E-3</v>
      </c>
    </row>
    <row r="4228" spans="2:5" x14ac:dyDescent="0.3">
      <c r="B4228" s="205">
        <v>43992</v>
      </c>
      <c r="C4228" s="81">
        <v>446.03112800000002</v>
      </c>
      <c r="D4228" s="62">
        <f t="shared" si="65"/>
        <v>-2.7891323419886937E-2</v>
      </c>
      <c r="E4228">
        <v>-9.9667504778607734E-3</v>
      </c>
    </row>
    <row r="4229" spans="2:5" x14ac:dyDescent="0.3">
      <c r="B4229" s="205">
        <v>43775</v>
      </c>
      <c r="C4229" s="81">
        <v>458.828461</v>
      </c>
      <c r="D4229" s="62">
        <f t="shared" si="65"/>
        <v>10.91835696782038</v>
      </c>
      <c r="E4229">
        <v>-9.9719952087515083E-3</v>
      </c>
    </row>
    <row r="4230" spans="2:5" x14ac:dyDescent="0.3">
      <c r="B4230" s="205">
        <v>39875</v>
      </c>
      <c r="C4230" s="81">
        <v>38.497627000000001</v>
      </c>
      <c r="D4230" s="62">
        <f t="shared" si="65"/>
        <v>-7.0348931626227712E-2</v>
      </c>
      <c r="E4230">
        <v>-9.9780052414222449E-3</v>
      </c>
    </row>
    <row r="4231" spans="2:5" x14ac:dyDescent="0.3">
      <c r="B4231" s="205">
        <v>39028</v>
      </c>
      <c r="C4231" s="81">
        <v>41.410834999999999</v>
      </c>
      <c r="D4231" s="62">
        <f t="shared" si="65"/>
        <v>-0.8548520096760619</v>
      </c>
      <c r="E4231">
        <v>-9.9867870207748545E-3</v>
      </c>
    </row>
    <row r="4232" spans="2:5" x14ac:dyDescent="0.3">
      <c r="B4232" s="205">
        <v>42544</v>
      </c>
      <c r="C4232" s="81">
        <v>285.30078099999997</v>
      </c>
      <c r="D4232" s="62">
        <f t="shared" ref="D4232:D4295" si="66">(C4232-C4233)/C4233</f>
        <v>-0.48428204618305448</v>
      </c>
      <c r="E4232">
        <v>-1.0006324144181447E-2</v>
      </c>
    </row>
    <row r="4233" spans="2:5" x14ac:dyDescent="0.3">
      <c r="B4233" s="205">
        <v>44579</v>
      </c>
      <c r="C4233" s="81">
        <v>553.21087599999998</v>
      </c>
      <c r="D4233" s="62">
        <f t="shared" si="66"/>
        <v>12.282227598019988</v>
      </c>
      <c r="E4233">
        <v>-1.000696318993888E-2</v>
      </c>
    </row>
    <row r="4234" spans="2:5" x14ac:dyDescent="0.3">
      <c r="B4234" s="205">
        <v>39241</v>
      </c>
      <c r="C4234" s="81">
        <v>41.650458999999998</v>
      </c>
      <c r="D4234" s="62">
        <f t="shared" si="66"/>
        <v>-0.91964799666548069</v>
      </c>
      <c r="E4234">
        <v>-1.0015090388785808E-2</v>
      </c>
    </row>
    <row r="4235" spans="2:5" x14ac:dyDescent="0.3">
      <c r="B4235" s="205">
        <v>45370</v>
      </c>
      <c r="C4235" s="81">
        <v>518.34997599999997</v>
      </c>
      <c r="D4235" s="62">
        <f t="shared" si="66"/>
        <v>7.3419394869389132</v>
      </c>
      <c r="E4235">
        <v>-1.00267384275052E-2</v>
      </c>
    </row>
    <row r="4236" spans="2:5" x14ac:dyDescent="0.3">
      <c r="B4236" s="205">
        <v>40108</v>
      </c>
      <c r="C4236" s="81">
        <v>62.137824999999999</v>
      </c>
      <c r="D4236" s="62">
        <f t="shared" si="66"/>
        <v>-0.88098275606551313</v>
      </c>
      <c r="E4236">
        <v>-1.0041279409824994E-2</v>
      </c>
    </row>
    <row r="4237" spans="2:5" x14ac:dyDescent="0.3">
      <c r="B4237" s="205">
        <v>44986</v>
      </c>
      <c r="C4237" s="81">
        <v>522.09094200000004</v>
      </c>
      <c r="D4237" s="62">
        <f t="shared" si="66"/>
        <v>4.4506998612286832</v>
      </c>
      <c r="E4237">
        <v>-1.0045095569953307E-2</v>
      </c>
    </row>
    <row r="4238" spans="2:5" x14ac:dyDescent="0.3">
      <c r="B4238" s="205">
        <v>40690</v>
      </c>
      <c r="C4238" s="81">
        <v>95.784203000000005</v>
      </c>
      <c r="D4238" s="62">
        <f t="shared" si="66"/>
        <v>-0.84555780474415954</v>
      </c>
      <c r="E4238">
        <v>-1.0045550375845804E-2</v>
      </c>
    </row>
    <row r="4239" spans="2:5" x14ac:dyDescent="0.3">
      <c r="B4239" s="205">
        <v>44445</v>
      </c>
      <c r="C4239" s="81">
        <v>620.19451900000001</v>
      </c>
      <c r="D4239" s="62">
        <f t="shared" si="66"/>
        <v>0.17937824014073001</v>
      </c>
      <c r="E4239">
        <v>-1.005853898656414E-2</v>
      </c>
    </row>
    <row r="4240" spans="2:5" x14ac:dyDescent="0.3">
      <c r="B4240" s="205">
        <v>44208</v>
      </c>
      <c r="C4240" s="81">
        <v>525.86566200000004</v>
      </c>
      <c r="D4240" s="62">
        <f t="shared" si="66"/>
        <v>57.357686172509005</v>
      </c>
      <c r="E4240">
        <v>-1.0063913667599225E-2</v>
      </c>
    </row>
    <row r="4241" spans="2:5" x14ac:dyDescent="0.3">
      <c r="B4241" s="205">
        <v>38225</v>
      </c>
      <c r="C4241" s="81">
        <v>9.0110779999999995</v>
      </c>
      <c r="D4241" s="62">
        <f t="shared" si="66"/>
        <v>-0.86397459560756629</v>
      </c>
      <c r="E4241">
        <v>-1.0065800228151961E-2</v>
      </c>
    </row>
    <row r="4242" spans="2:5" x14ac:dyDescent="0.3">
      <c r="B4242" s="205">
        <v>40113</v>
      </c>
      <c r="C4242" s="81">
        <v>66.245552000000004</v>
      </c>
      <c r="D4242" s="62">
        <f t="shared" si="66"/>
        <v>-0.88026687541910431</v>
      </c>
      <c r="E4242">
        <v>-1.0068570018942548E-2</v>
      </c>
    </row>
    <row r="4243" spans="2:5" x14ac:dyDescent="0.3">
      <c r="B4243" s="205">
        <v>44305</v>
      </c>
      <c r="C4243" s="81">
        <v>553.27673300000004</v>
      </c>
      <c r="D4243" s="62">
        <f t="shared" si="66"/>
        <v>2.8764535472947292</v>
      </c>
      <c r="E4243">
        <v>-1.0086867877229209E-2</v>
      </c>
    </row>
    <row r="4244" spans="2:5" x14ac:dyDescent="0.3">
      <c r="B4244" s="205">
        <v>41470</v>
      </c>
      <c r="C4244" s="81">
        <v>142.727554</v>
      </c>
      <c r="D4244" s="62">
        <f t="shared" si="66"/>
        <v>0.2379278843173212</v>
      </c>
      <c r="E4244">
        <v>-1.0091703019758272E-2</v>
      </c>
    </row>
    <row r="4245" spans="2:5" x14ac:dyDescent="0.3">
      <c r="B4245" s="205">
        <v>41298</v>
      </c>
      <c r="C4245" s="81">
        <v>115.29553199999999</v>
      </c>
      <c r="D4245" s="62">
        <f t="shared" si="66"/>
        <v>-0.79151450614017016</v>
      </c>
      <c r="E4245">
        <v>-1.0093148263776941E-2</v>
      </c>
    </row>
    <row r="4246" spans="2:5" x14ac:dyDescent="0.3">
      <c r="B4246" s="205">
        <v>44554</v>
      </c>
      <c r="C4246" s="81">
        <v>553.01464799999997</v>
      </c>
      <c r="D4246" s="62">
        <f t="shared" si="66"/>
        <v>1.9093405423584711</v>
      </c>
      <c r="E4246">
        <v>-1.0097548436187992E-2</v>
      </c>
    </row>
    <row r="4247" spans="2:5" x14ac:dyDescent="0.3">
      <c r="B4247" s="205">
        <v>41929</v>
      </c>
      <c r="C4247" s="81">
        <v>190.08247399999999</v>
      </c>
      <c r="D4247" s="62">
        <f t="shared" si="66"/>
        <v>11.344757280733713</v>
      </c>
      <c r="E4247">
        <v>-1.0098432108085233E-2</v>
      </c>
    </row>
    <row r="4248" spans="2:5" x14ac:dyDescent="0.3">
      <c r="B4248" s="205">
        <v>38412</v>
      </c>
      <c r="C4248" s="81">
        <v>15.397830000000001</v>
      </c>
      <c r="D4248" s="62">
        <f t="shared" si="66"/>
        <v>-0.95980384760680448</v>
      </c>
      <c r="E4248">
        <v>-1.0111528580050393E-2</v>
      </c>
    </row>
    <row r="4249" spans="2:5" x14ac:dyDescent="0.3">
      <c r="B4249" s="205">
        <v>43396</v>
      </c>
      <c r="C4249" s="81">
        <v>383.06726099999997</v>
      </c>
      <c r="D4249" s="62">
        <f t="shared" si="66"/>
        <v>2.21408485367184</v>
      </c>
      <c r="E4249">
        <v>-1.0130893198484007E-2</v>
      </c>
    </row>
    <row r="4250" spans="2:5" x14ac:dyDescent="0.3">
      <c r="B4250" s="205">
        <v>41323</v>
      </c>
      <c r="C4250" s="81">
        <v>119.18392900000001</v>
      </c>
      <c r="D4250" s="62">
        <f t="shared" si="66"/>
        <v>2.1812859482736968</v>
      </c>
      <c r="E4250">
        <v>-1.0139095539141765E-2</v>
      </c>
    </row>
    <row r="4251" spans="2:5" x14ac:dyDescent="0.3">
      <c r="B4251" s="205">
        <v>39758</v>
      </c>
      <c r="C4251" s="81">
        <v>37.464072999999999</v>
      </c>
      <c r="D4251" s="62">
        <f t="shared" si="66"/>
        <v>-0.9236075044339076</v>
      </c>
      <c r="E4251">
        <v>-1.0164160138978339E-2</v>
      </c>
    </row>
    <row r="4252" spans="2:5" x14ac:dyDescent="0.3">
      <c r="B4252" s="205">
        <v>44137</v>
      </c>
      <c r="C4252" s="81">
        <v>490.41561899999999</v>
      </c>
      <c r="D4252" s="62">
        <f t="shared" si="66"/>
        <v>1.3699696465313623E-2</v>
      </c>
      <c r="E4252">
        <v>-1.0167044916201894E-2</v>
      </c>
    </row>
    <row r="4253" spans="2:5" x14ac:dyDescent="0.3">
      <c r="B4253" s="205">
        <v>43885</v>
      </c>
      <c r="C4253" s="81">
        <v>483.78787199999999</v>
      </c>
      <c r="D4253" s="62">
        <f t="shared" si="66"/>
        <v>9.9801630048050314E-5</v>
      </c>
      <c r="E4253">
        <v>-1.0174693528653786E-2</v>
      </c>
    </row>
    <row r="4254" spans="2:5" x14ac:dyDescent="0.3">
      <c r="B4254" s="205">
        <v>43878</v>
      </c>
      <c r="C4254" s="81">
        <v>483.73959400000001</v>
      </c>
      <c r="D4254" s="62">
        <f t="shared" si="66"/>
        <v>3.8506627937807578</v>
      </c>
      <c r="E4254">
        <v>-1.0175820168975116E-2</v>
      </c>
    </row>
    <row r="4255" spans="2:5" x14ac:dyDescent="0.3">
      <c r="B4255" s="205">
        <v>41022</v>
      </c>
      <c r="C4255" s="81">
        <v>99.726494000000002</v>
      </c>
      <c r="D4255" s="62">
        <f t="shared" si="66"/>
        <v>-0.77080657736038094</v>
      </c>
      <c r="E4255">
        <v>-1.019957065189862E-2</v>
      </c>
    </row>
    <row r="4256" spans="2:5" x14ac:dyDescent="0.3">
      <c r="B4256" s="205">
        <v>43903</v>
      </c>
      <c r="C4256" s="81">
        <v>435.11935399999999</v>
      </c>
      <c r="D4256" s="62">
        <f t="shared" si="66"/>
        <v>8.4904834707494654</v>
      </c>
      <c r="E4256">
        <v>-1.0214210076235894E-2</v>
      </c>
    </row>
    <row r="4257" spans="2:5" x14ac:dyDescent="0.3">
      <c r="B4257" s="205">
        <v>39948</v>
      </c>
      <c r="C4257" s="81">
        <v>45.847965000000002</v>
      </c>
      <c r="D4257" s="62">
        <f t="shared" si="66"/>
        <v>1.6152111538772413</v>
      </c>
      <c r="E4257">
        <v>-1.0237363170845361E-2</v>
      </c>
    </row>
    <row r="4258" spans="2:5" x14ac:dyDescent="0.3">
      <c r="B4258" s="205">
        <v>38512</v>
      </c>
      <c r="C4258" s="81">
        <v>17.531267</v>
      </c>
      <c r="D4258" s="62">
        <f t="shared" si="66"/>
        <v>-0.96748838553197447</v>
      </c>
      <c r="E4258">
        <v>-1.0245840439561303E-2</v>
      </c>
    </row>
    <row r="4259" spans="2:5" x14ac:dyDescent="0.3">
      <c r="B4259" s="205">
        <v>44298</v>
      </c>
      <c r="C4259" s="81">
        <v>539.23089600000003</v>
      </c>
      <c r="D4259" s="62">
        <f t="shared" si="66"/>
        <v>0.21898172684480829</v>
      </c>
      <c r="E4259">
        <v>-1.0258637583402848E-2</v>
      </c>
    </row>
    <row r="4260" spans="2:5" x14ac:dyDescent="0.3">
      <c r="B4260" s="205">
        <v>43990</v>
      </c>
      <c r="C4260" s="81">
        <v>442.36175500000002</v>
      </c>
      <c r="D4260" s="62">
        <f t="shared" si="66"/>
        <v>1.6447082399648889</v>
      </c>
      <c r="E4260">
        <v>-1.0262394494084349E-2</v>
      </c>
    </row>
    <row r="4261" spans="2:5" x14ac:dyDescent="0.3">
      <c r="B4261" s="205">
        <v>41782</v>
      </c>
      <c r="C4261" s="81">
        <v>167.26297</v>
      </c>
      <c r="D4261" s="62">
        <f t="shared" si="66"/>
        <v>-0.41374215442785123</v>
      </c>
      <c r="E4261">
        <v>-1.0267473099144053E-2</v>
      </c>
    </row>
    <row r="4262" spans="2:5" x14ac:dyDescent="0.3">
      <c r="B4262" s="205">
        <v>42958</v>
      </c>
      <c r="C4262" s="81">
        <v>285.306152</v>
      </c>
      <c r="D4262" s="62">
        <f t="shared" si="66"/>
        <v>-0.45034225638581504</v>
      </c>
      <c r="E4262">
        <v>-1.0275594664803241E-2</v>
      </c>
    </row>
    <row r="4263" spans="2:5" x14ac:dyDescent="0.3">
      <c r="B4263" s="205">
        <v>44196</v>
      </c>
      <c r="C4263" s="81">
        <v>519.06146200000001</v>
      </c>
      <c r="D4263" s="62">
        <f t="shared" si="66"/>
        <v>11.209124404831558</v>
      </c>
      <c r="E4263">
        <v>-1.0286072490859098E-2</v>
      </c>
    </row>
    <row r="4264" spans="2:5" x14ac:dyDescent="0.3">
      <c r="B4264" s="205">
        <v>39248</v>
      </c>
      <c r="C4264" s="81">
        <v>42.514225000000003</v>
      </c>
      <c r="D4264" s="62">
        <f t="shared" si="66"/>
        <v>-0.49881449755505664</v>
      </c>
      <c r="E4264">
        <v>-1.0298991063894911E-2</v>
      </c>
    </row>
    <row r="4265" spans="2:5" x14ac:dyDescent="0.3">
      <c r="B4265" s="205">
        <v>40623</v>
      </c>
      <c r="C4265" s="81">
        <v>84.827324000000004</v>
      </c>
      <c r="D4265" s="62">
        <f t="shared" si="66"/>
        <v>-0.7362352775198695</v>
      </c>
      <c r="E4265">
        <v>-1.0309313472159139E-2</v>
      </c>
    </row>
    <row r="4266" spans="2:5" x14ac:dyDescent="0.3">
      <c r="B4266" s="205">
        <v>43070</v>
      </c>
      <c r="C4266" s="81">
        <v>321.60223400000001</v>
      </c>
      <c r="D4266" s="62">
        <f t="shared" si="66"/>
        <v>2.4656460682890255</v>
      </c>
      <c r="E4266">
        <v>-1.0310712024550136E-2</v>
      </c>
    </row>
    <row r="4267" spans="2:5" x14ac:dyDescent="0.3">
      <c r="B4267" s="205">
        <v>40424</v>
      </c>
      <c r="C4267" s="81">
        <v>92.797195000000002</v>
      </c>
      <c r="D4267" s="62">
        <f t="shared" si="66"/>
        <v>1.072531249768983</v>
      </c>
      <c r="E4267">
        <v>-1.0314023414587575E-2</v>
      </c>
    </row>
    <row r="4268" spans="2:5" x14ac:dyDescent="0.3">
      <c r="B4268" s="205">
        <v>39387</v>
      </c>
      <c r="C4268" s="81">
        <v>44.774811</v>
      </c>
      <c r="D4268" s="62">
        <f t="shared" si="66"/>
        <v>-0.91875374169858426</v>
      </c>
      <c r="E4268">
        <v>-1.0314281745737418E-2</v>
      </c>
    </row>
    <row r="4269" spans="2:5" x14ac:dyDescent="0.3">
      <c r="B4269" s="205">
        <v>45294</v>
      </c>
      <c r="C4269" s="81">
        <v>551.09997599999997</v>
      </c>
      <c r="D4269" s="62">
        <f t="shared" si="66"/>
        <v>-5.0507658561133031E-3</v>
      </c>
      <c r="E4269">
        <v>-1.0325941003542399E-2</v>
      </c>
    </row>
    <row r="4270" spans="2:5" x14ac:dyDescent="0.3">
      <c r="B4270" s="205">
        <v>44602</v>
      </c>
      <c r="C4270" s="81">
        <v>553.89758300000005</v>
      </c>
      <c r="D4270" s="62">
        <f t="shared" si="66"/>
        <v>0.95624484889770311</v>
      </c>
      <c r="E4270">
        <v>-1.0341888418603682E-2</v>
      </c>
    </row>
    <row r="4271" spans="2:5" x14ac:dyDescent="0.3">
      <c r="B4271" s="205">
        <v>42969</v>
      </c>
      <c r="C4271" s="81">
        <v>283.14328</v>
      </c>
      <c r="D4271" s="62">
        <f t="shared" si="66"/>
        <v>0.76107337628057692</v>
      </c>
      <c r="E4271">
        <v>-1.0353378882648111E-2</v>
      </c>
    </row>
    <row r="4272" spans="2:5" x14ac:dyDescent="0.3">
      <c r="B4272" s="205">
        <v>41579</v>
      </c>
      <c r="C4272" s="81">
        <v>160.778809</v>
      </c>
      <c r="D4272" s="62">
        <f t="shared" si="66"/>
        <v>5.804889613285779E-2</v>
      </c>
      <c r="E4272">
        <v>-1.0355538346384877E-2</v>
      </c>
    </row>
    <row r="4273" spans="2:5" x14ac:dyDescent="0.3">
      <c r="B4273" s="205">
        <v>41540</v>
      </c>
      <c r="C4273" s="81">
        <v>151.95782500000001</v>
      </c>
      <c r="D4273" s="62">
        <f t="shared" si="66"/>
        <v>0.69965024464419656</v>
      </c>
      <c r="E4273">
        <v>-1.0364296459790536E-2</v>
      </c>
    </row>
    <row r="4274" spans="2:5" x14ac:dyDescent="0.3">
      <c r="B4274" s="205">
        <v>40913</v>
      </c>
      <c r="C4274" s="81">
        <v>89.405349999999999</v>
      </c>
      <c r="D4274" s="62">
        <f t="shared" si="66"/>
        <v>-0.47310394925033483</v>
      </c>
      <c r="E4274">
        <v>-1.0385822055017214E-2</v>
      </c>
    </row>
    <row r="4275" spans="2:5" x14ac:dyDescent="0.3">
      <c r="B4275" s="205">
        <v>41814</v>
      </c>
      <c r="C4275" s="81">
        <v>169.68308999999999</v>
      </c>
      <c r="D4275" s="62">
        <f t="shared" si="66"/>
        <v>26.804552044018482</v>
      </c>
      <c r="E4275">
        <v>-1.0385906425619739E-2</v>
      </c>
    </row>
    <row r="4276" spans="2:5" x14ac:dyDescent="0.3">
      <c r="B4276" s="205">
        <v>37482</v>
      </c>
      <c r="C4276" s="81">
        <v>6.1027089999999999</v>
      </c>
      <c r="D4276" s="62">
        <f t="shared" si="66"/>
        <v>-0.98776911990057958</v>
      </c>
      <c r="E4276">
        <v>-1.0397403657115103E-2</v>
      </c>
    </row>
    <row r="4277" spans="2:5" x14ac:dyDescent="0.3">
      <c r="B4277" s="205">
        <v>44718</v>
      </c>
      <c r="C4277" s="81">
        <v>498.95910600000002</v>
      </c>
      <c r="D4277" s="62">
        <f t="shared" si="66"/>
        <v>11.831452947088833</v>
      </c>
      <c r="E4277">
        <v>-1.040965192812701E-2</v>
      </c>
    </row>
    <row r="4278" spans="2:5" x14ac:dyDescent="0.3">
      <c r="B4278" s="205">
        <v>39874</v>
      </c>
      <c r="C4278" s="81">
        <v>38.885627999999997</v>
      </c>
      <c r="D4278" s="62">
        <f t="shared" si="66"/>
        <v>-0.91600980961933387</v>
      </c>
      <c r="E4278">
        <v>-1.0422473941524853E-2</v>
      </c>
    </row>
    <row r="4279" spans="2:5" x14ac:dyDescent="0.3">
      <c r="B4279" s="205">
        <v>44026</v>
      </c>
      <c r="C4279" s="81">
        <v>462.97820999999999</v>
      </c>
      <c r="D4279" s="62">
        <f t="shared" si="66"/>
        <v>2.7235369826190388</v>
      </c>
      <c r="E4279">
        <v>-1.042322819807881E-2</v>
      </c>
    </row>
    <row r="4280" spans="2:5" x14ac:dyDescent="0.3">
      <c r="B4280" s="205">
        <v>41374</v>
      </c>
      <c r="C4280" s="81">
        <v>124.33828699999999</v>
      </c>
      <c r="D4280" s="62">
        <f t="shared" si="66"/>
        <v>-0.50439589439633525</v>
      </c>
      <c r="E4280">
        <v>-1.04355836221984E-2</v>
      </c>
    </row>
    <row r="4281" spans="2:5" x14ac:dyDescent="0.3">
      <c r="B4281" s="205">
        <v>42354</v>
      </c>
      <c r="C4281" s="81">
        <v>250.88227800000001</v>
      </c>
      <c r="D4281" s="62">
        <f t="shared" si="66"/>
        <v>1.8523271886041083E-4</v>
      </c>
      <c r="E4281">
        <v>-1.0457181197071147E-2</v>
      </c>
    </row>
    <row r="4282" spans="2:5" x14ac:dyDescent="0.3">
      <c r="B4282" s="205">
        <v>42488</v>
      </c>
      <c r="C4282" s="81">
        <v>250.835815</v>
      </c>
      <c r="D4282" s="62">
        <f t="shared" si="66"/>
        <v>0.95688019318358974</v>
      </c>
      <c r="E4282">
        <v>-1.0458918378915848E-2</v>
      </c>
    </row>
    <row r="4283" spans="2:5" x14ac:dyDescent="0.3">
      <c r="B4283" s="205">
        <v>41372</v>
      </c>
      <c r="C4283" s="81">
        <v>128.181488</v>
      </c>
      <c r="D4283" s="62">
        <f t="shared" si="66"/>
        <v>-0.7365496565145192</v>
      </c>
      <c r="E4283">
        <v>-1.0471648296093233E-2</v>
      </c>
    </row>
    <row r="4284" spans="2:5" x14ac:dyDescent="0.3">
      <c r="B4284" s="205">
        <v>44742</v>
      </c>
      <c r="C4284" s="81">
        <v>486.54894999999999</v>
      </c>
      <c r="D4284" s="62">
        <f t="shared" si="66"/>
        <v>3.7717120452345352</v>
      </c>
      <c r="E4284">
        <v>-1.0474858551392451E-2</v>
      </c>
    </row>
    <row r="4285" spans="2:5" x14ac:dyDescent="0.3">
      <c r="B4285" s="205">
        <v>41106</v>
      </c>
      <c r="C4285" s="81">
        <v>101.965279</v>
      </c>
      <c r="D4285" s="62">
        <f t="shared" si="66"/>
        <v>7.9244665640411975</v>
      </c>
      <c r="E4285">
        <v>-1.0475788025075029E-2</v>
      </c>
    </row>
    <row r="4286" spans="2:5" x14ac:dyDescent="0.3">
      <c r="B4286" s="205">
        <v>38334</v>
      </c>
      <c r="C4286" s="81">
        <v>11.425364</v>
      </c>
      <c r="D4286" s="62">
        <f t="shared" si="66"/>
        <v>-0.9800479268280532</v>
      </c>
      <c r="E4286">
        <v>-1.0478461075844608E-2</v>
      </c>
    </row>
    <row r="4287" spans="2:5" x14ac:dyDescent="0.3">
      <c r="B4287" s="205">
        <v>45138</v>
      </c>
      <c r="C4287" s="81">
        <v>572.64044200000001</v>
      </c>
      <c r="D4287" s="62">
        <f t="shared" si="66"/>
        <v>27.065675020769628</v>
      </c>
      <c r="E4287">
        <v>-1.0486553498261374E-2</v>
      </c>
    </row>
    <row r="4288" spans="2:5" x14ac:dyDescent="0.3">
      <c r="B4288" s="205">
        <v>38590</v>
      </c>
      <c r="C4288" s="81">
        <v>20.403587000000002</v>
      </c>
      <c r="D4288" s="62">
        <f t="shared" si="66"/>
        <v>-0.8149187219670434</v>
      </c>
      <c r="E4288">
        <v>-1.0488817458310182E-2</v>
      </c>
    </row>
    <row r="4289" spans="2:5" x14ac:dyDescent="0.3">
      <c r="B4289" s="205">
        <v>41152</v>
      </c>
      <c r="C4289" s="81">
        <v>110.241226</v>
      </c>
      <c r="D4289" s="62">
        <f t="shared" si="66"/>
        <v>-0.46841336390276112</v>
      </c>
      <c r="E4289">
        <v>-1.0496669946334728E-2</v>
      </c>
    </row>
    <row r="4290" spans="2:5" x14ac:dyDescent="0.3">
      <c r="B4290" s="205">
        <v>41892</v>
      </c>
      <c r="C4290" s="81">
        <v>207.381485</v>
      </c>
      <c r="D4290" s="62">
        <f t="shared" si="66"/>
        <v>-0.4231328063250584</v>
      </c>
      <c r="E4290">
        <v>-1.0514890668523243E-2</v>
      </c>
    </row>
    <row r="4291" spans="2:5" x14ac:dyDescent="0.3">
      <c r="B4291" s="205">
        <v>43256</v>
      </c>
      <c r="C4291" s="81">
        <v>359.49606299999999</v>
      </c>
      <c r="D4291" s="62">
        <f t="shared" si="66"/>
        <v>-0.36081938859178453</v>
      </c>
      <c r="E4291">
        <v>-1.0520846584735191E-2</v>
      </c>
    </row>
    <row r="4292" spans="2:5" x14ac:dyDescent="0.3">
      <c r="B4292" s="205">
        <v>44545</v>
      </c>
      <c r="C4292" s="81">
        <v>562.43267800000001</v>
      </c>
      <c r="D4292" s="62">
        <f t="shared" si="66"/>
        <v>17.170183930762956</v>
      </c>
      <c r="E4292">
        <v>-1.0528035023977679E-2</v>
      </c>
    </row>
    <row r="4293" spans="2:5" x14ac:dyDescent="0.3">
      <c r="B4293" s="205">
        <v>38764</v>
      </c>
      <c r="C4293" s="81">
        <v>30.953603999999999</v>
      </c>
      <c r="D4293" s="62">
        <f t="shared" si="66"/>
        <v>-0.66435109259812364</v>
      </c>
      <c r="E4293">
        <v>-1.053103938372759E-2</v>
      </c>
    </row>
    <row r="4294" spans="2:5" x14ac:dyDescent="0.3">
      <c r="B4294" s="205">
        <v>41061</v>
      </c>
      <c r="C4294" s="81">
        <v>92.220184000000003</v>
      </c>
      <c r="D4294" s="62">
        <f t="shared" si="66"/>
        <v>5.9559267883921969E-2</v>
      </c>
      <c r="E4294">
        <v>-1.05467119782866E-2</v>
      </c>
    </row>
    <row r="4295" spans="2:5" x14ac:dyDescent="0.3">
      <c r="B4295" s="205">
        <v>40661</v>
      </c>
      <c r="C4295" s="81">
        <v>87.036361999999997</v>
      </c>
      <c r="D4295" s="62">
        <f t="shared" si="66"/>
        <v>1.4547284618117098</v>
      </c>
      <c r="E4295">
        <v>-1.054767974873411E-2</v>
      </c>
    </row>
    <row r="4296" spans="2:5" x14ac:dyDescent="0.3">
      <c r="B4296" s="205">
        <v>39161</v>
      </c>
      <c r="C4296" s="81">
        <v>35.456614999999999</v>
      </c>
      <c r="D4296" s="62">
        <f t="shared" ref="D4296:D4359" si="67">(C4296-C4297)/C4297</f>
        <v>-0.59408589422118663</v>
      </c>
      <c r="E4296">
        <v>-1.0581813622642306E-2</v>
      </c>
    </row>
    <row r="4297" spans="2:5" x14ac:dyDescent="0.3">
      <c r="B4297" s="205">
        <v>40917</v>
      </c>
      <c r="C4297" s="81">
        <v>87.350043999999997</v>
      </c>
      <c r="D4297" s="62">
        <f t="shared" si="67"/>
        <v>-0.82436436066538177</v>
      </c>
      <c r="E4297">
        <v>-1.0627609730290756E-2</v>
      </c>
    </row>
    <row r="4298" spans="2:5" x14ac:dyDescent="0.3">
      <c r="B4298" s="205">
        <v>44152</v>
      </c>
      <c r="C4298" s="81">
        <v>497.33667000000003</v>
      </c>
      <c r="D4298" s="62">
        <f t="shared" si="67"/>
        <v>73.791832967096425</v>
      </c>
      <c r="E4298">
        <v>-1.0635195793450581E-2</v>
      </c>
    </row>
    <row r="4299" spans="2:5" x14ac:dyDescent="0.3">
      <c r="B4299" s="205">
        <v>37448</v>
      </c>
      <c r="C4299" s="81">
        <v>6.6496120000000003</v>
      </c>
      <c r="D4299" s="62">
        <f t="shared" si="67"/>
        <v>-0.9749059773053399</v>
      </c>
      <c r="E4299">
        <v>-1.0662408348889568E-2</v>
      </c>
    </row>
    <row r="4300" spans="2:5" x14ac:dyDescent="0.3">
      <c r="B4300" s="205">
        <v>42892</v>
      </c>
      <c r="C4300" s="81">
        <v>264.98788500000001</v>
      </c>
      <c r="D4300" s="62">
        <f t="shared" si="67"/>
        <v>0.20526146334173168</v>
      </c>
      <c r="E4300">
        <v>-1.0671445389342761E-2</v>
      </c>
    </row>
    <row r="4301" spans="2:5" x14ac:dyDescent="0.3">
      <c r="B4301" s="205">
        <v>42424</v>
      </c>
      <c r="C4301" s="81">
        <v>219.859253</v>
      </c>
      <c r="D4301" s="62">
        <f t="shared" si="67"/>
        <v>-1.1636307016727706E-2</v>
      </c>
      <c r="E4301">
        <v>-1.0673949095901348E-2</v>
      </c>
    </row>
    <row r="4302" spans="2:5" x14ac:dyDescent="0.3">
      <c r="B4302" s="205">
        <v>41971</v>
      </c>
      <c r="C4302" s="81">
        <v>222.447723</v>
      </c>
      <c r="D4302" s="62">
        <f t="shared" si="67"/>
        <v>1.4717379566932631</v>
      </c>
      <c r="E4302">
        <v>-1.0677560185543033E-2</v>
      </c>
    </row>
    <row r="4303" spans="2:5" x14ac:dyDescent="0.3">
      <c r="B4303" s="205">
        <v>40659</v>
      </c>
      <c r="C4303" s="81">
        <v>89.996482999999998</v>
      </c>
      <c r="D4303" s="62">
        <f t="shared" si="67"/>
        <v>8.3856666925651666</v>
      </c>
      <c r="E4303">
        <v>-1.068476920462318E-2</v>
      </c>
    </row>
    <row r="4304" spans="2:5" x14ac:dyDescent="0.3">
      <c r="B4304" s="205">
        <v>38261</v>
      </c>
      <c r="C4304" s="81">
        <v>9.5887150000000005</v>
      </c>
      <c r="D4304" s="62">
        <f t="shared" si="67"/>
        <v>-0.96472104933527292</v>
      </c>
      <c r="E4304">
        <v>-1.0686226958358346E-2</v>
      </c>
    </row>
    <row r="4305" spans="2:5" x14ac:dyDescent="0.3">
      <c r="B4305" s="205">
        <v>42633</v>
      </c>
      <c r="C4305" s="81">
        <v>271.79705799999999</v>
      </c>
      <c r="D4305" s="62">
        <f t="shared" si="67"/>
        <v>-0.46422804312973881</v>
      </c>
      <c r="E4305">
        <v>-1.0699722262042266E-2</v>
      </c>
    </row>
    <row r="4306" spans="2:5" x14ac:dyDescent="0.3">
      <c r="B4306" s="205">
        <v>44273</v>
      </c>
      <c r="C4306" s="81">
        <v>507.29989599999999</v>
      </c>
      <c r="D4306" s="62">
        <f t="shared" si="67"/>
        <v>4.6184952350930946</v>
      </c>
      <c r="E4306">
        <v>-1.0709947488052077E-2</v>
      </c>
    </row>
    <row r="4307" spans="2:5" x14ac:dyDescent="0.3">
      <c r="B4307" s="205">
        <v>40812</v>
      </c>
      <c r="C4307" s="81">
        <v>90.291060999999999</v>
      </c>
      <c r="D4307" s="62">
        <f t="shared" si="67"/>
        <v>-0.42115260221639594</v>
      </c>
      <c r="E4307">
        <v>-1.0710995701382094E-2</v>
      </c>
    </row>
    <row r="4308" spans="2:5" x14ac:dyDescent="0.3">
      <c r="B4308" s="205">
        <v>41688</v>
      </c>
      <c r="C4308" s="81">
        <v>155.98422199999999</v>
      </c>
      <c r="D4308" s="62">
        <f t="shared" si="67"/>
        <v>25.078871152162364</v>
      </c>
      <c r="E4308">
        <v>-1.0715159059384487E-2</v>
      </c>
    </row>
    <row r="4309" spans="2:5" x14ac:dyDescent="0.3">
      <c r="B4309" s="205">
        <v>37796</v>
      </c>
      <c r="C4309" s="81">
        <v>5.981249</v>
      </c>
      <c r="D4309" s="62">
        <f t="shared" si="67"/>
        <v>-0.98929631516964756</v>
      </c>
      <c r="E4309">
        <v>-1.0725760647611023E-2</v>
      </c>
    </row>
    <row r="4310" spans="2:5" x14ac:dyDescent="0.3">
      <c r="B4310" s="205">
        <v>44578</v>
      </c>
      <c r="C4310" s="81">
        <v>558.80279499999995</v>
      </c>
      <c r="D4310" s="62">
        <f t="shared" si="67"/>
        <v>5.7992710336976891</v>
      </c>
      <c r="E4310">
        <v>-1.0767707777993919E-2</v>
      </c>
    </row>
    <row r="4311" spans="2:5" x14ac:dyDescent="0.3">
      <c r="B4311" s="205">
        <v>40345</v>
      </c>
      <c r="C4311" s="81">
        <v>82.185692000000003</v>
      </c>
      <c r="D4311" s="62">
        <f t="shared" si="67"/>
        <v>-0.23418316652516777</v>
      </c>
      <c r="E4311">
        <v>-1.0777981751068557E-2</v>
      </c>
    </row>
    <row r="4312" spans="2:5" x14ac:dyDescent="0.3">
      <c r="B4312" s="205">
        <v>41121</v>
      </c>
      <c r="C4312" s="81">
        <v>107.317688</v>
      </c>
      <c r="D4312" s="62">
        <f t="shared" si="67"/>
        <v>17.23906435595018</v>
      </c>
      <c r="E4312">
        <v>-1.07792632559932E-2</v>
      </c>
    </row>
    <row r="4313" spans="2:5" x14ac:dyDescent="0.3">
      <c r="B4313" s="205">
        <v>37516</v>
      </c>
      <c r="C4313" s="81">
        <v>5.883947</v>
      </c>
      <c r="D4313" s="62">
        <f t="shared" si="67"/>
        <v>-0.97378306288979444</v>
      </c>
      <c r="E4313">
        <v>-1.0779806411024998E-2</v>
      </c>
    </row>
    <row r="4314" spans="2:5" x14ac:dyDescent="0.3">
      <c r="B4314" s="205">
        <v>41975</v>
      </c>
      <c r="C4314" s="81">
        <v>224.433044</v>
      </c>
      <c r="D4314" s="62">
        <f t="shared" si="67"/>
        <v>14.968365377541451</v>
      </c>
      <c r="E4314">
        <v>-1.0785465664409664E-2</v>
      </c>
    </row>
    <row r="4315" spans="2:5" x14ac:dyDescent="0.3">
      <c r="B4315" s="205">
        <v>38394</v>
      </c>
      <c r="C4315" s="81">
        <v>14.054854000000001</v>
      </c>
      <c r="D4315" s="62">
        <f t="shared" si="67"/>
        <v>-0.97161782378955197</v>
      </c>
      <c r="E4315">
        <v>-1.0786376342296854E-2</v>
      </c>
    </row>
    <row r="4316" spans="2:5" x14ac:dyDescent="0.3">
      <c r="B4316" s="205">
        <v>45397</v>
      </c>
      <c r="C4316" s="81">
        <v>495.20001200000002</v>
      </c>
      <c r="D4316" s="62">
        <f t="shared" si="67"/>
        <v>2.2892646845654694</v>
      </c>
      <c r="E4316">
        <v>-1.078704341845332E-2</v>
      </c>
    </row>
    <row r="4317" spans="2:5" x14ac:dyDescent="0.3">
      <c r="B4317" s="205">
        <v>41611</v>
      </c>
      <c r="C4317" s="81">
        <v>150.55036899999999</v>
      </c>
      <c r="D4317" s="62">
        <f t="shared" si="67"/>
        <v>-0.39801864450245128</v>
      </c>
      <c r="E4317">
        <v>-1.0800871589067651E-2</v>
      </c>
    </row>
    <row r="4318" spans="2:5" x14ac:dyDescent="0.3">
      <c r="B4318" s="205">
        <v>42248</v>
      </c>
      <c r="C4318" s="81">
        <v>250.09141500000001</v>
      </c>
      <c r="D4318" s="62">
        <f t="shared" si="67"/>
        <v>5.3400866996690368</v>
      </c>
      <c r="E4318">
        <v>-1.0803910948079407E-2</v>
      </c>
    </row>
    <row r="4319" spans="2:5" x14ac:dyDescent="0.3">
      <c r="B4319" s="205">
        <v>39860</v>
      </c>
      <c r="C4319" s="81">
        <v>39.446055999999999</v>
      </c>
      <c r="D4319" s="62">
        <f t="shared" si="67"/>
        <v>-0.91241538196864191</v>
      </c>
      <c r="E4319">
        <v>-1.081087438441908E-2</v>
      </c>
    </row>
    <row r="4320" spans="2:5" x14ac:dyDescent="0.3">
      <c r="B4320" s="205">
        <v>44039</v>
      </c>
      <c r="C4320" s="81">
        <v>450.37652600000001</v>
      </c>
      <c r="D4320" s="62">
        <f t="shared" si="67"/>
        <v>-0.26401717057688484</v>
      </c>
      <c r="E4320">
        <v>-1.0816583797775E-2</v>
      </c>
    </row>
    <row r="4321" spans="2:5" x14ac:dyDescent="0.3">
      <c r="B4321" s="205">
        <v>44467</v>
      </c>
      <c r="C4321" s="81">
        <v>611.93890399999998</v>
      </c>
      <c r="D4321" s="62">
        <f t="shared" si="67"/>
        <v>1.3865393634875098</v>
      </c>
      <c r="E4321">
        <v>-1.0818243145491475E-2</v>
      </c>
    </row>
    <row r="4322" spans="2:5" x14ac:dyDescent="0.3">
      <c r="B4322" s="205">
        <v>42744</v>
      </c>
      <c r="C4322" s="81">
        <v>256.41265900000002</v>
      </c>
      <c r="D4322" s="62">
        <f t="shared" si="67"/>
        <v>-2.6520701285224952E-2</v>
      </c>
      <c r="E4322">
        <v>-1.0846031578076391E-2</v>
      </c>
    </row>
    <row r="4323" spans="2:5" x14ac:dyDescent="0.3">
      <c r="B4323" s="205">
        <v>42636</v>
      </c>
      <c r="C4323" s="81">
        <v>263.39816300000001</v>
      </c>
      <c r="D4323" s="62">
        <f t="shared" si="67"/>
        <v>1.8152677567037616</v>
      </c>
      <c r="E4323">
        <v>-1.0863955224826066E-2</v>
      </c>
    </row>
    <row r="4324" spans="2:5" x14ac:dyDescent="0.3">
      <c r="B4324" s="205">
        <v>41050</v>
      </c>
      <c r="C4324" s="81">
        <v>93.560608000000002</v>
      </c>
      <c r="D4324" s="62">
        <f t="shared" si="67"/>
        <v>1.3011107287975643</v>
      </c>
      <c r="E4324">
        <v>-1.086451909086727E-2</v>
      </c>
    </row>
    <row r="4325" spans="2:5" x14ac:dyDescent="0.3">
      <c r="B4325" s="205">
        <v>39055</v>
      </c>
      <c r="C4325" s="81">
        <v>40.65889</v>
      </c>
      <c r="D4325" s="62">
        <f t="shared" si="67"/>
        <v>-0.56501185498087858</v>
      </c>
      <c r="E4325">
        <v>-1.0874041198537134E-2</v>
      </c>
    </row>
    <row r="4326" spans="2:5" x14ac:dyDescent="0.3">
      <c r="B4326" s="205">
        <v>41008</v>
      </c>
      <c r="C4326" s="81">
        <v>93.471260000000001</v>
      </c>
      <c r="D4326" s="62">
        <f t="shared" si="67"/>
        <v>-0.68076135304158503</v>
      </c>
      <c r="E4326">
        <v>-1.0874634404478447E-2</v>
      </c>
    </row>
    <row r="4327" spans="2:5" x14ac:dyDescent="0.3">
      <c r="B4327" s="205">
        <v>42565</v>
      </c>
      <c r="C4327" s="81">
        <v>292.79431199999999</v>
      </c>
      <c r="D4327" s="62">
        <f t="shared" si="67"/>
        <v>-0.41139632667022369</v>
      </c>
      <c r="E4327">
        <v>-1.0876529196688186E-2</v>
      </c>
    </row>
    <row r="4328" spans="2:5" x14ac:dyDescent="0.3">
      <c r="B4328" s="205">
        <v>44130</v>
      </c>
      <c r="C4328" s="81">
        <v>497.43881199999998</v>
      </c>
      <c r="D4328" s="62">
        <f t="shared" si="67"/>
        <v>0.2098152087005534</v>
      </c>
      <c r="E4328">
        <v>-1.0883327798569715E-2</v>
      </c>
    </row>
    <row r="4329" spans="2:5" x14ac:dyDescent="0.3">
      <c r="B4329" s="205">
        <v>43698</v>
      </c>
      <c r="C4329" s="81">
        <v>411.16924999999998</v>
      </c>
      <c r="D4329" s="62">
        <f t="shared" si="67"/>
        <v>0.51616413792727078</v>
      </c>
      <c r="E4329">
        <v>-1.0885973039685881E-2</v>
      </c>
    </row>
    <row r="4330" spans="2:5" x14ac:dyDescent="0.3">
      <c r="B4330" s="205">
        <v>42613</v>
      </c>
      <c r="C4330" s="81">
        <v>271.19045999999997</v>
      </c>
      <c r="D4330" s="62">
        <f t="shared" si="67"/>
        <v>-0.29100018590200338</v>
      </c>
      <c r="E4330">
        <v>-1.0891759605840122E-2</v>
      </c>
    </row>
    <row r="4331" spans="2:5" x14ac:dyDescent="0.3">
      <c r="B4331" s="205">
        <v>43579</v>
      </c>
      <c r="C4331" s="81">
        <v>382.49722300000002</v>
      </c>
      <c r="D4331" s="62">
        <f t="shared" si="67"/>
        <v>8.7930402700164354</v>
      </c>
      <c r="E4331">
        <v>-1.0916739884571343E-2</v>
      </c>
    </row>
    <row r="4332" spans="2:5" x14ac:dyDescent="0.3">
      <c r="B4332" s="205">
        <v>39863</v>
      </c>
      <c r="C4332" s="81">
        <v>39.058067000000001</v>
      </c>
      <c r="D4332" s="62">
        <f t="shared" si="67"/>
        <v>1.0342975266228296</v>
      </c>
      <c r="E4332">
        <v>-1.0917093378554772E-2</v>
      </c>
    </row>
    <row r="4333" spans="2:5" x14ac:dyDescent="0.3">
      <c r="B4333" s="205">
        <v>38552</v>
      </c>
      <c r="C4333" s="81">
        <v>19.199781000000002</v>
      </c>
      <c r="D4333" s="62">
        <f t="shared" si="67"/>
        <v>-0.96472479539555434</v>
      </c>
      <c r="E4333">
        <v>-1.0931342397838771E-2</v>
      </c>
    </row>
    <row r="4334" spans="2:5" x14ac:dyDescent="0.3">
      <c r="B4334" s="205">
        <v>44309</v>
      </c>
      <c r="C4334" s="81">
        <v>544.28546100000005</v>
      </c>
      <c r="D4334" s="62">
        <f t="shared" si="67"/>
        <v>11.921174622410545</v>
      </c>
      <c r="E4334">
        <v>-1.0951262557527063E-2</v>
      </c>
    </row>
    <row r="4335" spans="2:5" x14ac:dyDescent="0.3">
      <c r="B4335" s="205">
        <v>39581</v>
      </c>
      <c r="C4335" s="81">
        <v>42.123528</v>
      </c>
      <c r="D4335" s="62">
        <f t="shared" si="67"/>
        <v>-0.92272329874400871</v>
      </c>
      <c r="E4335">
        <v>-1.0956333575642756E-2</v>
      </c>
    </row>
    <row r="4336" spans="2:5" x14ac:dyDescent="0.3">
      <c r="B4336" s="205">
        <v>45443</v>
      </c>
      <c r="C4336" s="81">
        <v>545.09997599999997</v>
      </c>
      <c r="D4336" s="62">
        <f t="shared" si="67"/>
        <v>0.99696952259856852</v>
      </c>
      <c r="E4336">
        <v>-1.09771346031912E-2</v>
      </c>
    </row>
    <row r="4337" spans="2:5" x14ac:dyDescent="0.3">
      <c r="B4337" s="205">
        <v>42590</v>
      </c>
      <c r="C4337" s="81">
        <v>272.963593</v>
      </c>
      <c r="D4337" s="62">
        <f t="shared" si="67"/>
        <v>-0.36998579887839655</v>
      </c>
      <c r="E4337">
        <v>-1.0989008082460467E-2</v>
      </c>
    </row>
    <row r="4338" spans="2:5" x14ac:dyDescent="0.3">
      <c r="B4338" s="205">
        <v>43753</v>
      </c>
      <c r="C4338" s="81">
        <v>433.26577800000001</v>
      </c>
      <c r="D4338" s="62">
        <f t="shared" si="67"/>
        <v>9.8751136386027003</v>
      </c>
      <c r="E4338">
        <v>-1.0989062462389072E-2</v>
      </c>
    </row>
    <row r="4339" spans="2:5" x14ac:dyDescent="0.3">
      <c r="B4339" s="205">
        <v>39048</v>
      </c>
      <c r="C4339" s="81">
        <v>39.840114999999997</v>
      </c>
      <c r="D4339" s="62">
        <f t="shared" si="67"/>
        <v>-0.90612777192002203</v>
      </c>
      <c r="E4339">
        <v>-1.0992768749527149E-2</v>
      </c>
    </row>
    <row r="4340" spans="2:5" x14ac:dyDescent="0.3">
      <c r="B4340" s="205">
        <v>43731</v>
      </c>
      <c r="C4340" s="81">
        <v>424.40789799999999</v>
      </c>
      <c r="D4340" s="62">
        <f t="shared" si="67"/>
        <v>0.3705471400087571</v>
      </c>
      <c r="E4340">
        <v>-1.0993990753786174E-2</v>
      </c>
    </row>
    <row r="4341" spans="2:5" x14ac:dyDescent="0.3">
      <c r="B4341" s="205">
        <v>43158</v>
      </c>
      <c r="C4341" s="81">
        <v>309.663116</v>
      </c>
      <c r="D4341" s="62">
        <f t="shared" si="67"/>
        <v>7.4530975384209594E-2</v>
      </c>
      <c r="E4341">
        <v>-1.1002036514940963E-2</v>
      </c>
    </row>
    <row r="4342" spans="2:5" x14ac:dyDescent="0.3">
      <c r="B4342" s="205">
        <v>42542</v>
      </c>
      <c r="C4342" s="81">
        <v>288.18444799999997</v>
      </c>
      <c r="D4342" s="62">
        <f t="shared" si="67"/>
        <v>2.4217070466509982</v>
      </c>
      <c r="E4342">
        <v>-1.101358602290901E-2</v>
      </c>
    </row>
    <row r="4343" spans="2:5" x14ac:dyDescent="0.3">
      <c r="B4343" s="205">
        <v>40878</v>
      </c>
      <c r="C4343" s="81">
        <v>84.22242</v>
      </c>
      <c r="D4343" s="62">
        <f t="shared" si="67"/>
        <v>3.6048892217523423</v>
      </c>
      <c r="E4343">
        <v>-1.1017827870050831E-2</v>
      </c>
    </row>
    <row r="4344" spans="2:5" x14ac:dyDescent="0.3">
      <c r="B4344" s="205">
        <v>38545</v>
      </c>
      <c r="C4344" s="81">
        <v>18.289781999999999</v>
      </c>
      <c r="D4344" s="62">
        <f t="shared" si="67"/>
        <v>-0.93710685707764552</v>
      </c>
      <c r="E4344">
        <v>-1.1032178390076374E-2</v>
      </c>
    </row>
    <row r="4345" spans="2:5" x14ac:dyDescent="0.3">
      <c r="B4345" s="205">
        <v>42976</v>
      </c>
      <c r="C4345" s="81">
        <v>290.80725100000001</v>
      </c>
      <c r="D4345" s="62">
        <f t="shared" si="67"/>
        <v>0.77744261405561188</v>
      </c>
      <c r="E4345">
        <v>-1.1032870730327216E-2</v>
      </c>
    </row>
    <row r="4346" spans="2:5" x14ac:dyDescent="0.3">
      <c r="B4346" s="205">
        <v>41740</v>
      </c>
      <c r="C4346" s="81">
        <v>163.60992400000001</v>
      </c>
      <c r="D4346" s="62">
        <f t="shared" si="67"/>
        <v>-0.28459771617913904</v>
      </c>
      <c r="E4346">
        <v>-1.1040632418804186E-2</v>
      </c>
    </row>
    <row r="4347" spans="2:5" x14ac:dyDescent="0.3">
      <c r="B4347" s="205">
        <v>42438</v>
      </c>
      <c r="C4347" s="81">
        <v>228.69639599999999</v>
      </c>
      <c r="D4347" s="62">
        <f t="shared" si="67"/>
        <v>-0.14328067894116936</v>
      </c>
      <c r="E4347">
        <v>-1.1061928792508731E-2</v>
      </c>
    </row>
    <row r="4348" spans="2:5" x14ac:dyDescent="0.3">
      <c r="B4348" s="205">
        <v>42592</v>
      </c>
      <c r="C4348" s="81">
        <v>266.944366</v>
      </c>
      <c r="D4348" s="62">
        <f t="shared" si="67"/>
        <v>-0.41586546513262385</v>
      </c>
      <c r="E4348">
        <v>-1.1063317567496397E-2</v>
      </c>
    </row>
    <row r="4349" spans="2:5" x14ac:dyDescent="0.3">
      <c r="B4349" s="205">
        <v>44020</v>
      </c>
      <c r="C4349" s="81">
        <v>456.991241</v>
      </c>
      <c r="D4349" s="62">
        <f t="shared" si="67"/>
        <v>19.912782233587443</v>
      </c>
      <c r="E4349">
        <v>-1.1075132094167616E-2</v>
      </c>
    </row>
    <row r="4350" spans="2:5" x14ac:dyDescent="0.3">
      <c r="B4350" s="205">
        <v>38616</v>
      </c>
      <c r="C4350" s="81">
        <v>21.852245</v>
      </c>
      <c r="D4350" s="62">
        <f t="shared" si="67"/>
        <v>-0.17340242953866183</v>
      </c>
      <c r="E4350">
        <v>-1.1080418281321275E-2</v>
      </c>
    </row>
    <row r="4351" spans="2:5" x14ac:dyDescent="0.3">
      <c r="B4351" s="205">
        <v>38700</v>
      </c>
      <c r="C4351" s="81">
        <v>26.436377</v>
      </c>
      <c r="D4351" s="62">
        <f t="shared" si="67"/>
        <v>-0.90261206943432026</v>
      </c>
      <c r="E4351">
        <v>-1.1090545908314596E-2</v>
      </c>
    </row>
    <row r="4352" spans="2:5" x14ac:dyDescent="0.3">
      <c r="B4352" s="205">
        <v>42843</v>
      </c>
      <c r="C4352" s="81">
        <v>271.45434599999999</v>
      </c>
      <c r="D4352" s="62">
        <f t="shared" si="67"/>
        <v>40.324107957027877</v>
      </c>
      <c r="E4352">
        <v>-1.109604963732393E-2</v>
      </c>
    </row>
    <row r="4353" spans="2:5" x14ac:dyDescent="0.3">
      <c r="B4353" s="205">
        <v>37823</v>
      </c>
      <c r="C4353" s="81">
        <v>6.5689099999999998</v>
      </c>
      <c r="D4353" s="62">
        <f t="shared" si="67"/>
        <v>-0.97566445713037553</v>
      </c>
      <c r="E4353">
        <v>-1.1098013889077036E-2</v>
      </c>
    </row>
    <row r="4354" spans="2:5" x14ac:dyDescent="0.3">
      <c r="B4354" s="205">
        <v>42591</v>
      </c>
      <c r="C4354" s="81">
        <v>269.93069500000001</v>
      </c>
      <c r="D4354" s="62">
        <f t="shared" si="67"/>
        <v>27.232983063809954</v>
      </c>
      <c r="E4354">
        <v>-1.1110998234845145E-2</v>
      </c>
    </row>
    <row r="4355" spans="2:5" x14ac:dyDescent="0.3">
      <c r="B4355" s="205">
        <v>38245</v>
      </c>
      <c r="C4355" s="81">
        <v>9.5608280000000008</v>
      </c>
      <c r="D4355" s="62">
        <f t="shared" si="67"/>
        <v>-0.89907769115032865</v>
      </c>
      <c r="E4355">
        <v>-1.112460871179622E-2</v>
      </c>
    </row>
    <row r="4356" spans="2:5" x14ac:dyDescent="0.3">
      <c r="B4356" s="205">
        <v>40792</v>
      </c>
      <c r="C4356" s="81">
        <v>94.734534999999994</v>
      </c>
      <c r="D4356" s="62">
        <f t="shared" si="67"/>
        <v>-0.81075802264373131</v>
      </c>
      <c r="E4356">
        <v>-1.1131879861771787E-2</v>
      </c>
    </row>
    <row r="4357" spans="2:5" x14ac:dyDescent="0.3">
      <c r="B4357" s="205">
        <v>45394</v>
      </c>
      <c r="C4357" s="81">
        <v>500.60000600000001</v>
      </c>
      <c r="D4357" s="62">
        <f t="shared" si="67"/>
        <v>-0.12517876493770574</v>
      </c>
      <c r="E4357">
        <v>-1.1160481975308627E-2</v>
      </c>
    </row>
    <row r="4358" spans="2:5" x14ac:dyDescent="0.3">
      <c r="B4358" s="205">
        <v>44404</v>
      </c>
      <c r="C4358" s="81">
        <v>572.23120100000006</v>
      </c>
      <c r="D4358" s="62">
        <f t="shared" si="67"/>
        <v>58.031807454974462</v>
      </c>
      <c r="E4358">
        <v>-1.1169833088399637E-2</v>
      </c>
    </row>
    <row r="4359" spans="2:5" x14ac:dyDescent="0.3">
      <c r="B4359" s="205">
        <v>38134</v>
      </c>
      <c r="C4359" s="81">
        <v>9.6936079999999993</v>
      </c>
      <c r="D4359" s="62">
        <f t="shared" si="67"/>
        <v>-0.90119813370057777</v>
      </c>
      <c r="E4359">
        <v>-1.1177189442609439E-2</v>
      </c>
    </row>
    <row r="4360" spans="2:5" x14ac:dyDescent="0.3">
      <c r="B4360" s="205">
        <v>40735</v>
      </c>
      <c r="C4360" s="81">
        <v>98.111587999999998</v>
      </c>
      <c r="D4360" s="62">
        <f t="shared" ref="D4360:D4423" si="68">(C4360-C4361)/C4361</f>
        <v>-0.34091740984398583</v>
      </c>
      <c r="E4360">
        <v>-1.1195671947225627E-2</v>
      </c>
    </row>
    <row r="4361" spans="2:5" x14ac:dyDescent="0.3">
      <c r="B4361" s="205">
        <v>41612</v>
      </c>
      <c r="C4361" s="81">
        <v>148.86084</v>
      </c>
      <c r="D4361" s="62">
        <f t="shared" si="68"/>
        <v>1.4348313366226106</v>
      </c>
      <c r="E4361">
        <v>-1.1222350441399406E-2</v>
      </c>
    </row>
    <row r="4362" spans="2:5" x14ac:dyDescent="0.3">
      <c r="B4362" s="205">
        <v>40092</v>
      </c>
      <c r="C4362" s="81">
        <v>61.13805</v>
      </c>
      <c r="D4362" s="62">
        <f t="shared" si="68"/>
        <v>0.44385922013339579</v>
      </c>
      <c r="E4362">
        <v>-1.1247683174634664E-2</v>
      </c>
    </row>
    <row r="4363" spans="2:5" x14ac:dyDescent="0.3">
      <c r="B4363" s="205">
        <v>38846</v>
      </c>
      <c r="C4363" s="81">
        <v>42.343497999999997</v>
      </c>
      <c r="D4363" s="62">
        <f t="shared" si="68"/>
        <v>-0.92201710547740268</v>
      </c>
      <c r="E4363">
        <v>-1.1250105574307213E-2</v>
      </c>
    </row>
    <row r="4364" spans="2:5" x14ac:dyDescent="0.3">
      <c r="B4364" s="205">
        <v>44937</v>
      </c>
      <c r="C4364" s="81">
        <v>542.98443599999996</v>
      </c>
      <c r="D4364" s="62">
        <f t="shared" si="68"/>
        <v>4.5440926979265654</v>
      </c>
      <c r="E4364">
        <v>-1.1269381152829215E-2</v>
      </c>
    </row>
    <row r="4365" spans="2:5" x14ac:dyDescent="0.3">
      <c r="B4365" s="205">
        <v>41026</v>
      </c>
      <c r="C4365" s="81">
        <v>97.939278000000002</v>
      </c>
      <c r="D4365" s="62">
        <f t="shared" si="68"/>
        <v>-0.79992459875960387</v>
      </c>
      <c r="E4365">
        <v>-1.1276607685021771E-2</v>
      </c>
    </row>
    <row r="4366" spans="2:5" x14ac:dyDescent="0.3">
      <c r="B4366" s="205">
        <v>44186</v>
      </c>
      <c r="C4366" s="81">
        <v>489.511841</v>
      </c>
      <c r="D4366" s="62">
        <f t="shared" si="68"/>
        <v>-7.5083909305621158E-2</v>
      </c>
      <c r="E4366">
        <v>-1.1288952866674945E-2</v>
      </c>
    </row>
    <row r="4367" spans="2:5" x14ac:dyDescent="0.3">
      <c r="B4367" s="205">
        <v>45348</v>
      </c>
      <c r="C4367" s="81">
        <v>529.25</v>
      </c>
      <c r="D4367" s="62">
        <f t="shared" si="68"/>
        <v>9.797365610081453</v>
      </c>
      <c r="E4367">
        <v>-1.1302051439612559E-2</v>
      </c>
    </row>
    <row r="4368" spans="2:5" x14ac:dyDescent="0.3">
      <c r="B4368" s="205">
        <v>39952</v>
      </c>
      <c r="C4368" s="81">
        <v>49.016585999999997</v>
      </c>
      <c r="D4368" s="62">
        <f t="shared" si="68"/>
        <v>9.5068067500324744</v>
      </c>
      <c r="E4368">
        <v>-1.1304210227259673E-2</v>
      </c>
    </row>
    <row r="4369" spans="2:5" x14ac:dyDescent="0.3">
      <c r="B4369" s="205">
        <v>37748</v>
      </c>
      <c r="C4369" s="81">
        <v>4.665222</v>
      </c>
      <c r="D4369" s="62">
        <f t="shared" si="68"/>
        <v>-0.95013689949513791</v>
      </c>
      <c r="E4369">
        <v>-1.1317910909253838E-2</v>
      </c>
    </row>
    <row r="4370" spans="2:5" x14ac:dyDescent="0.3">
      <c r="B4370" s="205">
        <v>41040</v>
      </c>
      <c r="C4370" s="81">
        <v>93.560608000000002</v>
      </c>
      <c r="D4370" s="62">
        <f t="shared" si="68"/>
        <v>9.1762267300570743E-2</v>
      </c>
      <c r="E4370">
        <v>-1.1331351929968236E-2</v>
      </c>
    </row>
    <row r="4371" spans="2:5" x14ac:dyDescent="0.3">
      <c r="B4371" s="205">
        <v>40924</v>
      </c>
      <c r="C4371" s="81">
        <v>85.696869000000007</v>
      </c>
      <c r="D4371" s="62">
        <f t="shared" si="68"/>
        <v>-0.80212757662801815</v>
      </c>
      <c r="E4371">
        <v>-1.1340340606042597E-2</v>
      </c>
    </row>
    <row r="4372" spans="2:5" x14ac:dyDescent="0.3">
      <c r="B4372" s="205">
        <v>43998</v>
      </c>
      <c r="C4372" s="81">
        <v>433.091522</v>
      </c>
      <c r="D4372" s="62">
        <f t="shared" si="68"/>
        <v>10.653248450317673</v>
      </c>
      <c r="E4372">
        <v>-1.1352398554655266E-2</v>
      </c>
    </row>
    <row r="4373" spans="2:5" x14ac:dyDescent="0.3">
      <c r="B4373" s="205">
        <v>39841</v>
      </c>
      <c r="C4373" s="81">
        <v>37.164875000000002</v>
      </c>
      <c r="D4373" s="62">
        <f t="shared" si="68"/>
        <v>-0.55981275308408962</v>
      </c>
      <c r="E4373">
        <v>-1.1370435383656454E-2</v>
      </c>
    </row>
    <row r="4374" spans="2:5" x14ac:dyDescent="0.3">
      <c r="B4374" s="205">
        <v>40626</v>
      </c>
      <c r="C4374" s="81">
        <v>84.429694999999995</v>
      </c>
      <c r="D4374" s="62">
        <f t="shared" si="68"/>
        <v>-0.82967414836146192</v>
      </c>
      <c r="E4374">
        <v>-1.1381426090781691E-2</v>
      </c>
    </row>
    <row r="4375" spans="2:5" x14ac:dyDescent="0.3">
      <c r="B4375" s="205">
        <v>44120</v>
      </c>
      <c r="C4375" s="81">
        <v>495.69512900000001</v>
      </c>
      <c r="D4375" s="62">
        <f t="shared" si="68"/>
        <v>12.776694595249824</v>
      </c>
      <c r="E4375">
        <v>-1.1398811354240699E-2</v>
      </c>
    </row>
    <row r="4376" spans="2:5" x14ac:dyDescent="0.3">
      <c r="B4376" s="205">
        <v>38895</v>
      </c>
      <c r="C4376" s="81">
        <v>35.980701000000003</v>
      </c>
      <c r="D4376" s="62">
        <f t="shared" si="68"/>
        <v>-0.85808306360306019</v>
      </c>
      <c r="E4376">
        <v>-1.1402391255076515E-2</v>
      </c>
    </row>
    <row r="4377" spans="2:5" x14ac:dyDescent="0.3">
      <c r="B4377" s="205">
        <v>42338</v>
      </c>
      <c r="C4377" s="81">
        <v>253.533524</v>
      </c>
      <c r="D4377" s="62">
        <f t="shared" si="68"/>
        <v>-0.45278510047672776</v>
      </c>
      <c r="E4377">
        <v>-1.1425478482348516E-2</v>
      </c>
    </row>
    <row r="4378" spans="2:5" x14ac:dyDescent="0.3">
      <c r="B4378" s="205">
        <v>43934</v>
      </c>
      <c r="C4378" s="81">
        <v>463.316193</v>
      </c>
      <c r="D4378" s="62">
        <f t="shared" si="68"/>
        <v>-0.12990060136941189</v>
      </c>
      <c r="E4378">
        <v>-1.1435020435151487E-2</v>
      </c>
    </row>
    <row r="4379" spans="2:5" x14ac:dyDescent="0.3">
      <c r="B4379" s="205">
        <v>44841</v>
      </c>
      <c r="C4379" s="81">
        <v>532.48651099999995</v>
      </c>
      <c r="D4379" s="62">
        <f t="shared" si="68"/>
        <v>68.067650137094645</v>
      </c>
      <c r="E4379">
        <v>-1.1438486690488508E-2</v>
      </c>
    </row>
    <row r="4380" spans="2:5" x14ac:dyDescent="0.3">
      <c r="B4380" s="205">
        <v>37893</v>
      </c>
      <c r="C4380" s="81">
        <v>7.7096369999999999</v>
      </c>
      <c r="D4380" s="62">
        <f t="shared" si="68"/>
        <v>-0.65823365417734825</v>
      </c>
      <c r="E4380">
        <v>-1.1443180117763033E-2</v>
      </c>
    </row>
    <row r="4381" spans="2:5" x14ac:dyDescent="0.3">
      <c r="B4381" s="205">
        <v>38635</v>
      </c>
      <c r="C4381" s="81">
        <v>22.558209999999999</v>
      </c>
      <c r="D4381" s="62">
        <f t="shared" si="68"/>
        <v>-0.80744050540634893</v>
      </c>
      <c r="E4381">
        <v>-1.1444663020933544E-2</v>
      </c>
    </row>
    <row r="4382" spans="2:5" x14ac:dyDescent="0.3">
      <c r="B4382" s="205">
        <v>41255</v>
      </c>
      <c r="C4382" s="81">
        <v>117.1493</v>
      </c>
      <c r="D4382" s="62">
        <f t="shared" si="68"/>
        <v>-0.54750466373294726</v>
      </c>
      <c r="E4382">
        <v>-1.1445921334404632E-2</v>
      </c>
    </row>
    <row r="4383" spans="2:5" x14ac:dyDescent="0.3">
      <c r="B4383" s="205">
        <v>42716</v>
      </c>
      <c r="C4383" s="81">
        <v>258.89614899999998</v>
      </c>
      <c r="D4383" s="62">
        <f t="shared" si="68"/>
        <v>13.93951679263596</v>
      </c>
      <c r="E4383">
        <v>-1.1451121151380658E-2</v>
      </c>
    </row>
    <row r="4384" spans="2:5" x14ac:dyDescent="0.3">
      <c r="B4384" s="205">
        <v>38513</v>
      </c>
      <c r="C4384" s="81">
        <v>17.329619999999998</v>
      </c>
      <c r="D4384" s="62">
        <f t="shared" si="68"/>
        <v>-0.4555693538955653</v>
      </c>
      <c r="E4384">
        <v>-1.1502135013972535E-2</v>
      </c>
    </row>
    <row r="4385" spans="2:5" x14ac:dyDescent="0.3">
      <c r="B4385" s="205">
        <v>38882</v>
      </c>
      <c r="C4385" s="81">
        <v>31.830721</v>
      </c>
      <c r="D4385" s="62">
        <f t="shared" si="68"/>
        <v>-0.89486131433123406</v>
      </c>
      <c r="E4385">
        <v>-1.1508721832712699E-2</v>
      </c>
    </row>
    <row r="4386" spans="2:5" x14ac:dyDescent="0.3">
      <c r="B4386" s="205">
        <v>43021</v>
      </c>
      <c r="C4386" s="81">
        <v>302.74984699999999</v>
      </c>
      <c r="D4386" s="62">
        <f t="shared" si="68"/>
        <v>24.006316379826931</v>
      </c>
      <c r="E4386">
        <v>-1.151378227194874E-2</v>
      </c>
    </row>
    <row r="4387" spans="2:5" x14ac:dyDescent="0.3">
      <c r="B4387" s="205">
        <v>38363</v>
      </c>
      <c r="C4387" s="81">
        <v>12.106935</v>
      </c>
      <c r="D4387" s="62">
        <f t="shared" si="68"/>
        <v>-0.96868542862629703</v>
      </c>
      <c r="E4387">
        <v>-1.1524573343645709E-2</v>
      </c>
    </row>
    <row r="4388" spans="2:5" x14ac:dyDescent="0.3">
      <c r="B4388" s="205">
        <v>43650</v>
      </c>
      <c r="C4388" s="81">
        <v>386.62304699999999</v>
      </c>
      <c r="D4388" s="62">
        <f t="shared" si="68"/>
        <v>-0.27841908238340612</v>
      </c>
      <c r="E4388">
        <v>-1.1529238606598326E-2</v>
      </c>
    </row>
    <row r="4389" spans="2:5" x14ac:dyDescent="0.3">
      <c r="B4389" s="205">
        <v>45429</v>
      </c>
      <c r="C4389" s="81">
        <v>535.79998799999998</v>
      </c>
      <c r="D4389" s="62">
        <f t="shared" si="68"/>
        <v>12.928261290236378</v>
      </c>
      <c r="E4389">
        <v>-1.15303018879506E-2</v>
      </c>
    </row>
    <row r="4390" spans="2:5" x14ac:dyDescent="0.3">
      <c r="B4390" s="205">
        <v>39829</v>
      </c>
      <c r="C4390" s="81">
        <v>38.468547999999998</v>
      </c>
      <c r="D4390" s="62">
        <f t="shared" si="68"/>
        <v>-0.66868695442978343</v>
      </c>
      <c r="E4390">
        <v>-1.153190355589317E-2</v>
      </c>
    </row>
    <row r="4391" spans="2:5" x14ac:dyDescent="0.3">
      <c r="B4391" s="205">
        <v>41262</v>
      </c>
      <c r="C4391" s="81">
        <v>116.10936700000001</v>
      </c>
      <c r="D4391" s="62">
        <f t="shared" si="68"/>
        <v>-0.76823304469064535</v>
      </c>
      <c r="E4391">
        <v>-1.1547387541513085E-2</v>
      </c>
    </row>
    <row r="4392" spans="2:5" x14ac:dyDescent="0.3">
      <c r="B4392" s="205">
        <v>44132</v>
      </c>
      <c r="C4392" s="81">
        <v>500.97464000000002</v>
      </c>
      <c r="D4392" s="62">
        <f t="shared" si="68"/>
        <v>101.44287293802833</v>
      </c>
      <c r="E4392">
        <v>-1.1563594561296292E-2</v>
      </c>
    </row>
    <row r="4393" spans="2:5" x14ac:dyDescent="0.3">
      <c r="B4393" s="205">
        <v>37732</v>
      </c>
      <c r="C4393" s="81">
        <v>4.8902830000000002</v>
      </c>
      <c r="D4393" s="62">
        <f t="shared" si="68"/>
        <v>-0.98794940636420125</v>
      </c>
      <c r="E4393">
        <v>-1.1565030507320721E-2</v>
      </c>
    </row>
    <row r="4394" spans="2:5" x14ac:dyDescent="0.3">
      <c r="B4394" s="205">
        <v>43676</v>
      </c>
      <c r="C4394" s="81">
        <v>405.81262199999998</v>
      </c>
      <c r="D4394" s="62">
        <f t="shared" si="68"/>
        <v>-0.23612373691515542</v>
      </c>
      <c r="E4394">
        <v>-1.1568093282232952E-2</v>
      </c>
    </row>
    <row r="4395" spans="2:5" x14ac:dyDescent="0.3">
      <c r="B4395" s="205">
        <v>45217</v>
      </c>
      <c r="C4395" s="81">
        <v>531.25439500000005</v>
      </c>
      <c r="D4395" s="62">
        <f t="shared" si="68"/>
        <v>31.809031033350252</v>
      </c>
      <c r="E4395">
        <v>-1.1568660973551297E-2</v>
      </c>
    </row>
    <row r="4396" spans="2:5" x14ac:dyDescent="0.3">
      <c r="B4396" s="205">
        <v>38418</v>
      </c>
      <c r="C4396" s="81">
        <v>16.192322000000001</v>
      </c>
      <c r="D4396" s="62">
        <f t="shared" si="68"/>
        <v>-0.9357556617391144</v>
      </c>
      <c r="E4396">
        <v>-1.1570354683648245E-2</v>
      </c>
    </row>
    <row r="4397" spans="2:5" x14ac:dyDescent="0.3">
      <c r="B4397" s="205">
        <v>42111</v>
      </c>
      <c r="C4397" s="81">
        <v>252.04278600000001</v>
      </c>
      <c r="D4397" s="62">
        <f t="shared" si="68"/>
        <v>12.926566959060192</v>
      </c>
      <c r="E4397">
        <v>-1.1587692465521856E-2</v>
      </c>
    </row>
    <row r="4398" spans="2:5" x14ac:dyDescent="0.3">
      <c r="B4398" s="205">
        <v>38540</v>
      </c>
      <c r="C4398" s="81">
        <v>18.097984</v>
      </c>
      <c r="D4398" s="62">
        <f t="shared" si="68"/>
        <v>-0.96695150206980229</v>
      </c>
      <c r="E4398">
        <v>-1.1589179005519512E-2</v>
      </c>
    </row>
    <row r="4399" spans="2:5" x14ac:dyDescent="0.3">
      <c r="B4399" s="205">
        <v>44550</v>
      </c>
      <c r="C4399" s="81">
        <v>547.61895800000002</v>
      </c>
      <c r="D4399" s="62">
        <f t="shared" si="68"/>
        <v>0.7027834389981259</v>
      </c>
      <c r="E4399">
        <v>-1.159805488653623E-2</v>
      </c>
    </row>
    <row r="4400" spans="2:5" x14ac:dyDescent="0.3">
      <c r="B4400" s="205">
        <v>43145</v>
      </c>
      <c r="C4400" s="81">
        <v>321.60223400000001</v>
      </c>
      <c r="D4400" s="62">
        <f t="shared" si="68"/>
        <v>-0.16277403597152287</v>
      </c>
      <c r="E4400">
        <v>-1.1602641008901814E-2</v>
      </c>
    </row>
    <row r="4401" spans="2:5" x14ac:dyDescent="0.3">
      <c r="B4401" s="205">
        <v>43560</v>
      </c>
      <c r="C4401" s="81">
        <v>384.12835699999999</v>
      </c>
      <c r="D4401" s="62">
        <f t="shared" si="68"/>
        <v>-0.28240544440288684</v>
      </c>
      <c r="E4401">
        <v>-1.1603479474257838E-2</v>
      </c>
    </row>
    <row r="4402" spans="2:5" x14ac:dyDescent="0.3">
      <c r="B4402" s="205">
        <v>45345</v>
      </c>
      <c r="C4402" s="81">
        <v>535.29998799999998</v>
      </c>
      <c r="D4402" s="62">
        <f t="shared" si="68"/>
        <v>5.1715782730925177</v>
      </c>
      <c r="E4402">
        <v>-1.163217924514824E-2</v>
      </c>
    </row>
    <row r="4403" spans="2:5" x14ac:dyDescent="0.3">
      <c r="B4403" s="205">
        <v>40840</v>
      </c>
      <c r="C4403" s="81">
        <v>86.736320000000006</v>
      </c>
      <c r="D4403" s="62">
        <f t="shared" si="68"/>
        <v>-0.65905227014528289</v>
      </c>
      <c r="E4403">
        <v>-1.1645574420548217E-2</v>
      </c>
    </row>
    <row r="4404" spans="2:5" x14ac:dyDescent="0.3">
      <c r="B4404" s="205">
        <v>42725</v>
      </c>
      <c r="C4404" s="81">
        <v>254.397705</v>
      </c>
      <c r="D4404" s="62">
        <f t="shared" si="68"/>
        <v>-0.41939691624816022</v>
      </c>
      <c r="E4404">
        <v>-1.1651367955029419E-2</v>
      </c>
    </row>
    <row r="4405" spans="2:5" x14ac:dyDescent="0.3">
      <c r="B4405" s="205">
        <v>43801</v>
      </c>
      <c r="C4405" s="81">
        <v>438.16113300000001</v>
      </c>
      <c r="D4405" s="62">
        <f t="shared" si="68"/>
        <v>36.684751476174362</v>
      </c>
      <c r="E4405">
        <v>-1.1653305080682087E-2</v>
      </c>
    </row>
    <row r="4406" spans="2:5" x14ac:dyDescent="0.3">
      <c r="B4406" s="205">
        <v>38307</v>
      </c>
      <c r="C4406" s="81">
        <v>11.627014000000001</v>
      </c>
      <c r="D4406" s="62">
        <f t="shared" si="68"/>
        <v>-0.95351676864860258</v>
      </c>
      <c r="E4406">
        <v>-1.165576658681374E-2</v>
      </c>
    </row>
    <row r="4407" spans="2:5" x14ac:dyDescent="0.3">
      <c r="B4407" s="205">
        <v>42773</v>
      </c>
      <c r="C4407" s="81">
        <v>250.13351399999999</v>
      </c>
      <c r="D4407" s="62">
        <f t="shared" si="68"/>
        <v>-0.48850655845087354</v>
      </c>
      <c r="E4407">
        <v>-1.1664443973519135E-2</v>
      </c>
    </row>
    <row r="4408" spans="2:5" x14ac:dyDescent="0.3">
      <c r="B4408" s="205">
        <v>44253</v>
      </c>
      <c r="C4408" s="81">
        <v>489.025848</v>
      </c>
      <c r="D4408" s="62">
        <f t="shared" si="68"/>
        <v>0.61289273420598256</v>
      </c>
      <c r="E4408">
        <v>-1.1688418109982257E-2</v>
      </c>
    </row>
    <row r="4409" spans="2:5" x14ac:dyDescent="0.3">
      <c r="B4409" s="205">
        <v>43175</v>
      </c>
      <c r="C4409" s="81">
        <v>303.19799799999998</v>
      </c>
      <c r="D4409" s="62">
        <f t="shared" si="68"/>
        <v>3.1169608882874291</v>
      </c>
      <c r="E4409">
        <v>-1.1690475033001505E-2</v>
      </c>
    </row>
    <row r="4410" spans="2:5" x14ac:dyDescent="0.3">
      <c r="B4410" s="205">
        <v>40226</v>
      </c>
      <c r="C4410" s="81">
        <v>73.646072000000004</v>
      </c>
      <c r="D4410" s="62">
        <f t="shared" si="68"/>
        <v>-0.71288788182163954</v>
      </c>
      <c r="E4410">
        <v>-1.172333095154663E-2</v>
      </c>
    </row>
    <row r="4411" spans="2:5" x14ac:dyDescent="0.3">
      <c r="B4411" s="205">
        <v>42878</v>
      </c>
      <c r="C4411" s="81">
        <v>256.50631700000002</v>
      </c>
      <c r="D4411" s="62">
        <f t="shared" si="68"/>
        <v>43.532308044871492</v>
      </c>
      <c r="E4411">
        <v>-1.1735207069085332E-2</v>
      </c>
    </row>
    <row r="4412" spans="2:5" x14ac:dyDescent="0.3">
      <c r="B4412" s="205">
        <v>37657</v>
      </c>
      <c r="C4412" s="81">
        <v>5.7600049999999996</v>
      </c>
      <c r="D4412" s="62">
        <f t="shared" si="68"/>
        <v>-0.85921866770577537</v>
      </c>
      <c r="E4412">
        <v>-1.1780221484565737E-2</v>
      </c>
    </row>
    <row r="4413" spans="2:5" x14ac:dyDescent="0.3">
      <c r="B4413" s="205">
        <v>39590</v>
      </c>
      <c r="C4413" s="81">
        <v>40.914551000000003</v>
      </c>
      <c r="D4413" s="62">
        <f t="shared" si="68"/>
        <v>8.89946639075129E-2</v>
      </c>
      <c r="E4413">
        <v>-1.1782870505784665E-2</v>
      </c>
    </row>
    <row r="4414" spans="2:5" x14ac:dyDescent="0.3">
      <c r="B4414" s="205">
        <v>39720</v>
      </c>
      <c r="C4414" s="81">
        <v>37.570937999999998</v>
      </c>
      <c r="D4414" s="62">
        <f t="shared" si="68"/>
        <v>-0.9152339430501879</v>
      </c>
      <c r="E4414">
        <v>-1.1804368872935683E-2</v>
      </c>
    </row>
    <row r="4415" spans="2:5" x14ac:dyDescent="0.3">
      <c r="B4415" s="205">
        <v>43768</v>
      </c>
      <c r="C4415" s="81">
        <v>443.23092700000001</v>
      </c>
      <c r="D4415" s="62">
        <f t="shared" si="68"/>
        <v>20.017013393949657</v>
      </c>
      <c r="E4415">
        <v>-1.1806375329551871E-2</v>
      </c>
    </row>
    <row r="4416" spans="2:5" x14ac:dyDescent="0.3">
      <c r="B4416" s="205">
        <v>38601</v>
      </c>
      <c r="C4416" s="81">
        <v>21.089148999999999</v>
      </c>
      <c r="D4416" s="62">
        <f t="shared" si="68"/>
        <v>-0.86067509413101773</v>
      </c>
      <c r="E4416">
        <v>-1.1854615223431998E-2</v>
      </c>
    </row>
    <row r="4417" spans="2:5" x14ac:dyDescent="0.3">
      <c r="B4417" s="205">
        <v>41564</v>
      </c>
      <c r="C4417" s="81">
        <v>151.36668399999999</v>
      </c>
      <c r="D4417" s="62">
        <f t="shared" si="68"/>
        <v>0.65546628470131341</v>
      </c>
      <c r="E4417">
        <v>-1.1873497296076256E-2</v>
      </c>
    </row>
    <row r="4418" spans="2:5" x14ac:dyDescent="0.3">
      <c r="B4418" s="205">
        <v>40449</v>
      </c>
      <c r="C4418" s="81">
        <v>91.434471000000002</v>
      </c>
      <c r="D4418" s="62">
        <f t="shared" si="68"/>
        <v>-0.83840523047023785</v>
      </c>
      <c r="E4418">
        <v>-1.1876612626211801E-2</v>
      </c>
    </row>
    <row r="4419" spans="2:5" x14ac:dyDescent="0.3">
      <c r="B4419" s="205">
        <v>45139</v>
      </c>
      <c r="C4419" s="81">
        <v>565.82568400000002</v>
      </c>
      <c r="D4419" s="62">
        <f t="shared" si="68"/>
        <v>5.2863456157212871E-2</v>
      </c>
      <c r="E4419">
        <v>-1.1900588048232862E-2</v>
      </c>
    </row>
    <row r="4420" spans="2:5" x14ac:dyDescent="0.3">
      <c r="B4420" s="205">
        <v>44610</v>
      </c>
      <c r="C4420" s="81">
        <v>537.41601600000001</v>
      </c>
      <c r="D4420" s="62">
        <f t="shared" si="68"/>
        <v>14.300110118221571</v>
      </c>
      <c r="E4420">
        <v>-1.1904913129917925E-2</v>
      </c>
    </row>
    <row r="4421" spans="2:5" x14ac:dyDescent="0.3">
      <c r="B4421" s="205">
        <v>38873</v>
      </c>
      <c r="C4421" s="81">
        <v>35.124977000000001</v>
      </c>
      <c r="D4421" s="62">
        <f t="shared" si="68"/>
        <v>-0.93958088253379379</v>
      </c>
      <c r="E4421">
        <v>-1.193048655669012E-2</v>
      </c>
    </row>
    <row r="4422" spans="2:5" x14ac:dyDescent="0.3">
      <c r="B4422" s="205">
        <v>44909</v>
      </c>
      <c r="C4422" s="81">
        <v>581.35534700000005</v>
      </c>
      <c r="D4422" s="62">
        <f t="shared" si="68"/>
        <v>3.0718850281985346</v>
      </c>
      <c r="E4422">
        <v>-1.1948717940089316E-2</v>
      </c>
    </row>
    <row r="4423" spans="2:5" x14ac:dyDescent="0.3">
      <c r="B4423" s="205">
        <v>41460</v>
      </c>
      <c r="C4423" s="81">
        <v>142.77302599999999</v>
      </c>
      <c r="D4423" s="62">
        <f t="shared" si="68"/>
        <v>2.5179369463145909</v>
      </c>
      <c r="E4423">
        <v>-1.1957113965269266E-2</v>
      </c>
    </row>
    <row r="4424" spans="2:5" x14ac:dyDescent="0.3">
      <c r="B4424" s="205">
        <v>39700</v>
      </c>
      <c r="C4424" s="81">
        <v>40.584305000000001</v>
      </c>
      <c r="D4424" s="62">
        <f t="shared" ref="D4424:D4487" si="69">(C4424-C4425)/C4425</f>
        <v>-0.82358120234453713</v>
      </c>
      <c r="E4424">
        <v>-1.1966884195106751E-2</v>
      </c>
    </row>
    <row r="4425" spans="2:5" x14ac:dyDescent="0.3">
      <c r="B4425" s="205">
        <v>42387</v>
      </c>
      <c r="C4425" s="81">
        <v>230.045242</v>
      </c>
      <c r="D4425" s="62">
        <f t="shared" si="69"/>
        <v>4.9372072822714861</v>
      </c>
      <c r="E4425">
        <v>-1.1985607615993243E-2</v>
      </c>
    </row>
    <row r="4426" spans="2:5" x14ac:dyDescent="0.3">
      <c r="B4426" s="205">
        <v>39653</v>
      </c>
      <c r="C4426" s="81">
        <v>38.746372000000001</v>
      </c>
      <c r="D4426" s="62">
        <f t="shared" si="69"/>
        <v>3.8476102671865129</v>
      </c>
      <c r="E4426">
        <v>-1.1988871836557559E-2</v>
      </c>
    </row>
    <row r="4427" spans="2:5" x14ac:dyDescent="0.3">
      <c r="B4427" s="205">
        <v>37874</v>
      </c>
      <c r="C4427" s="81">
        <v>7.9928809999999997</v>
      </c>
      <c r="D4427" s="62">
        <f t="shared" si="69"/>
        <v>-0.98016331126591905</v>
      </c>
      <c r="E4427">
        <v>-1.1990654006905408E-2</v>
      </c>
    </row>
    <row r="4428" spans="2:5" x14ac:dyDescent="0.3">
      <c r="B4428" s="205">
        <v>43549</v>
      </c>
      <c r="C4428" s="81">
        <v>402.934235</v>
      </c>
      <c r="D4428" s="62">
        <f t="shared" si="69"/>
        <v>4.602479327926452</v>
      </c>
      <c r="E4428">
        <v>-1.1998405747586708E-2</v>
      </c>
    </row>
    <row r="4429" spans="2:5" x14ac:dyDescent="0.3">
      <c r="B4429" s="205">
        <v>40253</v>
      </c>
      <c r="C4429" s="81">
        <v>71.920699999999997</v>
      </c>
      <c r="D4429" s="62">
        <f t="shared" si="69"/>
        <v>6.842676481403049</v>
      </c>
      <c r="E4429">
        <v>-1.2000993923920206E-2</v>
      </c>
    </row>
    <row r="4430" spans="2:5" x14ac:dyDescent="0.3">
      <c r="B4430" s="205">
        <v>38196</v>
      </c>
      <c r="C4430" s="81">
        <v>9.1704279999999994</v>
      </c>
      <c r="D4430" s="62">
        <f t="shared" si="69"/>
        <v>-0.98096033699884688</v>
      </c>
      <c r="E4430">
        <v>-1.2017167474451392E-2</v>
      </c>
    </row>
    <row r="4431" spans="2:5" x14ac:dyDescent="0.3">
      <c r="B4431" s="205">
        <v>44103</v>
      </c>
      <c r="C4431" s="81">
        <v>481.64865099999997</v>
      </c>
      <c r="D4431" s="62">
        <f t="shared" si="69"/>
        <v>0.10497268534971899</v>
      </c>
      <c r="E4431">
        <v>-1.2021815398886292E-2</v>
      </c>
    </row>
    <row r="4432" spans="2:5" x14ac:dyDescent="0.3">
      <c r="B4432" s="205">
        <v>43810</v>
      </c>
      <c r="C4432" s="81">
        <v>435.891907</v>
      </c>
      <c r="D4432" s="62">
        <f t="shared" si="69"/>
        <v>3.603351657068921</v>
      </c>
      <c r="E4432">
        <v>-1.2037623720106571E-2</v>
      </c>
    </row>
    <row r="4433" spans="2:5" x14ac:dyDescent="0.3">
      <c r="B4433" s="205">
        <v>40801</v>
      </c>
      <c r="C4433" s="81">
        <v>94.690117000000001</v>
      </c>
      <c r="D4433" s="62">
        <f t="shared" si="69"/>
        <v>-0.65751576988914862</v>
      </c>
      <c r="E4433">
        <v>-1.2053671096139926E-2</v>
      </c>
    </row>
    <row r="4434" spans="2:5" x14ac:dyDescent="0.3">
      <c r="B4434" s="205">
        <v>42207</v>
      </c>
      <c r="C4434" s="81">
        <v>276.48022500000002</v>
      </c>
      <c r="D4434" s="62">
        <f t="shared" si="69"/>
        <v>-0.46669413655138925</v>
      </c>
      <c r="E4434">
        <v>-1.2075964378764133E-2</v>
      </c>
    </row>
    <row r="4435" spans="2:5" x14ac:dyDescent="0.3">
      <c r="B4435" s="205">
        <v>44998</v>
      </c>
      <c r="C4435" s="81">
        <v>518.42712400000005</v>
      </c>
      <c r="D4435" s="62">
        <f t="shared" si="69"/>
        <v>2.3850251826755304</v>
      </c>
      <c r="E4435">
        <v>-1.2076658550658198E-2</v>
      </c>
    </row>
    <row r="4436" spans="2:5" x14ac:dyDescent="0.3">
      <c r="B4436" s="205">
        <v>41660</v>
      </c>
      <c r="C4436" s="81">
        <v>153.15310700000001</v>
      </c>
      <c r="D4436" s="62">
        <f t="shared" si="69"/>
        <v>0.7567326747346339</v>
      </c>
      <c r="E4436">
        <v>-1.2076980057680129E-2</v>
      </c>
    </row>
    <row r="4437" spans="2:5" x14ac:dyDescent="0.3">
      <c r="B4437" s="205">
        <v>40836</v>
      </c>
      <c r="C4437" s="81">
        <v>87.180655999999999</v>
      </c>
      <c r="D4437" s="62">
        <f t="shared" si="69"/>
        <v>0.44341009111229984</v>
      </c>
      <c r="E4437">
        <v>-1.2084591665723636E-2</v>
      </c>
    </row>
    <row r="4438" spans="2:5" x14ac:dyDescent="0.3">
      <c r="B4438" s="205">
        <v>40093</v>
      </c>
      <c r="C4438" s="81">
        <v>60.399090000000001</v>
      </c>
      <c r="D4438" s="62">
        <f t="shared" si="69"/>
        <v>6.6232177935652006</v>
      </c>
      <c r="E4438">
        <v>-1.2086744670462973E-2</v>
      </c>
    </row>
    <row r="4439" spans="2:5" x14ac:dyDescent="0.3">
      <c r="B4439" s="205">
        <v>37845</v>
      </c>
      <c r="C4439" s="81">
        <v>7.923044</v>
      </c>
      <c r="D4439" s="62">
        <f t="shared" si="69"/>
        <v>-0.80385829364000627</v>
      </c>
      <c r="E4439">
        <v>-1.2095066275796134E-2</v>
      </c>
    </row>
    <row r="4440" spans="2:5" x14ac:dyDescent="0.3">
      <c r="B4440" s="205">
        <v>39899</v>
      </c>
      <c r="C4440" s="81">
        <v>40.394489</v>
      </c>
      <c r="D4440" s="62">
        <f t="shared" si="69"/>
        <v>-0.92724082955149423</v>
      </c>
      <c r="E4440">
        <v>-1.2124572630561926E-2</v>
      </c>
    </row>
    <row r="4441" spans="2:5" x14ac:dyDescent="0.3">
      <c r="B4441" s="205">
        <v>45163</v>
      </c>
      <c r="C4441" s="81">
        <v>555.18072500000005</v>
      </c>
      <c r="D4441" s="62">
        <f t="shared" si="69"/>
        <v>0.96364207103903643</v>
      </c>
      <c r="E4441">
        <v>-1.2126108601316497E-2</v>
      </c>
    </row>
    <row r="4442" spans="2:5" x14ac:dyDescent="0.3">
      <c r="B4442" s="205">
        <v>42226</v>
      </c>
      <c r="C4442" s="81">
        <v>282.73010299999999</v>
      </c>
      <c r="D4442" s="62">
        <f t="shared" si="69"/>
        <v>1.4139615139727917</v>
      </c>
      <c r="E4442">
        <v>-1.2132077945472599E-2</v>
      </c>
    </row>
    <row r="4443" spans="2:5" x14ac:dyDescent="0.3">
      <c r="B4443" s="205">
        <v>41201</v>
      </c>
      <c r="C4443" s="81">
        <v>117.122871</v>
      </c>
      <c r="D4443" s="62">
        <f t="shared" si="69"/>
        <v>0.57078312804618447</v>
      </c>
      <c r="E4443">
        <v>-1.2139630842795292E-2</v>
      </c>
    </row>
    <row r="4444" spans="2:5" x14ac:dyDescent="0.3">
      <c r="B4444" s="205">
        <v>40224</v>
      </c>
      <c r="C4444" s="81">
        <v>74.563361999999998</v>
      </c>
      <c r="D4444" s="62">
        <f t="shared" si="69"/>
        <v>0.31899541234596923</v>
      </c>
      <c r="E4444">
        <v>-1.2152742333635494E-2</v>
      </c>
    </row>
    <row r="4445" spans="2:5" x14ac:dyDescent="0.3">
      <c r="B4445" s="205">
        <v>40008</v>
      </c>
      <c r="C4445" s="81">
        <v>56.530417999999997</v>
      </c>
      <c r="D4445" s="62">
        <f t="shared" si="69"/>
        <v>-0.86496362589375297</v>
      </c>
      <c r="E4445">
        <v>-1.2153048846582365E-2</v>
      </c>
    </row>
    <row r="4446" spans="2:5" x14ac:dyDescent="0.3">
      <c r="B4446" s="205">
        <v>43705</v>
      </c>
      <c r="C4446" s="81">
        <v>418.63104199999998</v>
      </c>
      <c r="D4446" s="62">
        <f t="shared" si="69"/>
        <v>26.8141716582515</v>
      </c>
      <c r="E4446">
        <v>-1.2155049905536964E-2</v>
      </c>
    </row>
    <row r="4447" spans="2:5" x14ac:dyDescent="0.3">
      <c r="B4447" s="205">
        <v>38450</v>
      </c>
      <c r="C4447" s="81">
        <v>15.050998</v>
      </c>
      <c r="D4447" s="62">
        <f t="shared" si="69"/>
        <v>-0.97378227851839116</v>
      </c>
      <c r="E4447">
        <v>-1.2175621297052732E-2</v>
      </c>
    </row>
    <row r="4448" spans="2:5" x14ac:dyDescent="0.3">
      <c r="B4448" s="205">
        <v>44911</v>
      </c>
      <c r="C4448" s="81">
        <v>574.077271</v>
      </c>
      <c r="D4448" s="62">
        <f t="shared" si="69"/>
        <v>57.397108430156244</v>
      </c>
      <c r="E4448">
        <v>-1.2182617591126205E-2</v>
      </c>
    </row>
    <row r="4449" spans="2:5" x14ac:dyDescent="0.3">
      <c r="B4449" s="205">
        <v>38127</v>
      </c>
      <c r="C4449" s="81">
        <v>9.8305769999999999</v>
      </c>
      <c r="D4449" s="62">
        <f t="shared" si="69"/>
        <v>-0.91571006781485853</v>
      </c>
      <c r="E4449">
        <v>-1.219014434642186E-2</v>
      </c>
    </row>
    <row r="4450" spans="2:5" x14ac:dyDescent="0.3">
      <c r="B4450" s="205">
        <v>41192</v>
      </c>
      <c r="C4450" s="81">
        <v>116.628128</v>
      </c>
      <c r="D4450" s="62">
        <f t="shared" si="69"/>
        <v>1.5165542862464509</v>
      </c>
      <c r="E4450">
        <v>-1.2190366193591437E-2</v>
      </c>
    </row>
    <row r="4451" spans="2:5" x14ac:dyDescent="0.3">
      <c r="B4451" s="205">
        <v>39415</v>
      </c>
      <c r="C4451" s="81">
        <v>46.344372</v>
      </c>
      <c r="D4451" s="62">
        <f t="shared" si="69"/>
        <v>-0.90566252081974141</v>
      </c>
      <c r="E4451">
        <v>-1.2206012476234162E-2</v>
      </c>
    </row>
    <row r="4452" spans="2:5" x14ac:dyDescent="0.3">
      <c r="B4452" s="205">
        <v>44153</v>
      </c>
      <c r="C4452" s="81">
        <v>491.261505</v>
      </c>
      <c r="D4452" s="62">
        <f t="shared" si="69"/>
        <v>-0.12768284712366265</v>
      </c>
      <c r="E4452">
        <v>-1.221539726801168E-2</v>
      </c>
    </row>
    <row r="4453" spans="2:5" x14ac:dyDescent="0.3">
      <c r="B4453" s="205">
        <v>44565</v>
      </c>
      <c r="C4453" s="81">
        <v>563.16845699999999</v>
      </c>
      <c r="D4453" s="62">
        <f t="shared" si="69"/>
        <v>0.13774660099367689</v>
      </c>
      <c r="E4453">
        <v>-1.2217224524994134E-2</v>
      </c>
    </row>
    <row r="4454" spans="2:5" x14ac:dyDescent="0.3">
      <c r="B4454" s="205">
        <v>44690</v>
      </c>
      <c r="C4454" s="81">
        <v>494.98584</v>
      </c>
      <c r="D4454" s="62">
        <f t="shared" si="69"/>
        <v>1.8594082664842324</v>
      </c>
      <c r="E4454">
        <v>-1.2235838564881559E-2</v>
      </c>
    </row>
    <row r="4455" spans="2:5" x14ac:dyDescent="0.3">
      <c r="B4455" s="205">
        <v>41801</v>
      </c>
      <c r="C4455" s="81">
        <v>173.107788</v>
      </c>
      <c r="D4455" s="62">
        <f t="shared" si="69"/>
        <v>30.29699658171177</v>
      </c>
      <c r="E4455">
        <v>-1.2246023416350685E-2</v>
      </c>
    </row>
    <row r="4456" spans="2:5" x14ac:dyDescent="0.3">
      <c r="B4456" s="205">
        <v>37666</v>
      </c>
      <c r="C4456" s="81">
        <v>5.5311310000000002</v>
      </c>
      <c r="D4456" s="62">
        <f t="shared" si="69"/>
        <v>-0.97741774000322734</v>
      </c>
      <c r="E4456">
        <v>-1.2261348278650285E-2</v>
      </c>
    </row>
    <row r="4457" spans="2:5" x14ac:dyDescent="0.3">
      <c r="B4457" s="205">
        <v>42116</v>
      </c>
      <c r="C4457" s="81">
        <v>244.932571</v>
      </c>
      <c r="D4457" s="62">
        <f t="shared" si="69"/>
        <v>4.7954352098297957</v>
      </c>
      <c r="E4457">
        <v>-1.2288083164462421E-2</v>
      </c>
    </row>
    <row r="4458" spans="2:5" x14ac:dyDescent="0.3">
      <c r="B4458" s="205">
        <v>39087</v>
      </c>
      <c r="C4458" s="81">
        <v>42.263016</v>
      </c>
      <c r="D4458" s="62">
        <f t="shared" si="69"/>
        <v>4.4272123557993961</v>
      </c>
      <c r="E4458">
        <v>-1.2301068879932877E-2</v>
      </c>
    </row>
    <row r="4459" spans="2:5" x14ac:dyDescent="0.3">
      <c r="B4459" s="205">
        <v>37901</v>
      </c>
      <c r="C4459" s="81">
        <v>7.787242</v>
      </c>
      <c r="D4459" s="62">
        <f t="shared" si="69"/>
        <v>-0.82271803575411351</v>
      </c>
      <c r="E4459">
        <v>-1.2303272197055268E-2</v>
      </c>
    </row>
    <row r="4460" spans="2:5" x14ac:dyDescent="0.3">
      <c r="B4460" s="205">
        <v>39274</v>
      </c>
      <c r="C4460" s="81">
        <v>43.925742999999997</v>
      </c>
      <c r="D4460" s="62">
        <f t="shared" si="69"/>
        <v>-0.5036322543243833</v>
      </c>
      <c r="E4460">
        <v>-1.2316302933891568E-2</v>
      </c>
    </row>
    <row r="4461" spans="2:5" x14ac:dyDescent="0.3">
      <c r="B4461" s="205">
        <v>40550</v>
      </c>
      <c r="C4461" s="81">
        <v>88.494354000000001</v>
      </c>
      <c r="D4461" s="62">
        <f t="shared" si="69"/>
        <v>-0.84211069427677254</v>
      </c>
      <c r="E4461">
        <v>-1.2327254781427868E-2</v>
      </c>
    </row>
    <row r="4462" spans="2:5" x14ac:dyDescent="0.3">
      <c r="B4462" s="205">
        <v>44827</v>
      </c>
      <c r="C4462" s="81">
        <v>560.483521</v>
      </c>
      <c r="D4462" s="62">
        <f t="shared" si="69"/>
        <v>5.067183929961443</v>
      </c>
      <c r="E4462">
        <v>-1.2333990379328611E-2</v>
      </c>
    </row>
    <row r="4463" spans="2:5" x14ac:dyDescent="0.3">
      <c r="B4463" s="205">
        <v>40774</v>
      </c>
      <c r="C4463" s="81">
        <v>92.379517000000007</v>
      </c>
      <c r="D4463" s="62">
        <f t="shared" si="69"/>
        <v>-5.0214154158120623E-3</v>
      </c>
      <c r="E4463">
        <v>-1.2351592568932023E-2</v>
      </c>
    </row>
    <row r="4464" spans="2:5" x14ac:dyDescent="0.3">
      <c r="B4464" s="205">
        <v>40973</v>
      </c>
      <c r="C4464" s="81">
        <v>92.845733999999993</v>
      </c>
      <c r="D4464" s="62">
        <f t="shared" si="69"/>
        <v>14.404266339973923</v>
      </c>
      <c r="E4464">
        <v>-1.2357260185282474E-2</v>
      </c>
    </row>
    <row r="4465" spans="2:5" x14ac:dyDescent="0.3">
      <c r="B4465" s="205">
        <v>37460</v>
      </c>
      <c r="C4465" s="81">
        <v>6.0272740000000002</v>
      </c>
      <c r="D4465" s="62">
        <f t="shared" si="69"/>
        <v>-0.98869078090484386</v>
      </c>
      <c r="E4465">
        <v>-1.236090398542675E-2</v>
      </c>
    </row>
    <row r="4466" spans="2:5" x14ac:dyDescent="0.3">
      <c r="B4466" s="205">
        <v>44615</v>
      </c>
      <c r="C4466" s="81">
        <v>532.952271</v>
      </c>
      <c r="D4466" s="62">
        <f t="shared" si="69"/>
        <v>12.321405591642106</v>
      </c>
      <c r="E4466">
        <v>-1.2362588129585161E-2</v>
      </c>
    </row>
    <row r="4467" spans="2:5" x14ac:dyDescent="0.3">
      <c r="B4467" s="205">
        <v>39070</v>
      </c>
      <c r="C4467" s="81">
        <v>40.007210000000001</v>
      </c>
      <c r="D4467" s="62">
        <f t="shared" si="69"/>
        <v>-0.54609944768556129</v>
      </c>
      <c r="E4467">
        <v>-1.2375104320680123E-2</v>
      </c>
    </row>
    <row r="4468" spans="2:5" x14ac:dyDescent="0.3">
      <c r="B4468" s="205">
        <v>40533</v>
      </c>
      <c r="C4468" s="81">
        <v>88.140915000000007</v>
      </c>
      <c r="D4468" s="62">
        <f t="shared" si="69"/>
        <v>2.9814495017954736</v>
      </c>
      <c r="E4468">
        <v>-1.2375897394921325E-2</v>
      </c>
    </row>
    <row r="4469" spans="2:5" x14ac:dyDescent="0.3">
      <c r="B4469" s="205">
        <v>38624</v>
      </c>
      <c r="C4469" s="81">
        <v>22.137896000000001</v>
      </c>
      <c r="D4469" s="62">
        <f t="shared" si="69"/>
        <v>-0.40807712477393354</v>
      </c>
      <c r="E4469">
        <v>-1.2379531418327389E-2</v>
      </c>
    </row>
    <row r="4470" spans="2:5" x14ac:dyDescent="0.3">
      <c r="B4470" s="205">
        <v>39624</v>
      </c>
      <c r="C4470" s="81">
        <v>37.399966999999997</v>
      </c>
      <c r="D4470" s="62">
        <f t="shared" si="69"/>
        <v>-0.79910902733871259</v>
      </c>
      <c r="E4470">
        <v>-1.2415714624013148E-2</v>
      </c>
    </row>
    <row r="4471" spans="2:5" x14ac:dyDescent="0.3">
      <c r="B4471" s="205">
        <v>41858</v>
      </c>
      <c r="C4471" s="81">
        <v>186.17047099999999</v>
      </c>
      <c r="D4471" s="62">
        <f t="shared" si="69"/>
        <v>0.62894106910009684</v>
      </c>
      <c r="E4471">
        <v>-1.2420757535920908E-2</v>
      </c>
    </row>
    <row r="4472" spans="2:5" x14ac:dyDescent="0.3">
      <c r="B4472" s="205">
        <v>41165</v>
      </c>
      <c r="C4472" s="81">
        <v>114.289261</v>
      </c>
      <c r="D4472" s="62">
        <f t="shared" si="69"/>
        <v>-0.29930152251623804</v>
      </c>
      <c r="E4472">
        <v>-1.2436801033563474E-2</v>
      </c>
    </row>
    <row r="4473" spans="2:5" x14ac:dyDescent="0.3">
      <c r="B4473" s="205">
        <v>41788</v>
      </c>
      <c r="C4473" s="81">
        <v>163.10762</v>
      </c>
      <c r="D4473" s="62">
        <f t="shared" si="69"/>
        <v>-0.71823049457766919</v>
      </c>
      <c r="E4473">
        <v>-1.2441236262880427E-2</v>
      </c>
    </row>
    <row r="4474" spans="2:5" x14ac:dyDescent="0.3">
      <c r="B4474" s="205">
        <v>44792</v>
      </c>
      <c r="C4474" s="81">
        <v>578.86895800000002</v>
      </c>
      <c r="D4474" s="62">
        <f t="shared" si="69"/>
        <v>57.281320464374708</v>
      </c>
      <c r="E4474">
        <v>-1.2445190263932883E-2</v>
      </c>
    </row>
    <row r="4475" spans="2:5" x14ac:dyDescent="0.3">
      <c r="B4475" s="205">
        <v>38121</v>
      </c>
      <c r="C4475" s="81">
        <v>9.9323239999999995</v>
      </c>
      <c r="D4475" s="62">
        <f t="shared" si="69"/>
        <v>-0.92297547540658154</v>
      </c>
      <c r="E4475">
        <v>-1.2451337571739628E-2</v>
      </c>
    </row>
    <row r="4476" spans="2:5" x14ac:dyDescent="0.3">
      <c r="B4476" s="205">
        <v>41387</v>
      </c>
      <c r="C4476" s="81">
        <v>128.95015000000001</v>
      </c>
      <c r="D4476" s="62">
        <f t="shared" si="69"/>
        <v>-0.76616166979066092</v>
      </c>
      <c r="E4476">
        <v>-1.2465360702446887E-2</v>
      </c>
    </row>
    <row r="4477" spans="2:5" x14ac:dyDescent="0.3">
      <c r="B4477" s="205">
        <v>45194</v>
      </c>
      <c r="C4477" s="81">
        <v>551.45001200000002</v>
      </c>
      <c r="D4477" s="62">
        <f t="shared" si="69"/>
        <v>13.81237617853005</v>
      </c>
      <c r="E4477">
        <v>-1.2471014314700124E-2</v>
      </c>
    </row>
    <row r="4478" spans="2:5" x14ac:dyDescent="0.3">
      <c r="B4478" s="205">
        <v>39728</v>
      </c>
      <c r="C4478" s="81">
        <v>37.229004000000003</v>
      </c>
      <c r="D4478" s="62">
        <f t="shared" si="69"/>
        <v>-0.6241631766226835</v>
      </c>
      <c r="E4478">
        <v>-1.2471311696530492E-2</v>
      </c>
    </row>
    <row r="4479" spans="2:5" x14ac:dyDescent="0.3">
      <c r="B4479" s="205">
        <v>41025</v>
      </c>
      <c r="C4479" s="81">
        <v>99.056297000000001</v>
      </c>
      <c r="D4479" s="62">
        <f t="shared" si="69"/>
        <v>9.1409203480064818</v>
      </c>
      <c r="E4479">
        <v>-1.2472127788291654E-2</v>
      </c>
    </row>
    <row r="4480" spans="2:5" x14ac:dyDescent="0.3">
      <c r="B4480" s="205">
        <v>38280</v>
      </c>
      <c r="C4480" s="81">
        <v>9.7679790000000004</v>
      </c>
      <c r="D4480" s="62">
        <f t="shared" si="69"/>
        <v>-0.88936274913228064</v>
      </c>
      <c r="E4480">
        <v>-1.2484894817991123E-2</v>
      </c>
    </row>
    <row r="4481" spans="2:5" x14ac:dyDescent="0.3">
      <c r="B4481" s="205">
        <v>40914</v>
      </c>
      <c r="C4481" s="81">
        <v>88.288337999999996</v>
      </c>
      <c r="D4481" s="62">
        <f t="shared" si="69"/>
        <v>-0.41674688557354039</v>
      </c>
      <c r="E4481">
        <v>-1.2493793715924188E-2</v>
      </c>
    </row>
    <row r="4482" spans="2:5" x14ac:dyDescent="0.3">
      <c r="B4482" s="205">
        <v>41621</v>
      </c>
      <c r="C4482" s="81">
        <v>151.372253</v>
      </c>
      <c r="D4482" s="62">
        <f t="shared" si="69"/>
        <v>-0.70466764387957981</v>
      </c>
      <c r="E4482">
        <v>-1.2511521777792503E-2</v>
      </c>
    </row>
    <row r="4483" spans="2:5" x14ac:dyDescent="0.3">
      <c r="B4483" s="205">
        <v>44242</v>
      </c>
      <c r="C4483" s="81">
        <v>512.54882799999996</v>
      </c>
      <c r="D4483" s="62">
        <f t="shared" si="69"/>
        <v>0.81264930298267357</v>
      </c>
      <c r="E4483">
        <v>-1.2546941887972504E-2</v>
      </c>
    </row>
    <row r="4484" spans="2:5" x14ac:dyDescent="0.3">
      <c r="B4484" s="205">
        <v>42577</v>
      </c>
      <c r="C4484" s="81">
        <v>282.76226800000001</v>
      </c>
      <c r="D4484" s="62">
        <f t="shared" si="69"/>
        <v>5.7803393413205901</v>
      </c>
      <c r="E4484">
        <v>-1.254699216808954E-2</v>
      </c>
    </row>
    <row r="4485" spans="2:5" x14ac:dyDescent="0.3">
      <c r="B4485" s="205">
        <v>39092</v>
      </c>
      <c r="C4485" s="81">
        <v>41.703262000000002</v>
      </c>
      <c r="D4485" s="62">
        <f t="shared" si="69"/>
        <v>-0.51963319249166395</v>
      </c>
      <c r="E4485">
        <v>-1.256171864846313E-2</v>
      </c>
    </row>
    <row r="4486" spans="2:5" x14ac:dyDescent="0.3">
      <c r="B4486" s="205">
        <v>40564</v>
      </c>
      <c r="C4486" s="81">
        <v>86.815453000000005</v>
      </c>
      <c r="D4486" s="62">
        <f t="shared" si="69"/>
        <v>0.94378406110312596</v>
      </c>
      <c r="E4486">
        <v>-1.2562732051949703E-2</v>
      </c>
    </row>
    <row r="4487" spans="2:5" x14ac:dyDescent="0.3">
      <c r="B4487" s="205">
        <v>39366</v>
      </c>
      <c r="C4487" s="81">
        <v>44.663116000000002</v>
      </c>
      <c r="D4487" s="62">
        <f t="shared" si="69"/>
        <v>3.8461709565561213</v>
      </c>
      <c r="E4487">
        <v>-1.2575409678553133E-2</v>
      </c>
    </row>
    <row r="4488" spans="2:5" x14ac:dyDescent="0.3">
      <c r="B4488" s="205">
        <v>38063</v>
      </c>
      <c r="C4488" s="81">
        <v>9.2161659999999994</v>
      </c>
      <c r="D4488" s="62">
        <f t="shared" ref="D4488:D4551" si="70">(C4488-C4489)/C4489</f>
        <v>-0.80446846432921715</v>
      </c>
      <c r="E4488">
        <v>-1.257846945562514E-2</v>
      </c>
    </row>
    <row r="4489" spans="2:5" x14ac:dyDescent="0.3">
      <c r="B4489" s="205">
        <v>39101</v>
      </c>
      <c r="C4489" s="81">
        <v>47.133910999999998</v>
      </c>
      <c r="D4489" s="62">
        <f t="shared" si="70"/>
        <v>-0.91752241522107991</v>
      </c>
      <c r="E4489">
        <v>-1.2601453171686084E-2</v>
      </c>
    </row>
    <row r="4490" spans="2:5" x14ac:dyDescent="0.3">
      <c r="B4490" s="205">
        <v>44798</v>
      </c>
      <c r="C4490" s="81">
        <v>571.47540300000003</v>
      </c>
      <c r="D4490" s="62">
        <f t="shared" si="70"/>
        <v>45.624730315521454</v>
      </c>
      <c r="E4490">
        <v>-1.2604070135849221E-2</v>
      </c>
    </row>
    <row r="4491" spans="2:5" x14ac:dyDescent="0.3">
      <c r="B4491" s="205">
        <v>38006</v>
      </c>
      <c r="C4491" s="81">
        <v>12.256916</v>
      </c>
      <c r="D4491" s="62">
        <f t="shared" si="70"/>
        <v>-0.95224210607295368</v>
      </c>
      <c r="E4491">
        <v>-1.2609952318650489E-2</v>
      </c>
    </row>
    <row r="4492" spans="2:5" x14ac:dyDescent="0.3">
      <c r="B4492" s="205">
        <v>42768</v>
      </c>
      <c r="C4492" s="81">
        <v>256.64691199999999</v>
      </c>
      <c r="D4492" s="62">
        <f t="shared" si="70"/>
        <v>1.8466424759594462</v>
      </c>
      <c r="E4492">
        <v>-1.2619156016710533E-2</v>
      </c>
    </row>
    <row r="4493" spans="2:5" x14ac:dyDescent="0.3">
      <c r="B4493" s="205">
        <v>40766</v>
      </c>
      <c r="C4493" s="81">
        <v>90.157760999999994</v>
      </c>
      <c r="D4493" s="62">
        <f t="shared" si="70"/>
        <v>-0.64709814053404402</v>
      </c>
      <c r="E4493">
        <v>-1.2652283769203774E-2</v>
      </c>
    </row>
    <row r="4494" spans="2:5" x14ac:dyDescent="0.3">
      <c r="B4494" s="205">
        <v>42860</v>
      </c>
      <c r="C4494" s="81">
        <v>255.475449</v>
      </c>
      <c r="D4494" s="62">
        <f t="shared" si="70"/>
        <v>-0.4881137158125432</v>
      </c>
      <c r="E4494">
        <v>-1.2676813243333114E-2</v>
      </c>
    </row>
    <row r="4495" spans="2:5" x14ac:dyDescent="0.3">
      <c r="B4495" s="205">
        <v>44246</v>
      </c>
      <c r="C4495" s="81">
        <v>499.08633400000002</v>
      </c>
      <c r="D4495" s="62">
        <f t="shared" si="70"/>
        <v>-0.20879779371464252</v>
      </c>
      <c r="E4495">
        <v>-1.2691043925674179E-2</v>
      </c>
    </row>
    <row r="4496" spans="2:5" x14ac:dyDescent="0.3">
      <c r="B4496" s="205">
        <v>44459</v>
      </c>
      <c r="C4496" s="81">
        <v>630.79492200000004</v>
      </c>
      <c r="D4496" s="62">
        <f t="shared" si="70"/>
        <v>0.18938809219629973</v>
      </c>
      <c r="E4496">
        <v>-1.2692157353119142E-2</v>
      </c>
    </row>
    <row r="4497" spans="2:5" x14ac:dyDescent="0.3">
      <c r="B4497" s="205">
        <v>44634</v>
      </c>
      <c r="C4497" s="81">
        <v>530.35247800000002</v>
      </c>
      <c r="D4497" s="62">
        <f t="shared" si="70"/>
        <v>12.626353890185745</v>
      </c>
      <c r="E4497">
        <v>-1.2693092272244829E-2</v>
      </c>
    </row>
    <row r="4498" spans="2:5" x14ac:dyDescent="0.3">
      <c r="B4498" s="205">
        <v>39038</v>
      </c>
      <c r="C4498" s="81">
        <v>38.921084999999998</v>
      </c>
      <c r="D4498" s="62">
        <f t="shared" si="70"/>
        <v>-0.86498311572816822</v>
      </c>
      <c r="E4498">
        <v>-1.2715775010082482E-2</v>
      </c>
    </row>
    <row r="4499" spans="2:5" x14ac:dyDescent="0.3">
      <c r="B4499" s="205">
        <v>42957</v>
      </c>
      <c r="C4499" s="81">
        <v>288.26828</v>
      </c>
      <c r="D4499" s="62">
        <f t="shared" si="70"/>
        <v>4.3438375982733373</v>
      </c>
      <c r="E4499">
        <v>-1.2721461430833225E-2</v>
      </c>
    </row>
    <row r="4500" spans="2:5" x14ac:dyDescent="0.3">
      <c r="B4500" s="205">
        <v>39995</v>
      </c>
      <c r="C4500" s="81">
        <v>53.944057000000001</v>
      </c>
      <c r="D4500" s="62">
        <f t="shared" si="70"/>
        <v>-0.90318114589418741</v>
      </c>
      <c r="E4500">
        <v>-1.2728602300509729E-2</v>
      </c>
    </row>
    <row r="4501" spans="2:5" x14ac:dyDescent="0.3">
      <c r="B4501" s="205">
        <v>44364</v>
      </c>
      <c r="C4501" s="81">
        <v>557.16479500000003</v>
      </c>
      <c r="D4501" s="62">
        <f t="shared" si="70"/>
        <v>2.4313027127695297</v>
      </c>
      <c r="E4501">
        <v>-1.2745554992715201E-2</v>
      </c>
    </row>
    <row r="4502" spans="2:5" x14ac:dyDescent="0.3">
      <c r="B4502" s="205">
        <v>41758</v>
      </c>
      <c r="C4502" s="81">
        <v>162.37704500000001</v>
      </c>
      <c r="D4502" s="62">
        <f t="shared" si="70"/>
        <v>-0.68702819793875003</v>
      </c>
      <c r="E4502">
        <v>-1.2770428109577278E-2</v>
      </c>
    </row>
    <row r="4503" spans="2:5" x14ac:dyDescent="0.3">
      <c r="B4503" s="205">
        <v>45063</v>
      </c>
      <c r="C4503" s="81">
        <v>518.82324200000005</v>
      </c>
      <c r="D4503" s="62">
        <f t="shared" si="70"/>
        <v>0.21625541911227755</v>
      </c>
      <c r="E4503">
        <v>-1.2811937809763045E-2</v>
      </c>
    </row>
    <row r="4504" spans="2:5" x14ac:dyDescent="0.3">
      <c r="B4504" s="205">
        <v>43711</v>
      </c>
      <c r="C4504" s="81">
        <v>426.57424900000001</v>
      </c>
      <c r="D4504" s="62">
        <f t="shared" si="70"/>
        <v>3.8203555336422932</v>
      </c>
      <c r="E4504">
        <v>-1.2811988438798196E-2</v>
      </c>
    </row>
    <row r="4505" spans="2:5" x14ac:dyDescent="0.3">
      <c r="B4505" s="205">
        <v>40562</v>
      </c>
      <c r="C4505" s="81">
        <v>88.494354000000001</v>
      </c>
      <c r="D4505" s="62">
        <f t="shared" si="70"/>
        <v>-0.85300489644023425</v>
      </c>
      <c r="E4505">
        <v>-1.2813868804163997E-2</v>
      </c>
    </row>
    <row r="4506" spans="2:5" x14ac:dyDescent="0.3">
      <c r="B4506" s="205">
        <v>44474</v>
      </c>
      <c r="C4506" s="81">
        <v>602.02246100000002</v>
      </c>
      <c r="D4506" s="62">
        <f t="shared" si="70"/>
        <v>0.24020760218277881</v>
      </c>
      <c r="E4506">
        <v>-1.2816474802736229E-2</v>
      </c>
    </row>
    <row r="4507" spans="2:5" x14ac:dyDescent="0.3">
      <c r="B4507" s="205">
        <v>44720</v>
      </c>
      <c r="C4507" s="81">
        <v>485.42071499999997</v>
      </c>
      <c r="D4507" s="62">
        <f t="shared" si="70"/>
        <v>2.0260290981985891</v>
      </c>
      <c r="E4507">
        <v>-1.2867817025568532E-2</v>
      </c>
    </row>
    <row r="4508" spans="2:5" x14ac:dyDescent="0.3">
      <c r="B4508" s="205">
        <v>41570</v>
      </c>
      <c r="C4508" s="81">
        <v>160.415085</v>
      </c>
      <c r="D4508" s="62">
        <f t="shared" si="70"/>
        <v>-0.67175990571768418</v>
      </c>
      <c r="E4508">
        <v>-1.2870569631746393E-2</v>
      </c>
    </row>
    <row r="4509" spans="2:5" x14ac:dyDescent="0.3">
      <c r="B4509" s="205">
        <v>43875</v>
      </c>
      <c r="C4509" s="81">
        <v>488.71264600000001</v>
      </c>
      <c r="D4509" s="62">
        <f t="shared" si="70"/>
        <v>83.521506162975101</v>
      </c>
      <c r="E4509">
        <v>-1.2872919012918009E-2</v>
      </c>
    </row>
    <row r="4510" spans="2:5" x14ac:dyDescent="0.3">
      <c r="B4510" s="205">
        <v>37467</v>
      </c>
      <c r="C4510" s="81">
        <v>5.7821100000000003</v>
      </c>
      <c r="D4510" s="62">
        <f t="shared" si="70"/>
        <v>-0.98771219524186105</v>
      </c>
      <c r="E4510">
        <v>-1.2878430660211604E-2</v>
      </c>
    </row>
    <row r="4511" spans="2:5" x14ac:dyDescent="0.3">
      <c r="B4511" s="205">
        <v>44097</v>
      </c>
      <c r="C4511" s="81">
        <v>470.55679300000003</v>
      </c>
      <c r="D4511" s="62">
        <f t="shared" si="70"/>
        <v>8.3609104565997416</v>
      </c>
      <c r="E4511">
        <v>-1.2903842468314351E-2</v>
      </c>
    </row>
    <row r="4512" spans="2:5" x14ac:dyDescent="0.3">
      <c r="B4512" s="205">
        <v>39429</v>
      </c>
      <c r="C4512" s="81">
        <v>50.268272000000003</v>
      </c>
      <c r="D4512" s="62">
        <f t="shared" si="70"/>
        <v>-0.80265360758936699</v>
      </c>
      <c r="E4512">
        <v>-1.2911355155529844E-2</v>
      </c>
    </row>
    <row r="4513" spans="2:5" x14ac:dyDescent="0.3">
      <c r="B4513" s="205">
        <v>42282</v>
      </c>
      <c r="C4513" s="81">
        <v>254.72100800000001</v>
      </c>
      <c r="D4513" s="62">
        <f t="shared" si="70"/>
        <v>-0.36244518923159863</v>
      </c>
      <c r="E4513">
        <v>-1.2917216757499144E-2</v>
      </c>
    </row>
    <row r="4514" spans="2:5" x14ac:dyDescent="0.3">
      <c r="B4514" s="205">
        <v>43467</v>
      </c>
      <c r="C4514" s="81">
        <v>399.52801499999998</v>
      </c>
      <c r="D4514" s="62">
        <f t="shared" si="70"/>
        <v>9.7806573921197639</v>
      </c>
      <c r="E4514">
        <v>-1.2919244825635957E-2</v>
      </c>
    </row>
    <row r="4515" spans="2:5" x14ac:dyDescent="0.3">
      <c r="B4515" s="205">
        <v>38926</v>
      </c>
      <c r="C4515" s="81">
        <v>37.059708000000001</v>
      </c>
      <c r="D4515" s="62">
        <f t="shared" si="70"/>
        <v>-0.57699576164904465</v>
      </c>
      <c r="E4515">
        <v>-1.293247102477202E-2</v>
      </c>
    </row>
    <row r="4516" spans="2:5" x14ac:dyDescent="0.3">
      <c r="B4516" s="205">
        <v>40540</v>
      </c>
      <c r="C4516" s="81">
        <v>87.610725000000002</v>
      </c>
      <c r="D4516" s="62">
        <f t="shared" si="70"/>
        <v>-0.36784166522331896</v>
      </c>
      <c r="E4516">
        <v>-1.2941357236877006E-2</v>
      </c>
    </row>
    <row r="4517" spans="2:5" x14ac:dyDescent="0.3">
      <c r="B4517" s="205">
        <v>41450</v>
      </c>
      <c r="C4517" s="81">
        <v>138.589844</v>
      </c>
      <c r="D4517" s="62">
        <f t="shared" si="70"/>
        <v>-0.75444015846545998</v>
      </c>
      <c r="E4517">
        <v>-1.295363249924086E-2</v>
      </c>
    </row>
    <row r="4518" spans="2:5" x14ac:dyDescent="0.3">
      <c r="B4518" s="205">
        <v>45161</v>
      </c>
      <c r="C4518" s="81">
        <v>564.38317900000004</v>
      </c>
      <c r="D4518" s="62">
        <f t="shared" si="70"/>
        <v>53.17594662185531</v>
      </c>
      <c r="E4518">
        <v>-1.2962134684172911E-2</v>
      </c>
    </row>
    <row r="4519" spans="2:5" x14ac:dyDescent="0.3">
      <c r="B4519" s="205">
        <v>38110</v>
      </c>
      <c r="C4519" s="81">
        <v>10.417597000000001</v>
      </c>
      <c r="D4519" s="62">
        <f t="shared" si="70"/>
        <v>0</v>
      </c>
      <c r="E4519">
        <v>-1.2977040074795939E-2</v>
      </c>
    </row>
    <row r="4520" spans="2:5" x14ac:dyDescent="0.3">
      <c r="B4520" s="205">
        <v>38047</v>
      </c>
      <c r="C4520" s="81">
        <v>10.417597000000001</v>
      </c>
      <c r="D4520" s="62">
        <f t="shared" si="70"/>
        <v>-0.95212497814451502</v>
      </c>
      <c r="E4520">
        <v>-1.2977040074795939E-2</v>
      </c>
    </row>
    <row r="4521" spans="2:5" x14ac:dyDescent="0.3">
      <c r="B4521" s="205">
        <v>41984</v>
      </c>
      <c r="C4521" s="81">
        <v>217.59983800000001</v>
      </c>
      <c r="D4521" s="62">
        <f t="shared" si="70"/>
        <v>4.8248378928472624</v>
      </c>
      <c r="E4521">
        <v>-1.2984363655803731E-2</v>
      </c>
    </row>
    <row r="4522" spans="2:5" x14ac:dyDescent="0.3">
      <c r="B4522" s="205">
        <v>39716</v>
      </c>
      <c r="C4522" s="81">
        <v>37.357235000000003</v>
      </c>
      <c r="D4522" s="62">
        <f t="shared" si="70"/>
        <v>-0.84788667415554497</v>
      </c>
      <c r="E4522">
        <v>-1.2986919999046626E-2</v>
      </c>
    </row>
    <row r="4523" spans="2:5" x14ac:dyDescent="0.3">
      <c r="B4523" s="205">
        <v>42727</v>
      </c>
      <c r="C4523" s="81">
        <v>245.58818099999999</v>
      </c>
      <c r="D4523" s="62">
        <f t="shared" si="70"/>
        <v>-0.49599798006955337</v>
      </c>
      <c r="E4523">
        <v>-1.2994480657532599E-2</v>
      </c>
    </row>
    <row r="4524" spans="2:5" x14ac:dyDescent="0.3">
      <c r="B4524" s="205">
        <v>44160</v>
      </c>
      <c r="C4524" s="81">
        <v>487.276184</v>
      </c>
      <c r="D4524" s="62">
        <f t="shared" si="70"/>
        <v>0.71986566462035728</v>
      </c>
      <c r="E4524">
        <v>-1.2994702629704032E-2</v>
      </c>
    </row>
    <row r="4525" spans="2:5" x14ac:dyDescent="0.3">
      <c r="B4525" s="205">
        <v>42580</v>
      </c>
      <c r="C4525" s="81">
        <v>283.32223499999998</v>
      </c>
      <c r="D4525" s="62">
        <f t="shared" si="70"/>
        <v>1.0161712352061878</v>
      </c>
      <c r="E4525">
        <v>-1.3003736917712908E-2</v>
      </c>
    </row>
    <row r="4526" spans="2:5" x14ac:dyDescent="0.3">
      <c r="B4526" s="205">
        <v>41417</v>
      </c>
      <c r="C4526" s="81">
        <v>140.52488700000001</v>
      </c>
      <c r="D4526" s="62">
        <f t="shared" si="70"/>
        <v>-0.4777439586755084</v>
      </c>
      <c r="E4526">
        <v>-1.3020137839881764E-2</v>
      </c>
    </row>
    <row r="4527" spans="2:5" x14ac:dyDescent="0.3">
      <c r="B4527" s="205">
        <v>42214</v>
      </c>
      <c r="C4527" s="81">
        <v>269.07278400000001</v>
      </c>
      <c r="D4527" s="62">
        <f t="shared" si="70"/>
        <v>1.8500595347730304</v>
      </c>
      <c r="E4527">
        <v>-1.307552645009637E-2</v>
      </c>
    </row>
    <row r="4528" spans="2:5" x14ac:dyDescent="0.3">
      <c r="B4528" s="205">
        <v>41067</v>
      </c>
      <c r="C4528" s="81">
        <v>94.409531000000001</v>
      </c>
      <c r="D4528" s="62">
        <f t="shared" si="70"/>
        <v>19.505142492009451</v>
      </c>
      <c r="E4528">
        <v>-1.3077958050346726E-2</v>
      </c>
    </row>
    <row r="4529" spans="2:5" x14ac:dyDescent="0.3">
      <c r="B4529" s="205">
        <v>37749</v>
      </c>
      <c r="C4529" s="81">
        <v>4.6041879999999997</v>
      </c>
      <c r="D4529" s="62">
        <f t="shared" si="70"/>
        <v>-0.15771137352383696</v>
      </c>
      <c r="E4529">
        <v>-1.3082764335759424E-2</v>
      </c>
    </row>
    <row r="4530" spans="2:5" x14ac:dyDescent="0.3">
      <c r="B4530" s="205">
        <v>37690</v>
      </c>
      <c r="C4530" s="81">
        <v>5.4662829999999998</v>
      </c>
      <c r="D4530" s="62">
        <f t="shared" si="70"/>
        <v>-0.96106875783133749</v>
      </c>
      <c r="E4530">
        <v>-1.3085419841264132E-2</v>
      </c>
    </row>
    <row r="4531" spans="2:5" x14ac:dyDescent="0.3">
      <c r="B4531" s="205">
        <v>41465</v>
      </c>
      <c r="C4531" s="81">
        <v>140.408646</v>
      </c>
      <c r="D4531" s="62">
        <f t="shared" si="70"/>
        <v>-4.0349584859879752E-2</v>
      </c>
      <c r="E4531">
        <v>-1.3103283599613092E-2</v>
      </c>
    </row>
    <row r="4532" spans="2:5" x14ac:dyDescent="0.3">
      <c r="B4532" s="205">
        <v>41408</v>
      </c>
      <c r="C4532" s="81">
        <v>146.312286</v>
      </c>
      <c r="D4532" s="62">
        <f t="shared" si="70"/>
        <v>12.458274069316159</v>
      </c>
      <c r="E4532">
        <v>-1.3113547151208613E-2</v>
      </c>
    </row>
    <row r="4533" spans="2:5" x14ac:dyDescent="0.3">
      <c r="B4533" s="205">
        <v>38112</v>
      </c>
      <c r="C4533" s="81">
        <v>10.871549</v>
      </c>
      <c r="D4533" s="62">
        <f t="shared" si="70"/>
        <v>-0.95843891145999638</v>
      </c>
      <c r="E4533">
        <v>-1.3144100645322697E-2</v>
      </c>
    </row>
    <row r="4534" spans="2:5" x14ac:dyDescent="0.3">
      <c r="B4534" s="205">
        <v>42507</v>
      </c>
      <c r="C4534" s="81">
        <v>261.57998700000002</v>
      </c>
      <c r="D4534" s="62">
        <f t="shared" si="70"/>
        <v>-0.22841290535318085</v>
      </c>
      <c r="E4534">
        <v>-1.3160046019535727E-2</v>
      </c>
    </row>
    <row r="4535" spans="2:5" x14ac:dyDescent="0.3">
      <c r="B4535" s="205">
        <v>43124</v>
      </c>
      <c r="C4535" s="81">
        <v>339.01550300000002</v>
      </c>
      <c r="D4535" s="62">
        <f t="shared" si="70"/>
        <v>5.5074259328480896E-2</v>
      </c>
      <c r="E4535">
        <v>-1.3186724192474747E-2</v>
      </c>
    </row>
    <row r="4536" spans="2:5" x14ac:dyDescent="0.3">
      <c r="B4536" s="205">
        <v>43203</v>
      </c>
      <c r="C4536" s="81">
        <v>321.31909200000001</v>
      </c>
      <c r="D4536" s="62">
        <f t="shared" si="70"/>
        <v>8.5703342627095758</v>
      </c>
      <c r="E4536">
        <v>-1.3188466910735544E-2</v>
      </c>
    </row>
    <row r="4537" spans="2:5" x14ac:dyDescent="0.3">
      <c r="B4537" s="205">
        <v>39734</v>
      </c>
      <c r="C4537" s="81">
        <v>33.574489999999997</v>
      </c>
      <c r="D4537" s="62">
        <f t="shared" si="70"/>
        <v>-0.17117434123158387</v>
      </c>
      <c r="E4537">
        <v>-1.3190703154113796E-2</v>
      </c>
    </row>
    <row r="4538" spans="2:5" x14ac:dyDescent="0.3">
      <c r="B4538" s="205">
        <v>39069</v>
      </c>
      <c r="C4538" s="81">
        <v>40.508507000000002</v>
      </c>
      <c r="D4538" s="62">
        <f t="shared" si="70"/>
        <v>-7.9120973000586778E-2</v>
      </c>
      <c r="E4538">
        <v>-1.3228823812857273E-2</v>
      </c>
    </row>
    <row r="4539" spans="2:5" x14ac:dyDescent="0.3">
      <c r="B4539" s="205">
        <v>39342</v>
      </c>
      <c r="C4539" s="81">
        <v>43.988956000000002</v>
      </c>
      <c r="D4539" s="62">
        <f t="shared" si="70"/>
        <v>-0.52803155163036242</v>
      </c>
      <c r="E4539">
        <v>-1.3232420887020795E-2</v>
      </c>
    </row>
    <row r="4540" spans="2:5" x14ac:dyDescent="0.3">
      <c r="B4540" s="205">
        <v>41045</v>
      </c>
      <c r="C4540" s="81">
        <v>93.203170999999998</v>
      </c>
      <c r="D4540" s="62">
        <f t="shared" si="70"/>
        <v>-0.84283676364151561</v>
      </c>
      <c r="E4540">
        <v>-1.3244904874963291E-2</v>
      </c>
    </row>
    <row r="4541" spans="2:5" x14ac:dyDescent="0.3">
      <c r="B4541" s="205">
        <v>44477</v>
      </c>
      <c r="C4541" s="81">
        <v>593.03417999999999</v>
      </c>
      <c r="D4541" s="62">
        <f t="shared" si="70"/>
        <v>4.3382912909213038</v>
      </c>
      <c r="E4541">
        <v>-1.3248764519305239E-2</v>
      </c>
    </row>
    <row r="4542" spans="2:5" x14ac:dyDescent="0.3">
      <c r="B4542" s="205">
        <v>41235</v>
      </c>
      <c r="C4542" s="81">
        <v>111.090637</v>
      </c>
      <c r="D4542" s="62">
        <f t="shared" si="70"/>
        <v>-0.79574834141718664</v>
      </c>
      <c r="E4542">
        <v>-1.325312741183797E-2</v>
      </c>
    </row>
    <row r="4543" spans="2:5" x14ac:dyDescent="0.3">
      <c r="B4543" s="205">
        <v>44609</v>
      </c>
      <c r="C4543" s="81">
        <v>543.89099099999999</v>
      </c>
      <c r="D4543" s="62">
        <f t="shared" si="70"/>
        <v>2.7245224883120374</v>
      </c>
      <c r="E4543">
        <v>-1.3259651460591222E-2</v>
      </c>
    </row>
    <row r="4544" spans="2:5" x14ac:dyDescent="0.3">
      <c r="B4544" s="205">
        <v>41597</v>
      </c>
      <c r="C4544" s="81">
        <v>146.02972399999999</v>
      </c>
      <c r="D4544" s="62">
        <f t="shared" si="70"/>
        <v>3.9688823790875496</v>
      </c>
      <c r="E4544">
        <v>-1.3267405984369264E-2</v>
      </c>
    </row>
    <row r="4545" spans="2:5" x14ac:dyDescent="0.3">
      <c r="B4545" s="205">
        <v>38742</v>
      </c>
      <c r="C4545" s="81">
        <v>29.388846999999998</v>
      </c>
      <c r="D4545" s="62">
        <f t="shared" si="70"/>
        <v>-0.94788144970439825</v>
      </c>
      <c r="E4545">
        <v>-1.3272691262131526E-2</v>
      </c>
    </row>
    <row r="4546" spans="2:5" x14ac:dyDescent="0.3">
      <c r="B4546" s="205">
        <v>44799</v>
      </c>
      <c r="C4546" s="81">
        <v>563.88458300000002</v>
      </c>
      <c r="D4546" s="62">
        <f t="shared" si="70"/>
        <v>2.7868367446754871</v>
      </c>
      <c r="E4546">
        <v>-1.3282846401002508E-2</v>
      </c>
    </row>
    <row r="4547" spans="2:5" x14ac:dyDescent="0.3">
      <c r="B4547" s="205">
        <v>41606</v>
      </c>
      <c r="C4547" s="81">
        <v>148.90649400000001</v>
      </c>
      <c r="D4547" s="62">
        <f t="shared" si="70"/>
        <v>-0.35983152119529038</v>
      </c>
      <c r="E4547">
        <v>-1.3313001090397314E-2</v>
      </c>
    </row>
    <row r="4548" spans="2:5" x14ac:dyDescent="0.3">
      <c r="B4548" s="205">
        <v>42124</v>
      </c>
      <c r="C4548" s="81">
        <v>232.605164</v>
      </c>
      <c r="D4548" s="62">
        <f t="shared" si="70"/>
        <v>15.583121765391679</v>
      </c>
      <c r="E4548">
        <v>-1.3317675945901023E-2</v>
      </c>
    </row>
    <row r="4549" spans="2:5" x14ac:dyDescent="0.3">
      <c r="B4549" s="205">
        <v>38400</v>
      </c>
      <c r="C4549" s="81">
        <v>14.026621</v>
      </c>
      <c r="D4549" s="62">
        <f t="shared" si="70"/>
        <v>-0.94815597802821516</v>
      </c>
      <c r="E4549">
        <v>-1.3333476831878497E-2</v>
      </c>
    </row>
    <row r="4550" spans="2:5" x14ac:dyDescent="0.3">
      <c r="B4550" s="205">
        <v>42200</v>
      </c>
      <c r="C4550" s="81">
        <v>270.55426</v>
      </c>
      <c r="D4550" s="62">
        <f t="shared" si="70"/>
        <v>6.1664751663494002</v>
      </c>
      <c r="E4550">
        <v>-1.333790790158576E-2</v>
      </c>
    </row>
    <row r="4551" spans="2:5" x14ac:dyDescent="0.3">
      <c r="B4551" s="205">
        <v>38960</v>
      </c>
      <c r="C4551" s="81">
        <v>37.752766000000001</v>
      </c>
      <c r="D4551" s="62">
        <f t="shared" si="70"/>
        <v>-0.8632128917306171</v>
      </c>
      <c r="E4551">
        <v>-1.3340643399032048E-2</v>
      </c>
    </row>
    <row r="4552" spans="2:5" x14ac:dyDescent="0.3">
      <c r="B4552" s="205">
        <v>42604</v>
      </c>
      <c r="C4552" s="81">
        <v>275.99652099999997</v>
      </c>
      <c r="D4552" s="62">
        <f t="shared" ref="D4552:D4615" si="71">(C4552-C4553)/C4553</f>
        <v>-0.49729678685905582</v>
      </c>
      <c r="E4552">
        <v>-1.3344610851256293E-2</v>
      </c>
    </row>
    <row r="4553" spans="2:5" x14ac:dyDescent="0.3">
      <c r="B4553" s="205">
        <v>44959</v>
      </c>
      <c r="C4553" s="81">
        <v>549.02477999999996</v>
      </c>
      <c r="D4553" s="62">
        <f t="shared" si="71"/>
        <v>1.4758153296846663</v>
      </c>
      <c r="E4553">
        <v>-1.3346423041540127E-2</v>
      </c>
    </row>
    <row r="4554" spans="2:5" x14ac:dyDescent="0.3">
      <c r="B4554" s="205">
        <v>41981</v>
      </c>
      <c r="C4554" s="81">
        <v>221.75514200000001</v>
      </c>
      <c r="D4554" s="62">
        <f t="shared" si="71"/>
        <v>-0.58831145159339893</v>
      </c>
      <c r="E4554">
        <v>-1.3352617871417683E-2</v>
      </c>
    </row>
    <row r="4555" spans="2:5" x14ac:dyDescent="0.3">
      <c r="B4555" s="205">
        <v>44840</v>
      </c>
      <c r="C4555" s="81">
        <v>538.64782700000001</v>
      </c>
      <c r="D4555" s="62">
        <f t="shared" si="71"/>
        <v>12.154557627525115</v>
      </c>
      <c r="E4555">
        <v>-1.3362064087053278E-2</v>
      </c>
    </row>
    <row r="4556" spans="2:5" x14ac:dyDescent="0.3">
      <c r="B4556" s="205">
        <v>39619</v>
      </c>
      <c r="C4556" s="81">
        <v>40.947620000000001</v>
      </c>
      <c r="D4556" s="62">
        <f t="shared" si="71"/>
        <v>-0.84323581613229748</v>
      </c>
      <c r="E4556">
        <v>-1.3388434515206077E-2</v>
      </c>
    </row>
    <row r="4557" spans="2:5" x14ac:dyDescent="0.3">
      <c r="B4557" s="205">
        <v>42657</v>
      </c>
      <c r="C4557" s="81">
        <v>261.20519999999999</v>
      </c>
      <c r="D4557" s="62">
        <f t="shared" si="71"/>
        <v>0.76498097446497704</v>
      </c>
      <c r="E4557">
        <v>-1.3394239892486698E-2</v>
      </c>
    </row>
    <row r="4558" spans="2:5" x14ac:dyDescent="0.3">
      <c r="B4558" s="205">
        <v>41596</v>
      </c>
      <c r="C4558" s="81">
        <v>147.99321</v>
      </c>
      <c r="D4558" s="62">
        <f t="shared" si="71"/>
        <v>-0.64484705991591484</v>
      </c>
      <c r="E4558">
        <v>-1.3394359380766156E-2</v>
      </c>
    </row>
    <row r="4559" spans="2:5" x14ac:dyDescent="0.3">
      <c r="B4559" s="205">
        <v>43511</v>
      </c>
      <c r="C4559" s="81">
        <v>416.70275900000001</v>
      </c>
      <c r="D4559" s="62">
        <f t="shared" si="71"/>
        <v>3.2472328447073964</v>
      </c>
      <c r="E4559">
        <v>-1.3402876976294316E-2</v>
      </c>
    </row>
    <row r="4560" spans="2:5" x14ac:dyDescent="0.3">
      <c r="B4560" s="205">
        <v>40750</v>
      </c>
      <c r="C4560" s="81">
        <v>98.111587999999998</v>
      </c>
      <c r="D4560" s="62">
        <f t="shared" si="71"/>
        <v>1.1686219387692398</v>
      </c>
      <c r="E4560">
        <v>-1.3404519370811547E-2</v>
      </c>
    </row>
    <row r="4561" spans="2:5" x14ac:dyDescent="0.3">
      <c r="B4561" s="205">
        <v>39386</v>
      </c>
      <c r="C4561" s="81">
        <v>45.241444000000001</v>
      </c>
      <c r="D4561" s="62">
        <f t="shared" si="71"/>
        <v>-0.70003881204150054</v>
      </c>
      <c r="E4561">
        <v>-1.3413506265114908E-2</v>
      </c>
    </row>
    <row r="4562" spans="2:5" x14ac:dyDescent="0.3">
      <c r="B4562" s="205">
        <v>41604</v>
      </c>
      <c r="C4562" s="81">
        <v>150.82432600000001</v>
      </c>
      <c r="D4562" s="62">
        <f t="shared" si="71"/>
        <v>0.65253177490682235</v>
      </c>
      <c r="E4562">
        <v>-1.3441038776888629E-2</v>
      </c>
    </row>
    <row r="4563" spans="2:5" x14ac:dyDescent="0.3">
      <c r="B4563" s="205">
        <v>40809</v>
      </c>
      <c r="C4563" s="81">
        <v>91.268638999999993</v>
      </c>
      <c r="D4563" s="62">
        <f t="shared" si="71"/>
        <v>-0.68493162563935073</v>
      </c>
      <c r="E4563">
        <v>-1.3448794802234321E-2</v>
      </c>
    </row>
    <row r="4564" spans="2:5" x14ac:dyDescent="0.3">
      <c r="B4564" s="205">
        <v>43004</v>
      </c>
      <c r="C4564" s="81">
        <v>289.678833</v>
      </c>
      <c r="D4564" s="62">
        <f t="shared" si="71"/>
        <v>36.706426922872161</v>
      </c>
      <c r="E4564">
        <v>-1.345075809554728E-2</v>
      </c>
    </row>
    <row r="4565" spans="2:5" x14ac:dyDescent="0.3">
      <c r="B4565" s="205">
        <v>37902</v>
      </c>
      <c r="C4565" s="81">
        <v>7.6824789999999998</v>
      </c>
      <c r="D4565" s="62">
        <f t="shared" si="71"/>
        <v>-0.79563698602661237</v>
      </c>
      <c r="E4565">
        <v>-1.3453158383931071E-2</v>
      </c>
    </row>
    <row r="4566" spans="2:5" x14ac:dyDescent="0.3">
      <c r="B4566" s="205">
        <v>39840</v>
      </c>
      <c r="C4566" s="81">
        <v>37.592315999999997</v>
      </c>
      <c r="D4566" s="62">
        <f t="shared" si="71"/>
        <v>-5.5033504275678581E-2</v>
      </c>
      <c r="E4566">
        <v>-1.3460228980170552E-2</v>
      </c>
    </row>
    <row r="4567" spans="2:5" x14ac:dyDescent="0.3">
      <c r="B4567" s="205">
        <v>39059</v>
      </c>
      <c r="C4567" s="81">
        <v>39.781638999999998</v>
      </c>
      <c r="D4567" s="62">
        <f t="shared" si="71"/>
        <v>6.118674764228218</v>
      </c>
      <c r="E4567">
        <v>-1.346718049897915E-2</v>
      </c>
    </row>
    <row r="4568" spans="2:5" x14ac:dyDescent="0.3">
      <c r="B4568" s="205">
        <v>37634</v>
      </c>
      <c r="C4568" s="81">
        <v>5.588349</v>
      </c>
      <c r="D4568" s="62">
        <f t="shared" si="71"/>
        <v>-0.96436141740153158</v>
      </c>
      <c r="E4568">
        <v>-1.3467934414190544E-2</v>
      </c>
    </row>
    <row r="4569" spans="2:5" x14ac:dyDescent="0.3">
      <c r="B4569" s="205">
        <v>41703</v>
      </c>
      <c r="C4569" s="81">
        <v>156.806152</v>
      </c>
      <c r="D4569" s="62">
        <f t="shared" si="71"/>
        <v>-0.46113865368458573</v>
      </c>
      <c r="E4569">
        <v>-1.3501842920789226E-2</v>
      </c>
    </row>
    <row r="4570" spans="2:5" x14ac:dyDescent="0.3">
      <c r="B4570" s="205">
        <v>42984</v>
      </c>
      <c r="C4570" s="81">
        <v>290.995361</v>
      </c>
      <c r="D4570" s="62">
        <f t="shared" si="71"/>
        <v>6.6548348128707655</v>
      </c>
      <c r="E4570">
        <v>-1.3547801313508795E-2</v>
      </c>
    </row>
    <row r="4571" spans="2:5" x14ac:dyDescent="0.3">
      <c r="B4571" s="205">
        <v>39147</v>
      </c>
      <c r="C4571" s="81">
        <v>38.014583999999999</v>
      </c>
      <c r="D4571" s="62">
        <f t="shared" si="71"/>
        <v>-0.9099956062269724</v>
      </c>
      <c r="E4571">
        <v>-1.3550331281007667E-2</v>
      </c>
    </row>
    <row r="4572" spans="2:5" x14ac:dyDescent="0.3">
      <c r="B4572" s="205">
        <v>43510</v>
      </c>
      <c r="C4572" s="81">
        <v>422.36364700000001</v>
      </c>
      <c r="D4572" s="62">
        <f t="shared" si="71"/>
        <v>0.32615371229044726</v>
      </c>
      <c r="E4572">
        <v>-1.3557656643722637E-2</v>
      </c>
    </row>
    <row r="4573" spans="2:5" x14ac:dyDescent="0.3">
      <c r="B4573" s="205">
        <v>43052</v>
      </c>
      <c r="C4573" s="81">
        <v>318.48770100000002</v>
      </c>
      <c r="D4573" s="62">
        <f t="shared" si="71"/>
        <v>32.42313688200359</v>
      </c>
      <c r="E4573">
        <v>-1.3592516968195559E-2</v>
      </c>
    </row>
    <row r="4574" spans="2:5" x14ac:dyDescent="0.3">
      <c r="B4574" s="205">
        <v>38275</v>
      </c>
      <c r="C4574" s="81">
        <v>9.5289590000000004</v>
      </c>
      <c r="D4574" s="62">
        <f t="shared" si="71"/>
        <v>-0.7862690951183553</v>
      </c>
      <c r="E4574">
        <v>-1.3608411723628647E-2</v>
      </c>
    </row>
    <row r="4575" spans="2:5" x14ac:dyDescent="0.3">
      <c r="B4575" s="205">
        <v>39534</v>
      </c>
      <c r="C4575" s="81">
        <v>44.583908000000001</v>
      </c>
      <c r="D4575" s="62">
        <f t="shared" si="71"/>
        <v>8.192260937053103E-2</v>
      </c>
      <c r="E4575">
        <v>-1.3609142214297119E-2</v>
      </c>
    </row>
    <row r="4576" spans="2:5" x14ac:dyDescent="0.3">
      <c r="B4576" s="205">
        <v>39198</v>
      </c>
      <c r="C4576" s="81">
        <v>41.208038000000002</v>
      </c>
      <c r="D4576" s="62">
        <f t="shared" si="71"/>
        <v>-0.42070199528391578</v>
      </c>
      <c r="E4576">
        <v>-1.3615884599484228E-2</v>
      </c>
    </row>
    <row r="4577" spans="2:5" x14ac:dyDescent="0.3">
      <c r="B4577" s="205">
        <v>40162</v>
      </c>
      <c r="C4577" s="81">
        <v>71.134438000000003</v>
      </c>
      <c r="D4577" s="62">
        <f t="shared" si="71"/>
        <v>-0.69369137734780939</v>
      </c>
      <c r="E4577">
        <v>-1.3628055953764999E-2</v>
      </c>
    </row>
    <row r="4578" spans="2:5" x14ac:dyDescent="0.3">
      <c r="B4578" s="205">
        <v>42451</v>
      </c>
      <c r="C4578" s="81">
        <v>232.23126199999999</v>
      </c>
      <c r="D4578" s="62">
        <f t="shared" si="71"/>
        <v>4.909638873226835</v>
      </c>
      <c r="E4578">
        <v>-1.3631062144018709E-2</v>
      </c>
    </row>
    <row r="4579" spans="2:5" x14ac:dyDescent="0.3">
      <c r="B4579" s="205">
        <v>39049</v>
      </c>
      <c r="C4579" s="81">
        <v>39.297030999999997</v>
      </c>
      <c r="D4579" s="62">
        <f t="shared" si="71"/>
        <v>-0.90588074111338568</v>
      </c>
      <c r="E4579">
        <v>-1.3631587157818204E-2</v>
      </c>
    </row>
    <row r="4580" spans="2:5" x14ac:dyDescent="0.3">
      <c r="B4580" s="205">
        <v>43741</v>
      </c>
      <c r="C4580" s="81">
        <v>417.52380399999998</v>
      </c>
      <c r="D4580" s="62">
        <f t="shared" si="71"/>
        <v>7.6473035961888502</v>
      </c>
      <c r="E4580">
        <v>-1.3647381882391244E-2</v>
      </c>
    </row>
    <row r="4581" spans="2:5" x14ac:dyDescent="0.3">
      <c r="B4581" s="205">
        <v>39954</v>
      </c>
      <c r="C4581" s="81">
        <v>48.283698999999999</v>
      </c>
      <c r="D4581" s="62">
        <f t="shared" si="71"/>
        <v>-0.90910216570993863</v>
      </c>
      <c r="E4581">
        <v>-1.3650476929238041E-2</v>
      </c>
    </row>
    <row r="4582" spans="2:5" x14ac:dyDescent="0.3">
      <c r="B4582" s="205">
        <v>44657</v>
      </c>
      <c r="C4582" s="81">
        <v>531.18646200000001</v>
      </c>
      <c r="D4582" s="62">
        <f t="shared" si="71"/>
        <v>0.26758636744556513</v>
      </c>
      <c r="E4582">
        <v>-1.3662478344028978E-2</v>
      </c>
    </row>
    <row r="4583" spans="2:5" x14ac:dyDescent="0.3">
      <c r="B4583" s="205">
        <v>43530</v>
      </c>
      <c r="C4583" s="81">
        <v>419.05346700000001</v>
      </c>
      <c r="D4583" s="62">
        <f t="shared" si="71"/>
        <v>5.0412520611520444</v>
      </c>
      <c r="E4583">
        <v>-1.3663143855036352E-2</v>
      </c>
    </row>
    <row r="4584" spans="2:5" x14ac:dyDescent="0.3">
      <c r="B4584" s="205">
        <v>40268</v>
      </c>
      <c r="C4584" s="81">
        <v>69.365334000000004</v>
      </c>
      <c r="D4584" s="62">
        <f t="shared" si="71"/>
        <v>-0.2192185735328786</v>
      </c>
      <c r="E4584">
        <v>-1.3664516361863818E-2</v>
      </c>
    </row>
    <row r="4585" spans="2:5" x14ac:dyDescent="0.3">
      <c r="B4585" s="205">
        <v>40469</v>
      </c>
      <c r="C4585" s="81">
        <v>88.840912000000003</v>
      </c>
      <c r="D4585" s="62">
        <f t="shared" si="71"/>
        <v>-0.798837055534935</v>
      </c>
      <c r="E4585">
        <v>-1.3665127471593321E-2</v>
      </c>
    </row>
    <row r="4586" spans="2:5" x14ac:dyDescent="0.3">
      <c r="B4586" s="205">
        <v>43360</v>
      </c>
      <c r="C4586" s="81">
        <v>441.63656600000002</v>
      </c>
      <c r="D4586" s="62">
        <f t="shared" si="71"/>
        <v>4.0788731877891844E-2</v>
      </c>
      <c r="E4586">
        <v>-1.3667795428473706E-2</v>
      </c>
    </row>
    <row r="4587" spans="2:5" x14ac:dyDescent="0.3">
      <c r="B4587" s="205">
        <v>43354</v>
      </c>
      <c r="C4587" s="81">
        <v>424.32873499999999</v>
      </c>
      <c r="D4587" s="62">
        <f t="shared" si="71"/>
        <v>8.970984004621636</v>
      </c>
      <c r="E4587">
        <v>-1.3669684479631898E-2</v>
      </c>
    </row>
    <row r="4588" spans="2:5" x14ac:dyDescent="0.3">
      <c r="B4588" s="205">
        <v>39325</v>
      </c>
      <c r="C4588" s="81">
        <v>42.556355000000003</v>
      </c>
      <c r="D4588" s="62">
        <f t="shared" si="71"/>
        <v>2.047992299722377</v>
      </c>
      <c r="E4588">
        <v>-1.3671667674556786E-2</v>
      </c>
    </row>
    <row r="4589" spans="2:5" x14ac:dyDescent="0.3">
      <c r="B4589" s="205">
        <v>38385</v>
      </c>
      <c r="C4589" s="81">
        <v>13.962094</v>
      </c>
      <c r="D4589" s="62">
        <f t="shared" si="71"/>
        <v>-0.9762705117478846</v>
      </c>
      <c r="E4589">
        <v>-1.3675151485181739E-2</v>
      </c>
    </row>
    <row r="4590" spans="2:5" x14ac:dyDescent="0.3">
      <c r="B4590" s="205">
        <v>44908</v>
      </c>
      <c r="C4590" s="81">
        <v>588.38580300000001</v>
      </c>
      <c r="D4590" s="62">
        <f t="shared" si="71"/>
        <v>0.68679195439421437</v>
      </c>
      <c r="E4590">
        <v>-1.3694144588802982E-2</v>
      </c>
    </row>
    <row r="4591" spans="2:5" x14ac:dyDescent="0.3">
      <c r="B4591" s="205">
        <v>43600</v>
      </c>
      <c r="C4591" s="81">
        <v>348.81942700000002</v>
      </c>
      <c r="D4591" s="62">
        <f t="shared" si="71"/>
        <v>19.408737507292294</v>
      </c>
      <c r="E4591">
        <v>-1.3700536942004307E-2</v>
      </c>
    </row>
    <row r="4592" spans="2:5" x14ac:dyDescent="0.3">
      <c r="B4592" s="205">
        <v>38516</v>
      </c>
      <c r="C4592" s="81">
        <v>17.091671000000002</v>
      </c>
      <c r="D4592" s="62">
        <f t="shared" si="71"/>
        <v>-0.2222103095159248</v>
      </c>
      <c r="E4592">
        <v>-1.3730768476169523E-2</v>
      </c>
    </row>
    <row r="4593" spans="2:5" x14ac:dyDescent="0.3">
      <c r="B4593" s="205">
        <v>38622</v>
      </c>
      <c r="C4593" s="81">
        <v>21.974668999999999</v>
      </c>
      <c r="D4593" s="62">
        <f t="shared" si="71"/>
        <v>-0.95510719801600041</v>
      </c>
      <c r="E4593">
        <v>-1.3736224526296864E-2</v>
      </c>
    </row>
    <row r="4594" spans="2:5" x14ac:dyDescent="0.3">
      <c r="B4594" s="205">
        <v>44734</v>
      </c>
      <c r="C4594" s="81">
        <v>489.49203499999999</v>
      </c>
      <c r="D4594" s="62">
        <f t="shared" si="71"/>
        <v>11.64193018632907</v>
      </c>
      <c r="E4594">
        <v>-1.3737913476279354E-2</v>
      </c>
    </row>
    <row r="4595" spans="2:5" x14ac:dyDescent="0.3">
      <c r="B4595" s="205">
        <v>38996</v>
      </c>
      <c r="C4595" s="81">
        <v>38.719723000000002</v>
      </c>
      <c r="D4595" s="62">
        <f t="shared" si="71"/>
        <v>-0.58025678798575331</v>
      </c>
      <c r="E4595">
        <v>-1.3742018945662331E-2</v>
      </c>
    </row>
    <row r="4596" spans="2:5" x14ac:dyDescent="0.3">
      <c r="B4596" s="205">
        <v>40759</v>
      </c>
      <c r="C4596" s="81">
        <v>92.246216000000004</v>
      </c>
      <c r="D4596" s="62">
        <f t="shared" si="71"/>
        <v>-0.66712093321741861</v>
      </c>
      <c r="E4596">
        <v>-1.3776740963667315E-2</v>
      </c>
    </row>
    <row r="4597" spans="2:5" x14ac:dyDescent="0.3">
      <c r="B4597" s="205">
        <v>42585</v>
      </c>
      <c r="C4597" s="81">
        <v>277.11630200000002</v>
      </c>
      <c r="D4597" s="62">
        <f t="shared" si="71"/>
        <v>1.2541387082330882</v>
      </c>
      <c r="E4597">
        <v>-1.378328847005243E-2</v>
      </c>
    </row>
    <row r="4598" spans="2:5" x14ac:dyDescent="0.3">
      <c r="B4598" s="205">
        <v>41352</v>
      </c>
      <c r="C4598" s="81">
        <v>122.936668</v>
      </c>
      <c r="D4598" s="62">
        <f t="shared" si="71"/>
        <v>-0.79546195099771411</v>
      </c>
      <c r="E4598">
        <v>-1.3783364721741142E-2</v>
      </c>
    </row>
    <row r="4599" spans="2:5" x14ac:dyDescent="0.3">
      <c r="B4599" s="205">
        <v>44483</v>
      </c>
      <c r="C4599" s="81">
        <v>601.04547100000002</v>
      </c>
      <c r="D4599" s="62">
        <f t="shared" si="71"/>
        <v>9.7521320347791747</v>
      </c>
      <c r="E4599">
        <v>-1.3786518412463006E-2</v>
      </c>
    </row>
    <row r="4600" spans="2:5" x14ac:dyDescent="0.3">
      <c r="B4600" s="205">
        <v>40000</v>
      </c>
      <c r="C4600" s="81">
        <v>55.900120000000001</v>
      </c>
      <c r="D4600" s="62">
        <f t="shared" si="71"/>
        <v>0.37686103058639719</v>
      </c>
      <c r="E4600">
        <v>-1.3803632141076171E-2</v>
      </c>
    </row>
    <row r="4601" spans="2:5" x14ac:dyDescent="0.3">
      <c r="B4601" s="205">
        <v>39010</v>
      </c>
      <c r="C4601" s="81">
        <v>40.599682000000001</v>
      </c>
      <c r="D4601" s="62">
        <f t="shared" si="71"/>
        <v>-0.92517781189974757</v>
      </c>
      <c r="E4601">
        <v>-1.3810406043184021E-2</v>
      </c>
    </row>
    <row r="4602" spans="2:5" x14ac:dyDescent="0.3">
      <c r="B4602" s="205">
        <v>44606</v>
      </c>
      <c r="C4602" s="81">
        <v>542.61554000000001</v>
      </c>
      <c r="D4602" s="62">
        <f t="shared" si="71"/>
        <v>0.11458625015446826</v>
      </c>
      <c r="E4602">
        <v>-1.381841284566041E-2</v>
      </c>
    </row>
    <row r="4603" spans="2:5" x14ac:dyDescent="0.3">
      <c r="B4603" s="205">
        <v>44091</v>
      </c>
      <c r="C4603" s="81">
        <v>486.83136000000002</v>
      </c>
      <c r="D4603" s="62">
        <f t="shared" si="71"/>
        <v>1.27787671283961</v>
      </c>
      <c r="E4603">
        <v>-1.383433242550078E-2</v>
      </c>
    </row>
    <row r="4604" spans="2:5" x14ac:dyDescent="0.3">
      <c r="B4604" s="205">
        <v>42009</v>
      </c>
      <c r="C4604" s="81">
        <v>213.72155799999999</v>
      </c>
      <c r="D4604" s="62">
        <f t="shared" si="71"/>
        <v>-0.56831414243258327</v>
      </c>
      <c r="E4604">
        <v>-1.3847506628126607E-2</v>
      </c>
    </row>
    <row r="4605" spans="2:5" x14ac:dyDescent="0.3">
      <c r="B4605" s="205">
        <v>43874</v>
      </c>
      <c r="C4605" s="81">
        <v>495.085846</v>
      </c>
      <c r="D4605" s="62">
        <f t="shared" si="71"/>
        <v>1.6593145698170364</v>
      </c>
      <c r="E4605">
        <v>-1.3848932682746362E-2</v>
      </c>
    </row>
    <row r="4606" spans="2:5" x14ac:dyDescent="0.3">
      <c r="B4606" s="205">
        <v>41862</v>
      </c>
      <c r="C4606" s="81">
        <v>186.17047099999999</v>
      </c>
      <c r="D4606" s="62">
        <f t="shared" si="71"/>
        <v>0.31803669143765112</v>
      </c>
      <c r="E4606">
        <v>-1.3861772628161488E-2</v>
      </c>
    </row>
    <row r="4607" spans="2:5" x14ac:dyDescent="0.3">
      <c r="B4607" s="205">
        <v>41422</v>
      </c>
      <c r="C4607" s="81">
        <v>141.248322</v>
      </c>
      <c r="D4607" s="62">
        <f t="shared" si="71"/>
        <v>12.74974065004095</v>
      </c>
      <c r="E4607">
        <v>-1.3888868332542381E-2</v>
      </c>
    </row>
    <row r="4608" spans="2:5" x14ac:dyDescent="0.3">
      <c r="B4608" s="205">
        <v>38100</v>
      </c>
      <c r="C4608" s="81">
        <v>10.272798999999999</v>
      </c>
      <c r="D4608" s="62">
        <f t="shared" si="71"/>
        <v>-0.70437917029785047</v>
      </c>
      <c r="E4608">
        <v>-1.3899366619768603E-2</v>
      </c>
    </row>
    <row r="4609" spans="2:5" x14ac:dyDescent="0.3">
      <c r="B4609" s="205">
        <v>39787</v>
      </c>
      <c r="C4609" s="81">
        <v>34.749915999999999</v>
      </c>
      <c r="D4609" s="62">
        <f t="shared" si="71"/>
        <v>-0.60255827281815688</v>
      </c>
      <c r="E4609">
        <v>-1.3947637967574008E-2</v>
      </c>
    </row>
    <row r="4610" spans="2:5" x14ac:dyDescent="0.3">
      <c r="B4610" s="205">
        <v>40515</v>
      </c>
      <c r="C4610" s="81">
        <v>87.433989999999994</v>
      </c>
      <c r="D4610" s="62">
        <f t="shared" si="71"/>
        <v>9.7168265128782974</v>
      </c>
      <c r="E4610">
        <v>-1.3951214905418072E-2</v>
      </c>
    </row>
    <row r="4611" spans="2:5" x14ac:dyDescent="0.3">
      <c r="B4611" s="205">
        <v>38162</v>
      </c>
      <c r="C4611" s="81">
        <v>8.1585710000000002</v>
      </c>
      <c r="D4611" s="62">
        <f t="shared" si="71"/>
        <v>-0.80656206148017551</v>
      </c>
      <c r="E4611">
        <v>-1.3962607892412143E-2</v>
      </c>
    </row>
    <row r="4612" spans="2:5" x14ac:dyDescent="0.3">
      <c r="B4612" s="205">
        <v>39023</v>
      </c>
      <c r="C4612" s="81">
        <v>42.176684999999999</v>
      </c>
      <c r="D4612" s="62">
        <f t="shared" si="71"/>
        <v>-0.85053511253290714</v>
      </c>
      <c r="E4612">
        <v>-1.3971172217181374E-2</v>
      </c>
    </row>
    <row r="4613" spans="2:5" x14ac:dyDescent="0.3">
      <c r="B4613" s="205">
        <v>42530</v>
      </c>
      <c r="C4613" s="81">
        <v>282.18457000000001</v>
      </c>
      <c r="D4613" s="62">
        <f t="shared" si="71"/>
        <v>6.1534323003038196</v>
      </c>
      <c r="E4613">
        <v>-1.3976363427540885E-2</v>
      </c>
    </row>
    <row r="4614" spans="2:5" x14ac:dyDescent="0.3">
      <c r="B4614" s="205">
        <v>39071</v>
      </c>
      <c r="C4614" s="81">
        <v>39.447437000000001</v>
      </c>
      <c r="D4614" s="62">
        <f t="shared" si="71"/>
        <v>-0.83390495215865501</v>
      </c>
      <c r="E4614">
        <v>-1.3991802977513299E-2</v>
      </c>
    </row>
    <row r="4615" spans="2:5" x14ac:dyDescent="0.3">
      <c r="B4615" s="205">
        <v>42135</v>
      </c>
      <c r="C4615" s="81">
        <v>237.49917600000001</v>
      </c>
      <c r="D4615" s="62">
        <f t="shared" si="71"/>
        <v>-0.1177073068944452</v>
      </c>
      <c r="E4615">
        <v>-1.399279030687535E-2</v>
      </c>
    </row>
    <row r="4616" spans="2:5" x14ac:dyDescent="0.3">
      <c r="B4616" s="205">
        <v>42608</v>
      </c>
      <c r="C4616" s="81">
        <v>269.18411300000002</v>
      </c>
      <c r="D4616" s="62">
        <f t="shared" ref="D4616:D4679" si="72">(C4616-C4617)/C4617</f>
        <v>5.4487981325363259</v>
      </c>
      <c r="E4616">
        <v>-1.4014642102050681E-2</v>
      </c>
    </row>
    <row r="4617" spans="2:5" x14ac:dyDescent="0.3">
      <c r="B4617" s="205">
        <v>39510</v>
      </c>
      <c r="C4617" s="81">
        <v>41.741748999999999</v>
      </c>
      <c r="D4617" s="62">
        <f t="shared" si="72"/>
        <v>-0.11088058071592284</v>
      </c>
      <c r="E4617">
        <v>-1.4027970575707909E-2</v>
      </c>
    </row>
    <row r="4618" spans="2:5" x14ac:dyDescent="0.3">
      <c r="B4618" s="205">
        <v>39965</v>
      </c>
      <c r="C4618" s="81">
        <v>46.947291999999997</v>
      </c>
      <c r="D4618" s="62">
        <f t="shared" si="72"/>
        <v>-0.91061236623792252</v>
      </c>
      <c r="E4618">
        <v>-1.4033434196145588E-2</v>
      </c>
    </row>
    <row r="4619" spans="2:5" x14ac:dyDescent="0.3">
      <c r="B4619" s="205">
        <v>45050</v>
      </c>
      <c r="C4619" s="81">
        <v>525.21014400000001</v>
      </c>
      <c r="D4619" s="62">
        <f t="shared" si="72"/>
        <v>0.22431945767854269</v>
      </c>
      <c r="E4619">
        <v>-1.4034780497884758E-2</v>
      </c>
    </row>
    <row r="4620" spans="2:5" x14ac:dyDescent="0.3">
      <c r="B4620" s="205">
        <v>43733</v>
      </c>
      <c r="C4620" s="81">
        <v>428.98129299999999</v>
      </c>
      <c r="D4620" s="62">
        <f t="shared" si="72"/>
        <v>-0.27478226961971147</v>
      </c>
      <c r="E4620">
        <v>-1.4051779119562399E-2</v>
      </c>
    </row>
    <row r="4621" spans="2:5" x14ac:dyDescent="0.3">
      <c r="B4621" s="205">
        <v>44524</v>
      </c>
      <c r="C4621" s="81">
        <v>591.52069100000006</v>
      </c>
      <c r="D4621" s="62">
        <f t="shared" si="72"/>
        <v>5.5480422575385449</v>
      </c>
      <c r="E4621">
        <v>-1.4062477527056947E-2</v>
      </c>
    </row>
    <row r="4622" spans="2:5" x14ac:dyDescent="0.3">
      <c r="B4622" s="205">
        <v>40820</v>
      </c>
      <c r="C4622" s="81">
        <v>90.335503000000003</v>
      </c>
      <c r="D4622" s="62">
        <f t="shared" si="72"/>
        <v>-0.69498491406857676</v>
      </c>
      <c r="E4622">
        <v>-1.4064275426134918E-2</v>
      </c>
    </row>
    <row r="4623" spans="2:5" x14ac:dyDescent="0.3">
      <c r="B4623" s="205">
        <v>42955</v>
      </c>
      <c r="C4623" s="81">
        <v>296.167328</v>
      </c>
      <c r="D4623" s="62">
        <f t="shared" si="72"/>
        <v>-0.24547931875234755</v>
      </c>
      <c r="E4623">
        <v>-1.4086594970049991E-2</v>
      </c>
    </row>
    <row r="4624" spans="2:5" x14ac:dyDescent="0.3">
      <c r="B4624" s="205">
        <v>43434</v>
      </c>
      <c r="C4624" s="81">
        <v>392.52380399999998</v>
      </c>
      <c r="D4624" s="62">
        <f t="shared" si="72"/>
        <v>1.5644787244767604</v>
      </c>
      <c r="E4624">
        <v>-1.4098260753518209E-2</v>
      </c>
    </row>
    <row r="4625" spans="2:5" x14ac:dyDescent="0.3">
      <c r="B4625" s="205">
        <v>41585</v>
      </c>
      <c r="C4625" s="81">
        <v>153.06182899999999</v>
      </c>
      <c r="D4625" s="62">
        <f t="shared" si="72"/>
        <v>-0.71042653300647907</v>
      </c>
      <c r="E4625">
        <v>-1.4117563446116491E-2</v>
      </c>
    </row>
    <row r="4626" spans="2:5" x14ac:dyDescent="0.3">
      <c r="B4626" s="205">
        <v>45013</v>
      </c>
      <c r="C4626" s="81">
        <v>528.57684300000005</v>
      </c>
      <c r="D4626" s="62">
        <f t="shared" si="72"/>
        <v>0.81030175459659992</v>
      </c>
      <c r="E4626">
        <v>-1.4128708483473938E-2</v>
      </c>
    </row>
    <row r="4627" spans="2:5" x14ac:dyDescent="0.3">
      <c r="B4627" s="205">
        <v>42956</v>
      </c>
      <c r="C4627" s="81">
        <v>291.98272700000001</v>
      </c>
      <c r="D4627" s="62">
        <f t="shared" si="72"/>
        <v>0.14499940044755349</v>
      </c>
      <c r="E4627">
        <v>-1.4129178354203832E-2</v>
      </c>
    </row>
    <row r="4628" spans="2:5" x14ac:dyDescent="0.3">
      <c r="B4628" s="205">
        <v>42873</v>
      </c>
      <c r="C4628" s="81">
        <v>255.00688199999999</v>
      </c>
      <c r="D4628" s="62">
        <f t="shared" si="72"/>
        <v>5.7770027369582149</v>
      </c>
      <c r="E4628">
        <v>-1.4130118724448498E-2</v>
      </c>
    </row>
    <row r="4629" spans="2:5" x14ac:dyDescent="0.3">
      <c r="B4629" s="205">
        <v>38939</v>
      </c>
      <c r="C4629" s="81">
        <v>37.628269000000003</v>
      </c>
      <c r="D4629" s="62">
        <f t="shared" si="72"/>
        <v>-0.87102456271107997</v>
      </c>
      <c r="E4629">
        <v>-1.4134807952983717E-2</v>
      </c>
    </row>
    <row r="4630" spans="2:5" x14ac:dyDescent="0.3">
      <c r="B4630" s="205">
        <v>42999</v>
      </c>
      <c r="C4630" s="81">
        <v>291.74755900000002</v>
      </c>
      <c r="D4630" s="62">
        <f t="shared" si="72"/>
        <v>-0.45942643595864879</v>
      </c>
      <c r="E4630">
        <v>-1.4140606250985273E-2</v>
      </c>
    </row>
    <row r="4631" spans="2:5" x14ac:dyDescent="0.3">
      <c r="B4631" s="205">
        <v>45275</v>
      </c>
      <c r="C4631" s="81">
        <v>539.70001200000002</v>
      </c>
      <c r="D4631" s="62">
        <f t="shared" si="72"/>
        <v>1.2996997445266723</v>
      </c>
      <c r="E4631">
        <v>-1.4156543666310121E-2</v>
      </c>
    </row>
    <row r="4632" spans="2:5" x14ac:dyDescent="0.3">
      <c r="B4632" s="205">
        <v>42024</v>
      </c>
      <c r="C4632" s="81">
        <v>234.682816</v>
      </c>
      <c r="D4632" s="62">
        <f t="shared" si="72"/>
        <v>-3.8585058019679534E-2</v>
      </c>
      <c r="E4632">
        <v>-1.4158207805487263E-2</v>
      </c>
    </row>
    <row r="4633" spans="2:5" x14ac:dyDescent="0.3">
      <c r="B4633" s="205">
        <v>42060</v>
      </c>
      <c r="C4633" s="81">
        <v>244.10148599999999</v>
      </c>
      <c r="D4633" s="62">
        <f t="shared" si="72"/>
        <v>-0.41882389008972892</v>
      </c>
      <c r="E4633">
        <v>-1.4171280328431096E-2</v>
      </c>
    </row>
    <row r="4634" spans="2:5" x14ac:dyDescent="0.3">
      <c r="B4634" s="205">
        <v>43455</v>
      </c>
      <c r="C4634" s="81">
        <v>420.01293900000002</v>
      </c>
      <c r="D4634" s="62">
        <f t="shared" si="72"/>
        <v>71.059849523081425</v>
      </c>
      <c r="E4634">
        <v>-1.4187607246923015E-2</v>
      </c>
    </row>
    <row r="4635" spans="2:5" x14ac:dyDescent="0.3">
      <c r="B4635" s="205">
        <v>37656</v>
      </c>
      <c r="C4635" s="81">
        <v>5.8286680000000004</v>
      </c>
      <c r="D4635" s="62">
        <f t="shared" si="72"/>
        <v>-3.234563547916134E-2</v>
      </c>
      <c r="E4635">
        <v>-1.4193279523836156E-2</v>
      </c>
    </row>
    <row r="4636" spans="2:5" x14ac:dyDescent="0.3">
      <c r="B4636" s="205">
        <v>37495</v>
      </c>
      <c r="C4636" s="81">
        <v>6.0235019999999997</v>
      </c>
      <c r="D4636" s="62">
        <f t="shared" si="72"/>
        <v>-0.40063064362008427</v>
      </c>
      <c r="E4636">
        <v>-1.4197934456090742E-2</v>
      </c>
    </row>
    <row r="4637" spans="2:5" x14ac:dyDescent="0.3">
      <c r="B4637" s="205">
        <v>38079</v>
      </c>
      <c r="C4637" s="81">
        <v>10.049733</v>
      </c>
      <c r="D4637" s="62">
        <f t="shared" si="72"/>
        <v>3.9442781808957661E-2</v>
      </c>
      <c r="E4637">
        <v>-1.4203111139928412E-2</v>
      </c>
    </row>
    <row r="4638" spans="2:5" x14ac:dyDescent="0.3">
      <c r="B4638" s="205">
        <v>38244</v>
      </c>
      <c r="C4638" s="81">
        <v>9.6683850000000007</v>
      </c>
      <c r="D4638" s="62">
        <f t="shared" si="72"/>
        <v>-0.97515611918769329</v>
      </c>
      <c r="E4638">
        <v>-1.4216415334829284E-2</v>
      </c>
    </row>
    <row r="4639" spans="2:5" x14ac:dyDescent="0.3">
      <c r="B4639" s="205">
        <v>43444</v>
      </c>
      <c r="C4639" s="81">
        <v>389.16564899999997</v>
      </c>
      <c r="D4639" s="62">
        <f t="shared" si="72"/>
        <v>0.70063147153510397</v>
      </c>
      <c r="E4639">
        <v>-1.4218034221077707E-2</v>
      </c>
    </row>
    <row r="4640" spans="2:5" x14ac:dyDescent="0.3">
      <c r="B4640" s="205">
        <v>42465</v>
      </c>
      <c r="C4640" s="81">
        <v>228.83596800000001</v>
      </c>
      <c r="D4640" s="62">
        <f t="shared" si="72"/>
        <v>1.8580494101053937</v>
      </c>
      <c r="E4640">
        <v>-1.4225407914178527E-2</v>
      </c>
    </row>
    <row r="4641" spans="2:5" x14ac:dyDescent="0.3">
      <c r="B4641" s="205">
        <v>40319</v>
      </c>
      <c r="C4641" s="81">
        <v>80.067183999999997</v>
      </c>
      <c r="D4641" s="62">
        <f t="shared" si="72"/>
        <v>1.097769890260532</v>
      </c>
      <c r="E4641">
        <v>-1.4250982422640952E-2</v>
      </c>
    </row>
    <row r="4642" spans="2:5" x14ac:dyDescent="0.3">
      <c r="B4642" s="205">
        <v>38975</v>
      </c>
      <c r="C4642" s="81">
        <v>38.167763000000001</v>
      </c>
      <c r="D4642" s="62">
        <f t="shared" si="72"/>
        <v>-0.7520905699156738</v>
      </c>
      <c r="E4642">
        <v>-1.425526727037797E-2</v>
      </c>
    </row>
    <row r="4643" spans="2:5" x14ac:dyDescent="0.3">
      <c r="B4643" s="205">
        <v>41484</v>
      </c>
      <c r="C4643" s="81">
        <v>153.958496</v>
      </c>
      <c r="D4643" s="62">
        <f t="shared" si="72"/>
        <v>25.889810258713027</v>
      </c>
      <c r="E4643">
        <v>-1.4264688407951238E-2</v>
      </c>
    </row>
    <row r="4644" spans="2:5" x14ac:dyDescent="0.3">
      <c r="B4644" s="205">
        <v>37536</v>
      </c>
      <c r="C4644" s="81">
        <v>5.7255330000000004</v>
      </c>
      <c r="D4644" s="62">
        <f t="shared" si="72"/>
        <v>-0.98697157808627567</v>
      </c>
      <c r="E4644">
        <v>-1.4285758555719591E-2</v>
      </c>
    </row>
    <row r="4645" spans="2:5" x14ac:dyDescent="0.3">
      <c r="B4645" s="205">
        <v>43787</v>
      </c>
      <c r="C4645" s="81">
        <v>439.46481299999999</v>
      </c>
      <c r="D4645" s="62">
        <f t="shared" si="72"/>
        <v>47.490705314333752</v>
      </c>
      <c r="E4645">
        <v>-1.4294944319051829E-2</v>
      </c>
    </row>
    <row r="4646" spans="2:5" x14ac:dyDescent="0.3">
      <c r="B4646" s="205">
        <v>38156</v>
      </c>
      <c r="C4646" s="81">
        <v>9.0628670000000007</v>
      </c>
      <c r="D4646" s="62">
        <f t="shared" si="72"/>
        <v>-0.77370895983346255</v>
      </c>
      <c r="E4646">
        <v>-1.4298161399271125E-2</v>
      </c>
    </row>
    <row r="4647" spans="2:5" x14ac:dyDescent="0.3">
      <c r="B4647" s="205">
        <v>39897</v>
      </c>
      <c r="C4647" s="81">
        <v>40.049605999999997</v>
      </c>
      <c r="D4647" s="62">
        <f t="shared" si="72"/>
        <v>-0.52860552232116598</v>
      </c>
      <c r="E4647">
        <v>-1.4323751883478513E-2</v>
      </c>
    </row>
    <row r="4648" spans="2:5" x14ac:dyDescent="0.3">
      <c r="B4648" s="205">
        <v>40504</v>
      </c>
      <c r="C4648" s="81">
        <v>84.959854000000007</v>
      </c>
      <c r="D4648" s="62">
        <f t="shared" si="72"/>
        <v>0.96049747708970412</v>
      </c>
      <c r="E4648">
        <v>-1.4351832312187189E-2</v>
      </c>
    </row>
    <row r="4649" spans="2:5" x14ac:dyDescent="0.3">
      <c r="B4649" s="205">
        <v>39262</v>
      </c>
      <c r="C4649" s="81">
        <v>43.335864999999998</v>
      </c>
      <c r="D4649" s="62">
        <f t="shared" si="72"/>
        <v>-0.89111395494795198</v>
      </c>
      <c r="E4649">
        <v>-1.437456030406193E-2</v>
      </c>
    </row>
    <row r="4650" spans="2:5" x14ac:dyDescent="0.3">
      <c r="B4650" s="205">
        <v>43432</v>
      </c>
      <c r="C4650" s="81">
        <v>397.99282799999997</v>
      </c>
      <c r="D4650" s="62">
        <f t="shared" si="72"/>
        <v>-0.28349119452959365</v>
      </c>
      <c r="E4650">
        <v>-1.4375691130424317E-2</v>
      </c>
    </row>
    <row r="4651" spans="2:5" x14ac:dyDescent="0.3">
      <c r="B4651" s="205">
        <v>44924</v>
      </c>
      <c r="C4651" s="81">
        <v>555.46118200000001</v>
      </c>
      <c r="D4651" s="62">
        <f t="shared" si="72"/>
        <v>0.1295636799208662</v>
      </c>
      <c r="E4651">
        <v>-1.4407533409474814E-2</v>
      </c>
    </row>
    <row r="4652" spans="2:5" x14ac:dyDescent="0.3">
      <c r="B4652" s="205">
        <v>44719</v>
      </c>
      <c r="C4652" s="81">
        <v>491.74844400000001</v>
      </c>
      <c r="D4652" s="62">
        <f t="shared" si="72"/>
        <v>54.847193418380336</v>
      </c>
      <c r="E4652">
        <v>-1.4451408769359173E-2</v>
      </c>
    </row>
    <row r="4653" spans="2:5" x14ac:dyDescent="0.3">
      <c r="B4653" s="205">
        <v>37949</v>
      </c>
      <c r="C4653" s="81">
        <v>8.8052489999999999</v>
      </c>
      <c r="D4653" s="62">
        <f t="shared" si="72"/>
        <v>-0.90254284050753986</v>
      </c>
      <c r="E4653">
        <v>-1.4455254847612561E-2</v>
      </c>
    </row>
    <row r="4654" spans="2:5" x14ac:dyDescent="0.3">
      <c r="B4654" s="205">
        <v>40652</v>
      </c>
      <c r="C4654" s="81">
        <v>90.349945000000005</v>
      </c>
      <c r="D4654" s="62">
        <f t="shared" si="72"/>
        <v>-0.84720748087781439</v>
      </c>
      <c r="E4654">
        <v>-1.4457723112126916E-2</v>
      </c>
    </row>
    <row r="4655" spans="2:5" x14ac:dyDescent="0.3">
      <c r="B4655" s="205">
        <v>44488</v>
      </c>
      <c r="C4655" s="81">
        <v>591.32440199999996</v>
      </c>
      <c r="D4655" s="62">
        <f t="shared" si="72"/>
        <v>2.8087637266998038</v>
      </c>
      <c r="E4655">
        <v>-1.4491710517364864E-2</v>
      </c>
    </row>
    <row r="4656" spans="2:5" x14ac:dyDescent="0.3">
      <c r="B4656" s="205">
        <v>41584</v>
      </c>
      <c r="C4656" s="81">
        <v>155.25363200000001</v>
      </c>
      <c r="D4656" s="62">
        <f t="shared" si="72"/>
        <v>-0.69486709075185316</v>
      </c>
      <c r="E4656">
        <v>-1.4492755831092477E-2</v>
      </c>
    </row>
    <row r="4657" spans="2:5" x14ac:dyDescent="0.3">
      <c r="B4657" s="205">
        <v>44267</v>
      </c>
      <c r="C4657" s="81">
        <v>508.80658</v>
      </c>
      <c r="D4657" s="62">
        <f t="shared" si="72"/>
        <v>0.5860556365348889</v>
      </c>
      <c r="E4657">
        <v>-1.4496777978784615E-2</v>
      </c>
    </row>
    <row r="4658" spans="2:5" x14ac:dyDescent="0.3">
      <c r="B4658" s="205">
        <v>43068</v>
      </c>
      <c r="C4658" s="81">
        <v>320.79995700000001</v>
      </c>
      <c r="D4658" s="62">
        <f t="shared" si="72"/>
        <v>0.3939443884334321</v>
      </c>
      <c r="E4658">
        <v>-1.4497018072787617E-2</v>
      </c>
    </row>
    <row r="4659" spans="2:5" x14ac:dyDescent="0.3">
      <c r="B4659" s="205">
        <v>42444</v>
      </c>
      <c r="C4659" s="81">
        <v>230.13827499999999</v>
      </c>
      <c r="D4659" s="62">
        <f t="shared" si="72"/>
        <v>21.250121021107802</v>
      </c>
      <c r="E4659">
        <v>-1.4538914314685398E-2</v>
      </c>
    </row>
    <row r="4660" spans="2:5" x14ac:dyDescent="0.3">
      <c r="B4660" s="205">
        <v>38054</v>
      </c>
      <c r="C4660" s="81">
        <v>10.343237</v>
      </c>
      <c r="D4660" s="62">
        <f t="shared" si="72"/>
        <v>-0.24301107675639108</v>
      </c>
      <c r="E4660">
        <v>-1.4541069439011074E-2</v>
      </c>
    </row>
    <row r="4661" spans="2:5" x14ac:dyDescent="0.3">
      <c r="B4661" s="205">
        <v>38391</v>
      </c>
      <c r="C4661" s="81">
        <v>13.663657000000001</v>
      </c>
      <c r="D4661" s="62">
        <f t="shared" si="72"/>
        <v>-0.38165355709733728</v>
      </c>
      <c r="E4661">
        <v>-1.4543635486233972E-2</v>
      </c>
    </row>
    <row r="4662" spans="2:5" x14ac:dyDescent="0.3">
      <c r="B4662" s="205">
        <v>38615</v>
      </c>
      <c r="C4662" s="81">
        <v>22.097090000000001</v>
      </c>
      <c r="D4662" s="62">
        <f t="shared" si="72"/>
        <v>-0.76415846330776038</v>
      </c>
      <c r="E4662">
        <v>-1.4559020637004209E-2</v>
      </c>
    </row>
    <row r="4663" spans="2:5" x14ac:dyDescent="0.3">
      <c r="B4663" s="205">
        <v>40994</v>
      </c>
      <c r="C4663" s="81">
        <v>93.694648999999998</v>
      </c>
      <c r="D4663" s="62">
        <f t="shared" si="72"/>
        <v>7.6369878697316658</v>
      </c>
      <c r="E4663">
        <v>-1.4567625793235553E-2</v>
      </c>
    </row>
    <row r="4664" spans="2:5" x14ac:dyDescent="0.3">
      <c r="B4664" s="205">
        <v>38020</v>
      </c>
      <c r="C4664" s="81">
        <v>10.84807</v>
      </c>
      <c r="D4664" s="62">
        <f t="shared" si="72"/>
        <v>-0.98062300609532027</v>
      </c>
      <c r="E4664">
        <v>-1.4575522152150326E-2</v>
      </c>
    </row>
    <row r="4665" spans="2:5" x14ac:dyDescent="0.3">
      <c r="B4665" s="205">
        <v>44767</v>
      </c>
      <c r="C4665" s="81">
        <v>559.84277299999997</v>
      </c>
      <c r="D4665" s="62">
        <f t="shared" si="72"/>
        <v>0.17550857197123285</v>
      </c>
      <c r="E4665">
        <v>-1.457563626544706E-2</v>
      </c>
    </row>
    <row r="4666" spans="2:5" x14ac:dyDescent="0.3">
      <c r="B4666" s="205">
        <v>43857</v>
      </c>
      <c r="C4666" s="81">
        <v>476.25579800000003</v>
      </c>
      <c r="D4666" s="62">
        <f t="shared" si="72"/>
        <v>6.5802264892986601E-2</v>
      </c>
      <c r="E4666">
        <v>-1.458552096995029E-2</v>
      </c>
    </row>
    <row r="4667" spans="2:5" x14ac:dyDescent="0.3">
      <c r="B4667" s="205">
        <v>43795</v>
      </c>
      <c r="C4667" s="81">
        <v>446.85192899999998</v>
      </c>
      <c r="D4667" s="62">
        <f t="shared" si="72"/>
        <v>0.16038955110140321</v>
      </c>
      <c r="E4667">
        <v>-1.4586928333383346E-2</v>
      </c>
    </row>
    <row r="4668" spans="2:5" x14ac:dyDescent="0.3">
      <c r="B4668" s="205">
        <v>43654</v>
      </c>
      <c r="C4668" s="81">
        <v>385.08785999999998</v>
      </c>
      <c r="D4668" s="62">
        <f t="shared" si="72"/>
        <v>-0.31444355293581866</v>
      </c>
      <c r="E4668">
        <v>-1.4608342971570303E-2</v>
      </c>
    </row>
    <row r="4669" spans="2:5" x14ac:dyDescent="0.3">
      <c r="B4669" s="205">
        <v>44776</v>
      </c>
      <c r="C4669" s="81">
        <v>561.71575900000005</v>
      </c>
      <c r="D4669" s="62">
        <f t="shared" si="72"/>
        <v>0.18291897050011321</v>
      </c>
      <c r="E4669">
        <v>-1.461310225935512E-2</v>
      </c>
    </row>
    <row r="4670" spans="2:5" x14ac:dyDescent="0.3">
      <c r="B4670" s="205">
        <v>43948</v>
      </c>
      <c r="C4670" s="81">
        <v>474.85565200000002</v>
      </c>
      <c r="D4670" s="62">
        <f t="shared" si="72"/>
        <v>10.469281169517027</v>
      </c>
      <c r="E4670">
        <v>-1.4627771558039073E-2</v>
      </c>
    </row>
    <row r="4671" spans="2:5" x14ac:dyDescent="0.3">
      <c r="B4671" s="205">
        <v>39588</v>
      </c>
      <c r="C4671" s="81">
        <v>41.402389999999997</v>
      </c>
      <c r="D4671" s="62">
        <f t="shared" si="72"/>
        <v>-0.83856435536336726</v>
      </c>
      <c r="E4671">
        <v>-1.4639141938273925E-2</v>
      </c>
    </row>
    <row r="4672" spans="2:5" x14ac:dyDescent="0.3">
      <c r="B4672" s="205">
        <v>42335</v>
      </c>
      <c r="C4672" s="81">
        <v>256.46374500000002</v>
      </c>
      <c r="D4672" s="62">
        <f t="shared" si="72"/>
        <v>8.7887472490584179E-2</v>
      </c>
      <c r="E4672">
        <v>-1.4652982722430805E-2</v>
      </c>
    </row>
    <row r="4673" spans="2:5" x14ac:dyDescent="0.3">
      <c r="B4673" s="205">
        <v>42123</v>
      </c>
      <c r="C4673" s="81">
        <v>235.74473599999999</v>
      </c>
      <c r="D4673" s="62">
        <f t="shared" si="72"/>
        <v>24.921012102056846</v>
      </c>
      <c r="E4673">
        <v>-1.4666194659988533E-2</v>
      </c>
    </row>
    <row r="4674" spans="2:5" x14ac:dyDescent="0.3">
      <c r="B4674" s="205">
        <v>38233</v>
      </c>
      <c r="C4674" s="81">
        <v>9.094735</v>
      </c>
      <c r="D4674" s="62">
        <f t="shared" si="72"/>
        <v>-0.7938510609737649</v>
      </c>
      <c r="E4674">
        <v>-1.4674251783361557E-2</v>
      </c>
    </row>
    <row r="4675" spans="2:5" x14ac:dyDescent="0.3">
      <c r="B4675" s="205">
        <v>39388</v>
      </c>
      <c r="C4675" s="81">
        <v>44.117302000000002</v>
      </c>
      <c r="D4675" s="62">
        <f t="shared" si="72"/>
        <v>-0.92125489280080186</v>
      </c>
      <c r="E4675">
        <v>-1.4684796771113059E-2</v>
      </c>
    </row>
    <row r="4676" spans="2:5" x14ac:dyDescent="0.3">
      <c r="B4676" s="205">
        <v>45149</v>
      </c>
      <c r="C4676" s="81">
        <v>560.25451699999996</v>
      </c>
      <c r="D4676" s="62">
        <f t="shared" si="72"/>
        <v>1.2030899360320642</v>
      </c>
      <c r="E4676">
        <v>-1.4696771740191412E-2</v>
      </c>
    </row>
    <row r="4677" spans="2:5" x14ac:dyDescent="0.3">
      <c r="B4677" s="205">
        <v>42719</v>
      </c>
      <c r="C4677" s="81">
        <v>254.30396999999999</v>
      </c>
      <c r="D4677" s="62">
        <f t="shared" si="72"/>
        <v>44.258957102546503</v>
      </c>
      <c r="E4677">
        <v>-1.4705868450416791E-2</v>
      </c>
    </row>
    <row r="4678" spans="2:5" x14ac:dyDescent="0.3">
      <c r="B4678" s="205">
        <v>37662</v>
      </c>
      <c r="C4678" s="81">
        <v>5.6188650000000004</v>
      </c>
      <c r="D4678" s="62">
        <f t="shared" si="72"/>
        <v>-0.97839460041676007</v>
      </c>
      <c r="E4678">
        <v>-1.4715789791165099E-2</v>
      </c>
    </row>
    <row r="4679" spans="2:5" x14ac:dyDescent="0.3">
      <c r="B4679" s="205">
        <v>42751</v>
      </c>
      <c r="C4679" s="81">
        <v>260.06762700000002</v>
      </c>
      <c r="D4679" s="62">
        <f t="shared" si="72"/>
        <v>1.4434248037238015E-3</v>
      </c>
      <c r="E4679">
        <v>-1.4734649522759125E-2</v>
      </c>
    </row>
    <row r="4680" spans="2:5" x14ac:dyDescent="0.3">
      <c r="B4680" s="205">
        <v>42762</v>
      </c>
      <c r="C4680" s="81">
        <v>259.69278000000003</v>
      </c>
      <c r="D4680" s="62">
        <f t="shared" ref="D4680:D4743" si="73">(C4680-C4681)/C4681</f>
        <v>6.0474116891501631E-4</v>
      </c>
      <c r="E4680">
        <v>-1.4755488178857861E-2</v>
      </c>
    </row>
    <row r="4681" spans="2:5" x14ac:dyDescent="0.3">
      <c r="B4681" s="205">
        <v>42244</v>
      </c>
      <c r="C4681" s="81">
        <v>259.53582799999998</v>
      </c>
      <c r="D4681" s="62">
        <f t="shared" si="73"/>
        <v>45.873478944341855</v>
      </c>
      <c r="E4681">
        <v>-1.476279486351767E-2</v>
      </c>
    </row>
    <row r="4682" spans="2:5" x14ac:dyDescent="0.3">
      <c r="B4682" s="205">
        <v>37560</v>
      </c>
      <c r="C4682" s="81">
        <v>5.5369440000000001</v>
      </c>
      <c r="D4682" s="62">
        <f t="shared" si="73"/>
        <v>-0.92545791342459605</v>
      </c>
      <c r="E4682">
        <v>-1.4764973606395209E-2</v>
      </c>
    </row>
    <row r="4683" spans="2:5" x14ac:dyDescent="0.3">
      <c r="B4683" s="205">
        <v>40248</v>
      </c>
      <c r="C4683" s="81">
        <v>74.279433999999995</v>
      </c>
      <c r="D4683" s="62">
        <f t="shared" si="73"/>
        <v>6.3058408813499964</v>
      </c>
      <c r="E4683">
        <v>-1.4774110639508765E-2</v>
      </c>
    </row>
    <row r="4684" spans="2:5" x14ac:dyDescent="0.3">
      <c r="B4684" s="205">
        <v>38092</v>
      </c>
      <c r="C4684" s="81">
        <v>10.16713</v>
      </c>
      <c r="D4684" s="62">
        <f t="shared" si="73"/>
        <v>-0.67197290305624613</v>
      </c>
      <c r="E4684">
        <v>-1.4789595295624795E-2</v>
      </c>
    </row>
    <row r="4685" spans="2:5" x14ac:dyDescent="0.3">
      <c r="B4685" s="205">
        <v>38762</v>
      </c>
      <c r="C4685" s="81">
        <v>30.994786999999999</v>
      </c>
      <c r="D4685" s="62">
        <f t="shared" si="73"/>
        <v>2.4998124462519056</v>
      </c>
      <c r="E4685">
        <v>-1.4790951793178613E-2</v>
      </c>
    </row>
    <row r="4686" spans="2:5" x14ac:dyDescent="0.3">
      <c r="B4686" s="205">
        <v>37953</v>
      </c>
      <c r="C4686" s="81">
        <v>8.856128</v>
      </c>
      <c r="D4686" s="62">
        <f t="shared" si="73"/>
        <v>-0.98363295082260149</v>
      </c>
      <c r="E4686">
        <v>-1.4801898058611637E-2</v>
      </c>
    </row>
    <row r="4687" spans="2:5" x14ac:dyDescent="0.3">
      <c r="B4687" s="205">
        <v>44582</v>
      </c>
      <c r="C4687" s="81">
        <v>541.09497099999999</v>
      </c>
      <c r="D4687" s="62">
        <f t="shared" si="73"/>
        <v>24.923358562091572</v>
      </c>
      <c r="E4687">
        <v>-1.4825457957343918E-2</v>
      </c>
    </row>
    <row r="4688" spans="2:5" x14ac:dyDescent="0.3">
      <c r="B4688" s="205">
        <v>38582</v>
      </c>
      <c r="C4688" s="81">
        <v>20.872872999999998</v>
      </c>
      <c r="D4688" s="62">
        <f t="shared" si="73"/>
        <v>-0.94304404051336743</v>
      </c>
      <c r="E4688">
        <v>-1.4830401877823231E-2</v>
      </c>
    </row>
    <row r="4689" spans="2:5" x14ac:dyDescent="0.3">
      <c r="B4689" s="205">
        <v>43635</v>
      </c>
      <c r="C4689" s="81">
        <v>366.473907</v>
      </c>
      <c r="D4689" s="62">
        <f t="shared" si="73"/>
        <v>0.47591407963968729</v>
      </c>
      <c r="E4689">
        <v>-1.4830922935945725E-2</v>
      </c>
    </row>
    <row r="4690" spans="2:5" x14ac:dyDescent="0.3">
      <c r="B4690" s="205">
        <v>42114</v>
      </c>
      <c r="C4690" s="81">
        <v>248.303009</v>
      </c>
      <c r="D4690" s="62">
        <f t="shared" si="73"/>
        <v>-6.7550610715404233E-2</v>
      </c>
      <c r="E4690">
        <v>-1.4837865663014864E-2</v>
      </c>
    </row>
    <row r="4691" spans="2:5" x14ac:dyDescent="0.3">
      <c r="B4691" s="205">
        <v>42635</v>
      </c>
      <c r="C4691" s="81">
        <v>266.29113799999999</v>
      </c>
      <c r="D4691" s="62">
        <f t="shared" si="73"/>
        <v>-0.47186224928446313</v>
      </c>
      <c r="E4691">
        <v>-1.4845572644321776E-2</v>
      </c>
    </row>
    <row r="4692" spans="2:5" x14ac:dyDescent="0.3">
      <c r="B4692" s="205">
        <v>44715</v>
      </c>
      <c r="C4692" s="81">
        <v>504.20773300000002</v>
      </c>
      <c r="D4692" s="62">
        <f t="shared" si="73"/>
        <v>43.923418240142723</v>
      </c>
      <c r="E4692">
        <v>-1.4855212382577483E-2</v>
      </c>
    </row>
    <row r="4693" spans="2:5" x14ac:dyDescent="0.3">
      <c r="B4693" s="205">
        <v>38330</v>
      </c>
      <c r="C4693" s="81">
        <v>11.223717000000001</v>
      </c>
      <c r="D4693" s="62">
        <f t="shared" si="73"/>
        <v>-0.76492007133255535</v>
      </c>
      <c r="E4693">
        <v>-1.4867329371754954E-2</v>
      </c>
    </row>
    <row r="4694" spans="2:5" x14ac:dyDescent="0.3">
      <c r="B4694" s="205">
        <v>39463</v>
      </c>
      <c r="C4694" s="81">
        <v>47.744259</v>
      </c>
      <c r="D4694" s="62">
        <f t="shared" si="73"/>
        <v>-0.78742860933157077</v>
      </c>
      <c r="E4694">
        <v>-1.4879521991368655E-2</v>
      </c>
    </row>
    <row r="4695" spans="2:5" x14ac:dyDescent="0.3">
      <c r="B4695" s="205">
        <v>42417</v>
      </c>
      <c r="C4695" s="81">
        <v>224.603409</v>
      </c>
      <c r="D4695" s="62">
        <f t="shared" si="73"/>
        <v>21.847428894560309</v>
      </c>
      <c r="E4695">
        <v>-1.4891859004796114E-2</v>
      </c>
    </row>
    <row r="4696" spans="2:5" x14ac:dyDescent="0.3">
      <c r="B4696" s="205">
        <v>38105</v>
      </c>
      <c r="C4696" s="81">
        <v>9.8305769999999999</v>
      </c>
      <c r="D4696" s="62">
        <f t="shared" si="73"/>
        <v>-0.7718225885720883</v>
      </c>
      <c r="E4696">
        <v>-1.4901964949804081E-2</v>
      </c>
    </row>
    <row r="4697" spans="2:5" x14ac:dyDescent="0.3">
      <c r="B4697" s="205">
        <v>39304</v>
      </c>
      <c r="C4697" s="81">
        <v>43.083041999999999</v>
      </c>
      <c r="D4697" s="62">
        <f t="shared" si="73"/>
        <v>-0.91803426952972467</v>
      </c>
      <c r="E4697">
        <v>-1.4932459730662128E-2</v>
      </c>
    </row>
    <row r="4698" spans="2:5" x14ac:dyDescent="0.3">
      <c r="B4698" s="205">
        <v>44211</v>
      </c>
      <c r="C4698" s="81">
        <v>525.62261999999998</v>
      </c>
      <c r="D4698" s="62">
        <f t="shared" si="73"/>
        <v>13.357648660347808</v>
      </c>
      <c r="E4698">
        <v>-1.4937561020384961E-2</v>
      </c>
    </row>
    <row r="4699" spans="2:5" x14ac:dyDescent="0.3">
      <c r="B4699" s="205">
        <v>39842</v>
      </c>
      <c r="C4699" s="81">
        <v>36.609240999999997</v>
      </c>
      <c r="D4699" s="62">
        <f t="shared" si="73"/>
        <v>-0.85846676844486869</v>
      </c>
      <c r="E4699">
        <v>-1.4950514430628512E-2</v>
      </c>
    </row>
    <row r="4700" spans="2:5" x14ac:dyDescent="0.3">
      <c r="B4700" s="205">
        <v>42766</v>
      </c>
      <c r="C4700" s="81">
        <v>258.66180400000002</v>
      </c>
      <c r="D4700" s="62">
        <f t="shared" si="73"/>
        <v>5.0273753153974692</v>
      </c>
      <c r="E4700">
        <v>-1.4989518847175462E-2</v>
      </c>
    </row>
    <row r="4701" spans="2:5" x14ac:dyDescent="0.3">
      <c r="B4701" s="205">
        <v>39301</v>
      </c>
      <c r="C4701" s="81">
        <v>42.914501000000001</v>
      </c>
      <c r="D4701" s="62">
        <f t="shared" si="73"/>
        <v>-0.8679937080421819</v>
      </c>
      <c r="E4701">
        <v>-1.4990474572847653E-2</v>
      </c>
    </row>
    <row r="4702" spans="2:5" x14ac:dyDescent="0.3">
      <c r="B4702" s="205">
        <v>43133</v>
      </c>
      <c r="C4702" s="81">
        <v>325.09435999999999</v>
      </c>
      <c r="D4702" s="62">
        <f t="shared" si="73"/>
        <v>7.0584815465255373</v>
      </c>
      <c r="E4702">
        <v>-1.5012685105460281E-2</v>
      </c>
    </row>
    <row r="4703" spans="2:5" x14ac:dyDescent="0.3">
      <c r="B4703" s="205">
        <v>39602</v>
      </c>
      <c r="C4703" s="81">
        <v>40.341887999999997</v>
      </c>
      <c r="D4703" s="62">
        <f t="shared" si="73"/>
        <v>9.1199388394325773E-2</v>
      </c>
      <c r="E4703">
        <v>-1.5017592979245176E-2</v>
      </c>
    </row>
    <row r="4704" spans="2:5" x14ac:dyDescent="0.3">
      <c r="B4704" s="205">
        <v>39153</v>
      </c>
      <c r="C4704" s="81">
        <v>36.970225999999997</v>
      </c>
      <c r="D4704" s="62">
        <f t="shared" si="73"/>
        <v>-0.57649752743424687</v>
      </c>
      <c r="E4704">
        <v>-1.502518344344469E-2</v>
      </c>
    </row>
    <row r="4705" spans="2:5" x14ac:dyDescent="0.3">
      <c r="B4705" s="205">
        <v>40387</v>
      </c>
      <c r="C4705" s="81">
        <v>87.296363999999997</v>
      </c>
      <c r="D4705" s="62">
        <f t="shared" si="73"/>
        <v>0.99502119781171094</v>
      </c>
      <c r="E4705">
        <v>-1.5032104915884015E-2</v>
      </c>
    </row>
    <row r="4706" spans="2:5" x14ac:dyDescent="0.3">
      <c r="B4706" s="205">
        <v>39931</v>
      </c>
      <c r="C4706" s="81">
        <v>43.757111000000002</v>
      </c>
      <c r="D4706" s="62">
        <f t="shared" si="73"/>
        <v>-0.83016027179100538</v>
      </c>
      <c r="E4706">
        <v>-1.5041174717480874E-2</v>
      </c>
    </row>
    <row r="4707" spans="2:5" x14ac:dyDescent="0.3">
      <c r="B4707" s="205">
        <v>42187</v>
      </c>
      <c r="C4707" s="81">
        <v>257.63766500000003</v>
      </c>
      <c r="D4707" s="62">
        <f t="shared" si="73"/>
        <v>5.226653974785691</v>
      </c>
      <c r="E4707">
        <v>-1.504406895787746E-2</v>
      </c>
    </row>
    <row r="4708" spans="2:5" x14ac:dyDescent="0.3">
      <c r="B4708" s="205">
        <v>39232</v>
      </c>
      <c r="C4708" s="81">
        <v>41.376582999999997</v>
      </c>
      <c r="D4708" s="62">
        <f t="shared" si="73"/>
        <v>-0.86993003327126905</v>
      </c>
      <c r="E4708">
        <v>-1.5044990071319363E-2</v>
      </c>
    </row>
    <row r="4709" spans="2:5" x14ac:dyDescent="0.3">
      <c r="B4709" s="205">
        <v>43200</v>
      </c>
      <c r="C4709" s="81">
        <v>318.11019900000002</v>
      </c>
      <c r="D4709" s="62">
        <f t="shared" si="73"/>
        <v>4.5992554760318187</v>
      </c>
      <c r="E4709">
        <v>-1.5049459558772189E-2</v>
      </c>
    </row>
    <row r="4710" spans="2:5" x14ac:dyDescent="0.3">
      <c r="B4710" s="205">
        <v>40035</v>
      </c>
      <c r="C4710" s="81">
        <v>56.812945999999997</v>
      </c>
      <c r="D4710" s="62">
        <f t="shared" si="73"/>
        <v>1.8057829219896484</v>
      </c>
      <c r="E4710">
        <v>-1.5071621955791344E-2</v>
      </c>
    </row>
    <row r="4711" spans="2:5" x14ac:dyDescent="0.3">
      <c r="B4711" s="205">
        <v>38572</v>
      </c>
      <c r="C4711" s="81">
        <v>20.248518000000001</v>
      </c>
      <c r="D4711" s="62">
        <f t="shared" si="73"/>
        <v>-0.66023083341408684</v>
      </c>
      <c r="E4711">
        <v>-1.5085662931614266E-2</v>
      </c>
    </row>
    <row r="4712" spans="2:5" x14ac:dyDescent="0.3">
      <c r="B4712" s="205">
        <v>40095</v>
      </c>
      <c r="C4712" s="81">
        <v>59.594925000000003</v>
      </c>
      <c r="D4712" s="62">
        <f t="shared" si="73"/>
        <v>-0.21046098709869504</v>
      </c>
      <c r="E4712">
        <v>-1.5085742186754261E-2</v>
      </c>
    </row>
    <row r="4713" spans="2:5" x14ac:dyDescent="0.3">
      <c r="B4713" s="205">
        <v>40220</v>
      </c>
      <c r="C4713" s="81">
        <v>75.480659000000003</v>
      </c>
      <c r="D4713" s="62">
        <f t="shared" si="73"/>
        <v>-0.77392318340454902</v>
      </c>
      <c r="E4713">
        <v>-1.5103956187696914E-2</v>
      </c>
    </row>
    <row r="4714" spans="2:5" x14ac:dyDescent="0.3">
      <c r="B4714" s="205">
        <v>43125</v>
      </c>
      <c r="C4714" s="81">
        <v>333.871735</v>
      </c>
      <c r="D4714" s="62">
        <f t="shared" si="73"/>
        <v>34.939070314570458</v>
      </c>
      <c r="E4714">
        <v>-1.5172663062550336E-2</v>
      </c>
    </row>
    <row r="4715" spans="2:5" x14ac:dyDescent="0.3">
      <c r="B4715" s="205">
        <v>38189</v>
      </c>
      <c r="C4715" s="81">
        <v>9.2899379999999994</v>
      </c>
      <c r="D4715" s="62">
        <f t="shared" si="73"/>
        <v>-0.86586115245762929</v>
      </c>
      <c r="E4715">
        <v>-1.5202554257242089E-2</v>
      </c>
    </row>
    <row r="4716" spans="2:5" x14ac:dyDescent="0.3">
      <c r="B4716" s="205">
        <v>40199</v>
      </c>
      <c r="C4716" s="81">
        <v>69.256134000000003</v>
      </c>
      <c r="D4716" s="62">
        <f t="shared" si="73"/>
        <v>-0.5486056248377853</v>
      </c>
      <c r="E4716">
        <v>-1.5217278074411554E-2</v>
      </c>
    </row>
    <row r="4717" spans="2:5" x14ac:dyDescent="0.3">
      <c r="B4717" s="205">
        <v>41655</v>
      </c>
      <c r="C4717" s="81">
        <v>153.427109</v>
      </c>
      <c r="D4717" s="62">
        <f t="shared" si="73"/>
        <v>3.8076585127538527</v>
      </c>
      <c r="E4717">
        <v>-1.5240415710776783E-2</v>
      </c>
    </row>
    <row r="4718" spans="2:5" x14ac:dyDescent="0.3">
      <c r="B4718" s="205">
        <v>38755</v>
      </c>
      <c r="C4718" s="81">
        <v>31.913063000000001</v>
      </c>
      <c r="D4718" s="62">
        <f t="shared" si="73"/>
        <v>-0.86002964823480121</v>
      </c>
      <c r="E4718">
        <v>-1.5247753585623009E-2</v>
      </c>
    </row>
    <row r="4719" spans="2:5" x14ac:dyDescent="0.3">
      <c r="B4719" s="205">
        <v>42416</v>
      </c>
      <c r="C4719" s="81">
        <v>227.99873400000001</v>
      </c>
      <c r="D4719" s="62">
        <f t="shared" si="73"/>
        <v>-0.57844347342385938</v>
      </c>
      <c r="E4719">
        <v>-1.5267119886732523E-2</v>
      </c>
    </row>
    <row r="4720" spans="2:5" x14ac:dyDescent="0.3">
      <c r="B4720" s="205">
        <v>44676</v>
      </c>
      <c r="C4720" s="81">
        <v>540.84973100000002</v>
      </c>
      <c r="D4720" s="62">
        <f t="shared" si="73"/>
        <v>11.45619844787192</v>
      </c>
      <c r="E4720">
        <v>-1.5271967752554173E-2</v>
      </c>
    </row>
    <row r="4721" spans="2:5" x14ac:dyDescent="0.3">
      <c r="B4721" s="205">
        <v>39276</v>
      </c>
      <c r="C4721" s="81">
        <v>43.420127999999998</v>
      </c>
      <c r="D4721" s="62">
        <f t="shared" si="73"/>
        <v>-0.40637270827489536</v>
      </c>
      <c r="E4721">
        <v>-1.5289144454343538E-2</v>
      </c>
    </row>
    <row r="4722" spans="2:5" x14ac:dyDescent="0.3">
      <c r="B4722" s="205">
        <v>40249</v>
      </c>
      <c r="C4722" s="81">
        <v>73.143753000000004</v>
      </c>
      <c r="D4722" s="62">
        <f t="shared" si="73"/>
        <v>13.887283159345191</v>
      </c>
      <c r="E4722">
        <v>-1.5289306054755225E-2</v>
      </c>
    </row>
    <row r="4723" spans="2:5" x14ac:dyDescent="0.3">
      <c r="B4723" s="205">
        <v>37715</v>
      </c>
      <c r="C4723" s="81">
        <v>4.91317</v>
      </c>
      <c r="D4723" s="62">
        <f t="shared" si="73"/>
        <v>-0.94457599809978854</v>
      </c>
      <c r="E4723">
        <v>-1.5290626524462876E-2</v>
      </c>
    </row>
    <row r="4724" spans="2:5" x14ac:dyDescent="0.3">
      <c r="B4724" s="205">
        <v>40848</v>
      </c>
      <c r="C4724" s="81">
        <v>88.646973000000003</v>
      </c>
      <c r="D4724" s="62">
        <f t="shared" si="73"/>
        <v>-0.83859997651180773</v>
      </c>
      <c r="E4724">
        <v>-1.5301668219243961E-2</v>
      </c>
    </row>
    <row r="4725" spans="2:5" x14ac:dyDescent="0.3">
      <c r="B4725" s="205">
        <v>44581</v>
      </c>
      <c r="C4725" s="81">
        <v>549.23767099999998</v>
      </c>
      <c r="D4725" s="62">
        <f t="shared" si="73"/>
        <v>0.13226826892830351</v>
      </c>
      <c r="E4725">
        <v>-1.5301992950694846E-2</v>
      </c>
    </row>
    <row r="4726" spans="2:5" x14ac:dyDescent="0.3">
      <c r="B4726" s="205">
        <v>44706</v>
      </c>
      <c r="C4726" s="81">
        <v>485.07733200000001</v>
      </c>
      <c r="D4726" s="62">
        <f t="shared" si="73"/>
        <v>9.4174133109338781E-2</v>
      </c>
      <c r="E4726">
        <v>-1.5334073989903199E-2</v>
      </c>
    </row>
    <row r="4727" spans="2:5" x14ac:dyDescent="0.3">
      <c r="B4727" s="205">
        <v>43798</v>
      </c>
      <c r="C4727" s="81">
        <v>443.32736199999999</v>
      </c>
      <c r="D4727" s="62">
        <f t="shared" si="73"/>
        <v>1.0087653338788307</v>
      </c>
      <c r="E4727">
        <v>-1.5335121212694659E-2</v>
      </c>
    </row>
    <row r="4728" spans="2:5" x14ac:dyDescent="0.3">
      <c r="B4728" s="205">
        <v>42394</v>
      </c>
      <c r="C4728" s="81">
        <v>220.69644199999999</v>
      </c>
      <c r="D4728" s="62">
        <f t="shared" si="73"/>
        <v>46.500939380118886</v>
      </c>
      <c r="E4728">
        <v>-1.5355846742373665E-2</v>
      </c>
    </row>
    <row r="4729" spans="2:5" x14ac:dyDescent="0.3">
      <c r="B4729" s="205">
        <v>37735</v>
      </c>
      <c r="C4729" s="81">
        <v>4.6461490000000003</v>
      </c>
      <c r="D4729" s="62">
        <f t="shared" si="73"/>
        <v>-0.4800284039085031</v>
      </c>
      <c r="E4729">
        <v>-1.535997653554718E-2</v>
      </c>
    </row>
    <row r="4730" spans="2:5" x14ac:dyDescent="0.3">
      <c r="B4730" s="205">
        <v>38201</v>
      </c>
      <c r="C4730" s="81">
        <v>8.9353899999999999</v>
      </c>
      <c r="D4730" s="62">
        <f t="shared" si="73"/>
        <v>-0.97556487529451485</v>
      </c>
      <c r="E4730">
        <v>-1.5364492078079876E-2</v>
      </c>
    </row>
    <row r="4731" spans="2:5" x14ac:dyDescent="0.3">
      <c r="B4731" s="205">
        <v>43279</v>
      </c>
      <c r="C4731" s="81">
        <v>365.67810100000003</v>
      </c>
      <c r="D4731" s="62">
        <f t="shared" si="73"/>
        <v>0.79760080297447655</v>
      </c>
      <c r="E4731">
        <v>-1.5374728277502085E-2</v>
      </c>
    </row>
    <row r="4732" spans="2:5" x14ac:dyDescent="0.3">
      <c r="B4732" s="205">
        <v>41911</v>
      </c>
      <c r="C4732" s="81">
        <v>203.42564400000001</v>
      </c>
      <c r="D4732" s="62">
        <f t="shared" si="73"/>
        <v>-8.5579072250185934E-2</v>
      </c>
      <c r="E4732">
        <v>-1.5418947845533453E-2</v>
      </c>
    </row>
    <row r="4733" spans="2:5" x14ac:dyDescent="0.3">
      <c r="B4733" s="205">
        <v>42411</v>
      </c>
      <c r="C4733" s="81">
        <v>222.463898</v>
      </c>
      <c r="D4733" s="62">
        <f t="shared" si="73"/>
        <v>3.7990171199448405E-2</v>
      </c>
      <c r="E4733">
        <v>-1.5438469512065758E-2</v>
      </c>
    </row>
    <row r="4734" spans="2:5" x14ac:dyDescent="0.3">
      <c r="B4734" s="205">
        <v>41961</v>
      </c>
      <c r="C4734" s="81">
        <v>214.321777</v>
      </c>
      <c r="D4734" s="62">
        <f t="shared" si="73"/>
        <v>8.3024919420956795</v>
      </c>
      <c r="E4734">
        <v>-1.5482375941598568E-2</v>
      </c>
    </row>
    <row r="4735" spans="2:5" x14ac:dyDescent="0.3">
      <c r="B4735" s="205">
        <v>38679</v>
      </c>
      <c r="C4735" s="81">
        <v>23.039179000000001</v>
      </c>
      <c r="D4735" s="62">
        <f t="shared" si="73"/>
        <v>-0.70368406245106641</v>
      </c>
      <c r="E4735">
        <v>-1.5484619967153425E-2</v>
      </c>
    </row>
    <row r="4736" spans="2:5" x14ac:dyDescent="0.3">
      <c r="B4736" s="205">
        <v>40309</v>
      </c>
      <c r="C4736" s="81">
        <v>77.752075000000005</v>
      </c>
      <c r="D4736" s="62">
        <f t="shared" si="73"/>
        <v>0.77769250924375455</v>
      </c>
      <c r="E4736">
        <v>-1.5487132703246601E-2</v>
      </c>
    </row>
    <row r="4737" spans="2:5" x14ac:dyDescent="0.3">
      <c r="B4737" s="205">
        <v>39121</v>
      </c>
      <c r="C4737" s="81">
        <v>43.737639999999999</v>
      </c>
      <c r="D4737" s="62">
        <f t="shared" si="73"/>
        <v>-0.86333907244379848</v>
      </c>
      <c r="E4737">
        <v>-1.5515050489876402E-2</v>
      </c>
    </row>
    <row r="4738" spans="2:5" x14ac:dyDescent="0.3">
      <c r="B4738" s="205">
        <v>43136</v>
      </c>
      <c r="C4738" s="81">
        <v>320.04495200000002</v>
      </c>
      <c r="D4738" s="62">
        <f t="shared" si="73"/>
        <v>0.38526387539708756</v>
      </c>
      <c r="E4738">
        <v>-1.553213042514786E-2</v>
      </c>
    </row>
    <row r="4739" spans="2:5" x14ac:dyDescent="0.3">
      <c r="B4739" s="205">
        <v>42025</v>
      </c>
      <c r="C4739" s="81">
        <v>231.03537</v>
      </c>
      <c r="D4739" s="62">
        <f t="shared" si="73"/>
        <v>34.419010197886834</v>
      </c>
      <c r="E4739">
        <v>-1.5542024176154433E-2</v>
      </c>
    </row>
    <row r="4740" spans="2:5" x14ac:dyDescent="0.3">
      <c r="B4740" s="205">
        <v>37811</v>
      </c>
      <c r="C4740" s="81">
        <v>6.5229200000000001</v>
      </c>
      <c r="D4740" s="62">
        <f t="shared" si="73"/>
        <v>-0.90905539167603056</v>
      </c>
      <c r="E4740">
        <v>-1.5544119649002357E-2</v>
      </c>
    </row>
    <row r="4741" spans="2:5" x14ac:dyDescent="0.3">
      <c r="B4741" s="205">
        <v>40149</v>
      </c>
      <c r="C4741" s="81">
        <v>71.724097999999998</v>
      </c>
      <c r="D4741" s="62">
        <f t="shared" si="73"/>
        <v>13.899092665524302</v>
      </c>
      <c r="E4741">
        <v>-1.5587741380303836E-2</v>
      </c>
    </row>
    <row r="4742" spans="2:5" x14ac:dyDescent="0.3">
      <c r="B4742" s="205">
        <v>37733</v>
      </c>
      <c r="C4742" s="81">
        <v>4.8139909999999997</v>
      </c>
      <c r="D4742" s="62">
        <f t="shared" si="73"/>
        <v>-0.95776621162876807</v>
      </c>
      <c r="E4742">
        <v>-1.5600733127305816E-2</v>
      </c>
    </row>
    <row r="4743" spans="2:5" x14ac:dyDescent="0.3">
      <c r="B4743" s="205">
        <v>41285</v>
      </c>
      <c r="C4743" s="81">
        <v>113.984352</v>
      </c>
      <c r="D4743" s="62">
        <f t="shared" si="73"/>
        <v>10.558069476575726</v>
      </c>
      <c r="E4743">
        <v>-1.5618816006853631E-2</v>
      </c>
    </row>
    <row r="4744" spans="2:5" x14ac:dyDescent="0.3">
      <c r="B4744" s="205">
        <v>38083</v>
      </c>
      <c r="C4744" s="81">
        <v>9.8618849999999991</v>
      </c>
      <c r="D4744" s="62">
        <f t="shared" ref="D4744:D4807" si="74">(C4744-C4745)/C4745</f>
        <v>-0.98114172404977218</v>
      </c>
      <c r="E4744">
        <v>-1.5625014036640416E-2</v>
      </c>
    </row>
    <row r="4745" spans="2:5" x14ac:dyDescent="0.3">
      <c r="B4745" s="205">
        <v>45218</v>
      </c>
      <c r="C4745" s="81">
        <v>522.94732699999997</v>
      </c>
      <c r="D4745" s="62">
        <f t="shared" si="74"/>
        <v>62.202933274064044</v>
      </c>
      <c r="E4745">
        <v>-1.5636704520816381E-2</v>
      </c>
    </row>
    <row r="4746" spans="2:5" x14ac:dyDescent="0.3">
      <c r="B4746" s="205">
        <v>38161</v>
      </c>
      <c r="C4746" s="81">
        <v>8.2740989999999996</v>
      </c>
      <c r="D4746" s="62">
        <f t="shared" si="74"/>
        <v>-0.9804144635292702</v>
      </c>
      <c r="E4746">
        <v>-1.564000122775849E-2</v>
      </c>
    </row>
    <row r="4747" spans="2:5" x14ac:dyDescent="0.3">
      <c r="B4747" s="205">
        <v>43537</v>
      </c>
      <c r="C4747" s="81">
        <v>422.459656</v>
      </c>
      <c r="D4747" s="62">
        <f t="shared" si="74"/>
        <v>0.63452303023003398</v>
      </c>
      <c r="E4747">
        <v>-1.5649450595475334E-2</v>
      </c>
    </row>
    <row r="4748" spans="2:5" x14ac:dyDescent="0.3">
      <c r="B4748" s="205">
        <v>42103</v>
      </c>
      <c r="C4748" s="81">
        <v>258.46051</v>
      </c>
      <c r="D4748" s="62">
        <f t="shared" si="74"/>
        <v>6.0852433745868071</v>
      </c>
      <c r="E4748">
        <v>-1.5649451851962343E-2</v>
      </c>
    </row>
    <row r="4749" spans="2:5" x14ac:dyDescent="0.3">
      <c r="B4749" s="205">
        <v>38929</v>
      </c>
      <c r="C4749" s="81">
        <v>36.478706000000003</v>
      </c>
      <c r="D4749" s="62">
        <f t="shared" si="74"/>
        <v>-0.9331708205479522</v>
      </c>
      <c r="E4749">
        <v>-1.5677457577377513E-2</v>
      </c>
    </row>
    <row r="4750" spans="2:5" x14ac:dyDescent="0.3">
      <c r="B4750" s="205">
        <v>45427</v>
      </c>
      <c r="C4750" s="81">
        <v>545.84997599999997</v>
      </c>
      <c r="D4750" s="62">
        <f t="shared" si="74"/>
        <v>1.0592804953235107</v>
      </c>
      <c r="E4750">
        <v>-1.5688417975405339E-2</v>
      </c>
    </row>
    <row r="4751" spans="2:5" x14ac:dyDescent="0.3">
      <c r="B4751" s="205">
        <v>42506</v>
      </c>
      <c r="C4751" s="81">
        <v>265.06829800000003</v>
      </c>
      <c r="D4751" s="62">
        <f t="shared" si="74"/>
        <v>2.6813755230689365E-2</v>
      </c>
      <c r="E4751">
        <v>-1.571667745286999E-2</v>
      </c>
    </row>
    <row r="4752" spans="2:5" x14ac:dyDescent="0.3">
      <c r="B4752" s="205">
        <v>42870</v>
      </c>
      <c r="C4752" s="81">
        <v>258.14642300000003</v>
      </c>
      <c r="D4752" s="62">
        <f t="shared" si="74"/>
        <v>5.0088307409848722</v>
      </c>
      <c r="E4752">
        <v>-1.5722599507944395E-2</v>
      </c>
    </row>
    <row r="4753" spans="2:5" x14ac:dyDescent="0.3">
      <c r="B4753" s="205">
        <v>38841</v>
      </c>
      <c r="C4753" s="81">
        <v>42.961174</v>
      </c>
      <c r="D4753" s="62">
        <f t="shared" si="74"/>
        <v>-0.39419638510955107</v>
      </c>
      <c r="E4753">
        <v>-1.5754801162816415E-2</v>
      </c>
    </row>
    <row r="4754" spans="2:5" x14ac:dyDescent="0.3">
      <c r="B4754" s="205">
        <v>40135</v>
      </c>
      <c r="C4754" s="81">
        <v>70.916008000000005</v>
      </c>
      <c r="D4754" s="62">
        <f t="shared" si="74"/>
        <v>-0.71456238309938047</v>
      </c>
      <c r="E4754">
        <v>-1.5762550701942157E-2</v>
      </c>
    </row>
    <row r="4755" spans="2:5" x14ac:dyDescent="0.3">
      <c r="B4755" s="205">
        <v>42781</v>
      </c>
      <c r="C4755" s="81">
        <v>248.446609</v>
      </c>
      <c r="D4755" s="62">
        <f t="shared" si="74"/>
        <v>-3.6154656238440608E-2</v>
      </c>
      <c r="E4755">
        <v>-1.5778722423017089E-2</v>
      </c>
    </row>
    <row r="4756" spans="2:5" x14ac:dyDescent="0.3">
      <c r="B4756" s="205">
        <v>42510</v>
      </c>
      <c r="C4756" s="81">
        <v>257.766052</v>
      </c>
      <c r="D4756" s="62">
        <f t="shared" si="74"/>
        <v>4.4229840215704144</v>
      </c>
      <c r="E4756">
        <v>-1.5804958962729862E-2</v>
      </c>
    </row>
    <row r="4757" spans="2:5" x14ac:dyDescent="0.3">
      <c r="B4757" s="205">
        <v>39443</v>
      </c>
      <c r="C4757" s="81">
        <v>47.532142999999998</v>
      </c>
      <c r="D4757" s="62">
        <f t="shared" si="74"/>
        <v>3.9243599371807223</v>
      </c>
      <c r="E4757">
        <v>-1.5810346735730146E-2</v>
      </c>
    </row>
    <row r="4758" spans="2:5" x14ac:dyDescent="0.3">
      <c r="B4758" s="205">
        <v>38272</v>
      </c>
      <c r="C4758" s="81">
        <v>9.6524509999999992</v>
      </c>
      <c r="D4758" s="62">
        <f t="shared" si="74"/>
        <v>-0.90271908222383146</v>
      </c>
      <c r="E4758">
        <v>-1.5841037817080069E-2</v>
      </c>
    </row>
    <row r="4759" spans="2:5" x14ac:dyDescent="0.3">
      <c r="B4759" s="205">
        <v>40732</v>
      </c>
      <c r="C4759" s="81">
        <v>99.222449999999995</v>
      </c>
      <c r="D4759" s="62">
        <f t="shared" si="74"/>
        <v>1.222348967992783</v>
      </c>
      <c r="E4759">
        <v>-1.5865821051590172E-2</v>
      </c>
    </row>
    <row r="4760" spans="2:5" x14ac:dyDescent="0.3">
      <c r="B4760" s="205">
        <v>39566</v>
      </c>
      <c r="C4760" s="81">
        <v>44.647556000000002</v>
      </c>
      <c r="D4760" s="62">
        <f t="shared" si="74"/>
        <v>3.768746498677976</v>
      </c>
      <c r="E4760">
        <v>-1.589514426885251E-2</v>
      </c>
    </row>
    <row r="4761" spans="2:5" x14ac:dyDescent="0.3">
      <c r="B4761" s="205">
        <v>37937</v>
      </c>
      <c r="C4761" s="81">
        <v>9.3625349999999994</v>
      </c>
      <c r="D4761" s="62">
        <f t="shared" si="74"/>
        <v>-0.75566823437692421</v>
      </c>
      <c r="E4761">
        <v>-1.5905638290414088E-2</v>
      </c>
    </row>
    <row r="4762" spans="2:5" x14ac:dyDescent="0.3">
      <c r="B4762" s="205">
        <v>39722</v>
      </c>
      <c r="C4762" s="81">
        <v>38.318942999999997</v>
      </c>
      <c r="D4762" s="62">
        <f t="shared" si="74"/>
        <v>-0.73334232562330415</v>
      </c>
      <c r="E4762">
        <v>-1.5916348527769516E-2</v>
      </c>
    </row>
    <row r="4763" spans="2:5" x14ac:dyDescent="0.3">
      <c r="B4763" s="205">
        <v>41598</v>
      </c>
      <c r="C4763" s="81">
        <v>143.70088200000001</v>
      </c>
      <c r="D4763" s="62">
        <f t="shared" si="74"/>
        <v>0.73848644814578623</v>
      </c>
      <c r="E4763">
        <v>-1.5947725820532131E-2</v>
      </c>
    </row>
    <row r="4764" spans="2:5" x14ac:dyDescent="0.3">
      <c r="B4764" s="205">
        <v>40938</v>
      </c>
      <c r="C4764" s="81">
        <v>82.658614999999998</v>
      </c>
      <c r="D4764" s="62">
        <f t="shared" si="74"/>
        <v>-0.83316554779511631</v>
      </c>
      <c r="E4764">
        <v>-1.5957247971309447E-2</v>
      </c>
    </row>
    <row r="4765" spans="2:5" x14ac:dyDescent="0.3">
      <c r="B4765" s="205">
        <v>44134</v>
      </c>
      <c r="C4765" s="81">
        <v>495.45291099999997</v>
      </c>
      <c r="D4765" s="62">
        <f t="shared" si="74"/>
        <v>41.464937898018057</v>
      </c>
      <c r="E4765">
        <v>-1.5969240759555144E-2</v>
      </c>
    </row>
    <row r="4766" spans="2:5" x14ac:dyDescent="0.3">
      <c r="B4766" s="205">
        <v>38327</v>
      </c>
      <c r="C4766" s="81">
        <v>11.667341</v>
      </c>
      <c r="D4766" s="62">
        <f t="shared" si="74"/>
        <v>-0.70145563439770275</v>
      </c>
      <c r="E4766">
        <v>-1.598673311914571E-2</v>
      </c>
    </row>
    <row r="4767" spans="2:5" x14ac:dyDescent="0.3">
      <c r="B4767" s="205">
        <v>38966</v>
      </c>
      <c r="C4767" s="81">
        <v>39.080761000000003</v>
      </c>
      <c r="D4767" s="62">
        <f t="shared" si="74"/>
        <v>0.14290413069328017</v>
      </c>
      <c r="E4767">
        <v>-1.5987722747098199E-2</v>
      </c>
    </row>
    <row r="4768" spans="2:5" x14ac:dyDescent="0.3">
      <c r="B4768" s="205">
        <v>39790</v>
      </c>
      <c r="C4768" s="81">
        <v>34.19426</v>
      </c>
      <c r="D4768" s="62">
        <f t="shared" si="74"/>
        <v>-0.93979093834487537</v>
      </c>
      <c r="E4768">
        <v>-1.5990139371847664E-2</v>
      </c>
    </row>
    <row r="4769" spans="2:5" x14ac:dyDescent="0.3">
      <c r="B4769" s="205">
        <v>44494</v>
      </c>
      <c r="C4769" s="81">
        <v>567.925476</v>
      </c>
      <c r="D4769" s="62">
        <f t="shared" si="74"/>
        <v>47.760775119880961</v>
      </c>
      <c r="E4769">
        <v>-1.5996665911708917E-2</v>
      </c>
    </row>
    <row r="4770" spans="2:5" x14ac:dyDescent="0.3">
      <c r="B4770" s="205">
        <v>38322</v>
      </c>
      <c r="C4770" s="81">
        <v>11.647179</v>
      </c>
      <c r="D4770" s="62">
        <f t="shared" si="74"/>
        <v>0.48091747575284421</v>
      </c>
      <c r="E4770">
        <v>-1.6013465209890051E-2</v>
      </c>
    </row>
    <row r="4771" spans="2:5" x14ac:dyDescent="0.3">
      <c r="B4771" s="205">
        <v>37875</v>
      </c>
      <c r="C4771" s="81">
        <v>7.8648400000000001</v>
      </c>
      <c r="D4771" s="62">
        <f t="shared" si="74"/>
        <v>-0.15158318445733493</v>
      </c>
      <c r="E4771">
        <v>-1.6019380245996358E-2</v>
      </c>
    </row>
    <row r="4772" spans="2:5" x14ac:dyDescent="0.3">
      <c r="B4772" s="205">
        <v>38182</v>
      </c>
      <c r="C4772" s="81">
        <v>9.2700189999999996</v>
      </c>
      <c r="D4772" s="62">
        <f t="shared" si="74"/>
        <v>-0.95430597231005765</v>
      </c>
      <c r="E4772">
        <v>-1.6067050806605834E-2</v>
      </c>
    </row>
    <row r="4773" spans="2:5" x14ac:dyDescent="0.3">
      <c r="B4773" s="205">
        <v>41990</v>
      </c>
      <c r="C4773" s="81">
        <v>202.871567</v>
      </c>
      <c r="D4773" s="62">
        <f t="shared" si="74"/>
        <v>33.920093727720044</v>
      </c>
      <c r="E4773">
        <v>-1.6121806273702511E-2</v>
      </c>
    </row>
    <row r="4774" spans="2:5" x14ac:dyDescent="0.3">
      <c r="B4774" s="205">
        <v>37783</v>
      </c>
      <c r="C4774" s="81">
        <v>5.8095939999999997</v>
      </c>
      <c r="D4774" s="62">
        <f t="shared" si="74"/>
        <v>1.3346408334231596E-2</v>
      </c>
      <c r="E4774">
        <v>-1.6150151736845007E-2</v>
      </c>
    </row>
    <row r="4775" spans="2:5" x14ac:dyDescent="0.3">
      <c r="B4775" s="205">
        <v>37518</v>
      </c>
      <c r="C4775" s="81">
        <v>5.7330779999999999</v>
      </c>
      <c r="D4775" s="62">
        <f t="shared" si="74"/>
        <v>-0.95258079659555095</v>
      </c>
      <c r="E4775">
        <v>-1.6180884344052335E-2</v>
      </c>
    </row>
    <row r="4776" spans="2:5" x14ac:dyDescent="0.3">
      <c r="B4776" s="205">
        <v>41354</v>
      </c>
      <c r="C4776" s="81">
        <v>120.90203099999999</v>
      </c>
      <c r="D4776" s="62">
        <f t="shared" si="74"/>
        <v>0.36484944287138166</v>
      </c>
      <c r="E4776">
        <v>-1.6188536902774674E-2</v>
      </c>
    </row>
    <row r="4777" spans="2:5" x14ac:dyDescent="0.3">
      <c r="B4777" s="205">
        <v>40528</v>
      </c>
      <c r="C4777" s="81">
        <v>88.582687000000007</v>
      </c>
      <c r="D4777" s="62">
        <f t="shared" si="74"/>
        <v>1.3550648695941665</v>
      </c>
      <c r="E4777">
        <v>-1.6192515755546491E-2</v>
      </c>
    </row>
    <row r="4778" spans="2:5" x14ac:dyDescent="0.3">
      <c r="B4778" s="205">
        <v>39646</v>
      </c>
      <c r="C4778" s="81">
        <v>37.613692999999998</v>
      </c>
      <c r="D4778" s="62">
        <f t="shared" si="74"/>
        <v>-9.3717668221146133E-2</v>
      </c>
      <c r="E4778">
        <v>-1.6209965429230332E-2</v>
      </c>
    </row>
    <row r="4779" spans="2:5" x14ac:dyDescent="0.3">
      <c r="B4779" s="205">
        <v>39618</v>
      </c>
      <c r="C4779" s="81">
        <v>41.503284000000001</v>
      </c>
      <c r="D4779" s="62">
        <f t="shared" si="74"/>
        <v>-0.92767317005014194</v>
      </c>
      <c r="E4779">
        <v>-1.6210454759963997E-2</v>
      </c>
    </row>
    <row r="4780" spans="2:5" x14ac:dyDescent="0.3">
      <c r="B4780" s="205">
        <v>44915</v>
      </c>
      <c r="C4780" s="81">
        <v>573.82971199999997</v>
      </c>
      <c r="D4780" s="62">
        <f t="shared" si="74"/>
        <v>0.38907290166305647</v>
      </c>
      <c r="E4780">
        <v>-1.621242213046457E-2</v>
      </c>
    </row>
    <row r="4781" spans="2:5" x14ac:dyDescent="0.3">
      <c r="B4781" s="205">
        <v>43924</v>
      </c>
      <c r="C4781" s="81">
        <v>413.10266100000001</v>
      </c>
      <c r="D4781" s="62">
        <f t="shared" si="74"/>
        <v>3.6484352967967997</v>
      </c>
      <c r="E4781">
        <v>-1.6212576560244569E-2</v>
      </c>
    </row>
    <row r="4782" spans="2:5" x14ac:dyDescent="0.3">
      <c r="B4782" s="205">
        <v>40821</v>
      </c>
      <c r="C4782" s="81">
        <v>88.869185999999999</v>
      </c>
      <c r="D4782" s="62">
        <f t="shared" si="74"/>
        <v>1.641880367771428</v>
      </c>
      <c r="E4782">
        <v>-1.6231901647794041E-2</v>
      </c>
    </row>
    <row r="4783" spans="2:5" x14ac:dyDescent="0.3">
      <c r="B4783" s="205">
        <v>39792</v>
      </c>
      <c r="C4783" s="81">
        <v>33.638610999999997</v>
      </c>
      <c r="D4783" s="62">
        <f t="shared" si="74"/>
        <v>-0.58050491684999761</v>
      </c>
      <c r="E4783">
        <v>-1.6249774084890343E-2</v>
      </c>
    </row>
    <row r="4784" spans="2:5" x14ac:dyDescent="0.3">
      <c r="B4784" s="205">
        <v>40583</v>
      </c>
      <c r="C4784" s="81">
        <v>80.188332000000003</v>
      </c>
      <c r="D4784" s="62">
        <f t="shared" si="74"/>
        <v>-0.84610279905852648</v>
      </c>
      <c r="E4784">
        <v>-1.6259945669773561E-2</v>
      </c>
    </row>
    <row r="4785" spans="2:5" x14ac:dyDescent="0.3">
      <c r="B4785" s="205">
        <v>44984</v>
      </c>
      <c r="C4785" s="81">
        <v>521.05127000000005</v>
      </c>
      <c r="D4785" s="62">
        <f t="shared" si="74"/>
        <v>0.36720468749202589</v>
      </c>
      <c r="E4785">
        <v>-1.6264713527901608E-2</v>
      </c>
    </row>
    <row r="4786" spans="2:5" x14ac:dyDescent="0.3">
      <c r="B4786" s="205">
        <v>43398</v>
      </c>
      <c r="C4786" s="81">
        <v>381.10699499999998</v>
      </c>
      <c r="D4786" s="62">
        <f t="shared" si="74"/>
        <v>39.358036777981923</v>
      </c>
      <c r="E4786">
        <v>-1.6290297621367099E-2</v>
      </c>
    </row>
    <row r="4787" spans="2:5" x14ac:dyDescent="0.3">
      <c r="B4787" s="205">
        <v>38138</v>
      </c>
      <c r="C4787" s="81">
        <v>9.4431499999999993</v>
      </c>
      <c r="D4787" s="62">
        <f t="shared" si="74"/>
        <v>-0.96516465099804716</v>
      </c>
      <c r="E4787">
        <v>-1.6306161744490819E-2</v>
      </c>
    </row>
    <row r="4788" spans="2:5" x14ac:dyDescent="0.3">
      <c r="B4788" s="205">
        <v>42852</v>
      </c>
      <c r="C4788" s="81">
        <v>271.07952899999998</v>
      </c>
      <c r="D4788" s="62">
        <f t="shared" si="74"/>
        <v>26.378966336175264</v>
      </c>
      <c r="E4788">
        <v>-1.6323342002909195E-2</v>
      </c>
    </row>
    <row r="4789" spans="2:5" x14ac:dyDescent="0.3">
      <c r="B4789" s="205">
        <v>38058</v>
      </c>
      <c r="C4789" s="81">
        <v>9.901014</v>
      </c>
      <c r="D4789" s="62">
        <f t="shared" si="74"/>
        <v>-0.88500430765751403</v>
      </c>
      <c r="E4789">
        <v>-1.6329933263331053E-2</v>
      </c>
    </row>
    <row r="4790" spans="2:5" x14ac:dyDescent="0.3">
      <c r="B4790" s="205">
        <v>40871</v>
      </c>
      <c r="C4790" s="81">
        <v>86.098999000000006</v>
      </c>
      <c r="D4790" s="62">
        <f t="shared" si="74"/>
        <v>-0.81155355722863698</v>
      </c>
      <c r="E4790">
        <v>-1.6334621854753217E-2</v>
      </c>
    </row>
    <row r="4791" spans="2:5" x14ac:dyDescent="0.3">
      <c r="B4791" s="205">
        <v>43341</v>
      </c>
      <c r="C4791" s="81">
        <v>456.88842799999998</v>
      </c>
      <c r="D4791" s="62">
        <f t="shared" si="74"/>
        <v>46.516641697871158</v>
      </c>
      <c r="E4791">
        <v>-1.636662290043911E-2</v>
      </c>
    </row>
    <row r="4792" spans="2:5" x14ac:dyDescent="0.3">
      <c r="B4792" s="205">
        <v>38085</v>
      </c>
      <c r="C4792" s="81">
        <v>9.615335</v>
      </c>
      <c r="D4792" s="62">
        <f t="shared" si="74"/>
        <v>-0.76620246200290176</v>
      </c>
      <c r="E4792">
        <v>-1.6413205402286218E-2</v>
      </c>
    </row>
    <row r="4793" spans="2:5" x14ac:dyDescent="0.3">
      <c r="B4793" s="205">
        <v>39136</v>
      </c>
      <c r="C4793" s="81">
        <v>41.126759</v>
      </c>
      <c r="D4793" s="62">
        <f t="shared" si="74"/>
        <v>-0.82810396264045716</v>
      </c>
      <c r="E4793">
        <v>-1.6483556691026309E-2</v>
      </c>
    </row>
    <row r="4794" spans="2:5" x14ac:dyDescent="0.3">
      <c r="B4794" s="205">
        <v>42122</v>
      </c>
      <c r="C4794" s="81">
        <v>239.25367700000001</v>
      </c>
      <c r="D4794" s="62">
        <f t="shared" si="74"/>
        <v>0.63074143626314205</v>
      </c>
      <c r="E4794">
        <v>-1.6511662448871627E-2</v>
      </c>
    </row>
    <row r="4795" spans="2:5" x14ac:dyDescent="0.3">
      <c r="B4795" s="205">
        <v>41589</v>
      </c>
      <c r="C4795" s="81">
        <v>146.71466100000001</v>
      </c>
      <c r="D4795" s="62">
        <f t="shared" si="74"/>
        <v>-0.67776360179364381</v>
      </c>
      <c r="E4795">
        <v>-1.6528901742822205E-2</v>
      </c>
    </row>
    <row r="4796" spans="2:5" x14ac:dyDescent="0.3">
      <c r="B4796" s="205">
        <v>44036</v>
      </c>
      <c r="C4796" s="81">
        <v>455.301331</v>
      </c>
      <c r="D4796" s="62">
        <f t="shared" si="74"/>
        <v>0.37949497336588695</v>
      </c>
      <c r="E4796">
        <v>-1.6581512551098215E-2</v>
      </c>
    </row>
    <row r="4797" spans="2:5" x14ac:dyDescent="0.3">
      <c r="B4797" s="205">
        <v>43132</v>
      </c>
      <c r="C4797" s="81">
        <v>330.049286</v>
      </c>
      <c r="D4797" s="62">
        <f t="shared" si="74"/>
        <v>-0.37774547120882779</v>
      </c>
      <c r="E4797">
        <v>-1.6591825681425865E-2</v>
      </c>
    </row>
    <row r="4798" spans="2:5" x14ac:dyDescent="0.3">
      <c r="B4798" s="205">
        <v>44964</v>
      </c>
      <c r="C4798" s="81">
        <v>530.40881300000001</v>
      </c>
      <c r="D4798" s="62">
        <f t="shared" si="74"/>
        <v>1.5215398654985257</v>
      </c>
      <c r="E4798">
        <v>-1.6614498475293903E-2</v>
      </c>
    </row>
    <row r="4799" spans="2:5" x14ac:dyDescent="0.3">
      <c r="B4799" s="205">
        <v>41992</v>
      </c>
      <c r="C4799" s="81">
        <v>210.35115099999999</v>
      </c>
      <c r="D4799" s="62">
        <f t="shared" si="74"/>
        <v>2.3442948708511455</v>
      </c>
      <c r="E4799">
        <v>-1.6619750545915666E-2</v>
      </c>
    </row>
    <row r="4800" spans="2:5" x14ac:dyDescent="0.3">
      <c r="B4800" s="205">
        <v>40102</v>
      </c>
      <c r="C4800" s="81">
        <v>62.898505999999998</v>
      </c>
      <c r="D4800" s="62">
        <f t="shared" si="74"/>
        <v>-0.77781936159296095</v>
      </c>
      <c r="E4800">
        <v>-1.6649627254454635E-2</v>
      </c>
    </row>
    <row r="4801" spans="2:5" x14ac:dyDescent="0.3">
      <c r="B4801" s="205">
        <v>42936</v>
      </c>
      <c r="C4801" s="81">
        <v>283.09625199999999</v>
      </c>
      <c r="D4801" s="62">
        <f t="shared" si="74"/>
        <v>-0.34560666629583114</v>
      </c>
      <c r="E4801">
        <v>-1.6658559463176639E-2</v>
      </c>
    </row>
    <row r="4802" spans="2:5" x14ac:dyDescent="0.3">
      <c r="B4802" s="205">
        <v>43836</v>
      </c>
      <c r="C4802" s="81">
        <v>432.60870399999999</v>
      </c>
      <c r="D4802" s="62">
        <f t="shared" si="74"/>
        <v>1.1313503509382992</v>
      </c>
      <c r="E4802">
        <v>-1.6681230864211301E-2</v>
      </c>
    </row>
    <row r="4803" spans="2:5" x14ac:dyDescent="0.3">
      <c r="B4803" s="205">
        <v>41898</v>
      </c>
      <c r="C4803" s="81">
        <v>202.97399899999999</v>
      </c>
      <c r="D4803" s="62">
        <f t="shared" si="74"/>
        <v>-3.1251952105119806E-3</v>
      </c>
      <c r="E4803">
        <v>-1.66816856694182E-2</v>
      </c>
    </row>
    <row r="4804" spans="2:5" x14ac:dyDescent="0.3">
      <c r="B4804" s="205">
        <v>41905</v>
      </c>
      <c r="C4804" s="81">
        <v>203.610321</v>
      </c>
      <c r="D4804" s="62">
        <f t="shared" si="74"/>
        <v>-0.60770348188515444</v>
      </c>
      <c r="E4804">
        <v>-1.6722448097915614E-2</v>
      </c>
    </row>
    <row r="4805" spans="2:5" x14ac:dyDescent="0.3">
      <c r="B4805" s="205">
        <v>44686</v>
      </c>
      <c r="C4805" s="81">
        <v>519.02148399999999</v>
      </c>
      <c r="D4805" s="62">
        <f t="shared" si="74"/>
        <v>-5.5379975130476523E-2</v>
      </c>
      <c r="E4805">
        <v>-1.6727085528401731E-2</v>
      </c>
    </row>
    <row r="4806" spans="2:5" x14ac:dyDescent="0.3">
      <c r="B4806" s="205">
        <v>45308</v>
      </c>
      <c r="C4806" s="81">
        <v>549.45001200000002</v>
      </c>
      <c r="D4806" s="62">
        <f t="shared" si="74"/>
        <v>1.0246729600504676</v>
      </c>
      <c r="E4806">
        <v>-1.6732240874708055E-2</v>
      </c>
    </row>
    <row r="4807" spans="2:5" x14ac:dyDescent="0.3">
      <c r="B4807" s="205">
        <v>42605</v>
      </c>
      <c r="C4807" s="81">
        <v>271.37716699999999</v>
      </c>
      <c r="D4807" s="62">
        <f t="shared" si="74"/>
        <v>2.0041033925811775</v>
      </c>
      <c r="E4807">
        <v>-1.673700082618066E-2</v>
      </c>
    </row>
    <row r="4808" spans="2:5" x14ac:dyDescent="0.3">
      <c r="B4808" s="205">
        <v>40417</v>
      </c>
      <c r="C4808" s="81">
        <v>90.335494999999995</v>
      </c>
      <c r="D4808" s="62">
        <f t="shared" ref="D4808:D4871" si="75">(C4808-C4809)/C4809</f>
        <v>6.8527133631922791E-3</v>
      </c>
      <c r="E4808">
        <v>-1.6746553371877009E-2</v>
      </c>
    </row>
    <row r="4809" spans="2:5" x14ac:dyDescent="0.3">
      <c r="B4809" s="205">
        <v>40379</v>
      </c>
      <c r="C4809" s="81">
        <v>89.720664999999997</v>
      </c>
      <c r="D4809" s="62">
        <f t="shared" si="75"/>
        <v>2.7514487521905071</v>
      </c>
      <c r="E4809">
        <v>-1.6754243237832839E-2</v>
      </c>
    </row>
    <row r="4810" spans="2:5" x14ac:dyDescent="0.3">
      <c r="B4810" s="205">
        <v>38691</v>
      </c>
      <c r="C4810" s="81">
        <v>23.916270999999998</v>
      </c>
      <c r="D4810" s="62">
        <f t="shared" si="75"/>
        <v>-0.90868357126289279</v>
      </c>
      <c r="E4810">
        <v>-1.6759788249721949E-2</v>
      </c>
    </row>
    <row r="4811" spans="2:5" x14ac:dyDescent="0.3">
      <c r="B4811" s="205">
        <v>42509</v>
      </c>
      <c r="C4811" s="81">
        <v>261.90545700000001</v>
      </c>
      <c r="D4811" s="62">
        <f t="shared" si="75"/>
        <v>5.4871547352567811</v>
      </c>
      <c r="E4811">
        <v>-1.6763030141205122E-2</v>
      </c>
    </row>
    <row r="4812" spans="2:5" x14ac:dyDescent="0.3">
      <c r="B4812" s="205">
        <v>39911</v>
      </c>
      <c r="C4812" s="81">
        <v>40.372931999999999</v>
      </c>
      <c r="D4812" s="62">
        <f t="shared" si="75"/>
        <v>-0.65114113497002657</v>
      </c>
      <c r="E4812">
        <v>-1.679796911562232E-2</v>
      </c>
    </row>
    <row r="4813" spans="2:5" x14ac:dyDescent="0.3">
      <c r="B4813" s="205">
        <v>41164</v>
      </c>
      <c r="C4813" s="81">
        <v>115.728554</v>
      </c>
      <c r="D4813" s="62">
        <f t="shared" si="75"/>
        <v>-0.76443820175376154</v>
      </c>
      <c r="E4813">
        <v>-1.6813205496100631E-2</v>
      </c>
    </row>
    <row r="4814" spans="2:5" x14ac:dyDescent="0.3">
      <c r="B4814" s="205">
        <v>44126</v>
      </c>
      <c r="C4814" s="81">
        <v>491.28744499999999</v>
      </c>
      <c r="D4814" s="62">
        <f t="shared" si="75"/>
        <v>20.977436741791486</v>
      </c>
      <c r="E4814">
        <v>-1.6865317044063657E-2</v>
      </c>
    </row>
    <row r="4815" spans="2:5" x14ac:dyDescent="0.3">
      <c r="B4815" s="205">
        <v>38639</v>
      </c>
      <c r="C4815" s="81">
        <v>22.354174</v>
      </c>
      <c r="D4815" s="62">
        <f t="shared" si="75"/>
        <v>-0.91446369933700122</v>
      </c>
      <c r="E4815">
        <v>-1.6870042745193714E-2</v>
      </c>
    </row>
    <row r="4816" spans="2:5" x14ac:dyDescent="0.3">
      <c r="B4816" s="205">
        <v>42195</v>
      </c>
      <c r="C4816" s="81">
        <v>261.34136999999998</v>
      </c>
      <c r="D4816" s="62">
        <f t="shared" si="75"/>
        <v>2.7440301090990671</v>
      </c>
      <c r="E4816">
        <v>-1.6892851411122796E-2</v>
      </c>
    </row>
    <row r="4817" spans="2:5" x14ac:dyDescent="0.3">
      <c r="B4817" s="205">
        <v>40177</v>
      </c>
      <c r="C4817" s="81">
        <v>69.802154999999999</v>
      </c>
      <c r="D4817" s="62">
        <f t="shared" si="75"/>
        <v>-0.80529665016785235</v>
      </c>
      <c r="E4817">
        <v>-1.6917745821987157E-2</v>
      </c>
    </row>
    <row r="4818" spans="2:5" x14ac:dyDescent="0.3">
      <c r="B4818" s="205">
        <v>43270</v>
      </c>
      <c r="C4818" s="81">
        <v>358.505157</v>
      </c>
      <c r="D4818" s="62">
        <f t="shared" si="75"/>
        <v>3.0012244463551334</v>
      </c>
      <c r="E4818">
        <v>-1.6951289085039768E-2</v>
      </c>
    </row>
    <row r="4819" spans="2:5" x14ac:dyDescent="0.3">
      <c r="B4819" s="205">
        <v>40549</v>
      </c>
      <c r="C4819" s="81">
        <v>89.598861999999997</v>
      </c>
      <c r="D4819" s="62">
        <f t="shared" si="75"/>
        <v>-8.8071202025053225E-2</v>
      </c>
      <c r="E4819">
        <v>-1.6965762654998644E-2</v>
      </c>
    </row>
    <row r="4820" spans="2:5" x14ac:dyDescent="0.3">
      <c r="B4820" s="205">
        <v>41031</v>
      </c>
      <c r="C4820" s="81">
        <v>98.252037000000001</v>
      </c>
      <c r="D4820" s="62">
        <f t="shared" si="75"/>
        <v>-0.76789070945919491</v>
      </c>
      <c r="E4820">
        <v>-1.698712088730699E-2</v>
      </c>
    </row>
    <row r="4821" spans="2:5" x14ac:dyDescent="0.3">
      <c r="B4821" s="205">
        <v>43739</v>
      </c>
      <c r="C4821" s="81">
        <v>423.30075099999999</v>
      </c>
      <c r="D4821" s="62">
        <f t="shared" si="75"/>
        <v>-0.23082328885819023</v>
      </c>
      <c r="E4821">
        <v>-1.6992461562412523E-2</v>
      </c>
    </row>
    <row r="4822" spans="2:5" x14ac:dyDescent="0.3">
      <c r="B4822" s="205">
        <v>44768</v>
      </c>
      <c r="C4822" s="81">
        <v>550.32965100000001</v>
      </c>
      <c r="D4822" s="62">
        <f t="shared" si="75"/>
        <v>10.317000694529872</v>
      </c>
      <c r="E4822">
        <v>-1.6992488710754428E-2</v>
      </c>
    </row>
    <row r="4823" spans="2:5" x14ac:dyDescent="0.3">
      <c r="B4823" s="205">
        <v>39981</v>
      </c>
      <c r="C4823" s="81">
        <v>48.628577999999997</v>
      </c>
      <c r="D4823" s="62">
        <f t="shared" si="75"/>
        <v>0.24769038392835413</v>
      </c>
      <c r="E4823">
        <v>-1.6993591047430319E-2</v>
      </c>
    </row>
    <row r="4824" spans="2:5" x14ac:dyDescent="0.3">
      <c r="B4824" s="205">
        <v>39181</v>
      </c>
      <c r="C4824" s="81">
        <v>38.974876000000002</v>
      </c>
      <c r="D4824" s="62">
        <f t="shared" si="75"/>
        <v>-0.54580671283149707</v>
      </c>
      <c r="E4824">
        <v>-1.7003286838722893E-2</v>
      </c>
    </row>
    <row r="4825" spans="2:5" x14ac:dyDescent="0.3">
      <c r="B4825" s="205">
        <v>40388</v>
      </c>
      <c r="C4825" s="81">
        <v>85.811211</v>
      </c>
      <c r="D4825" s="62">
        <f t="shared" si="75"/>
        <v>8.5608969623717552</v>
      </c>
      <c r="E4825">
        <v>-1.7012770428788956E-2</v>
      </c>
    </row>
    <row r="4826" spans="2:5" x14ac:dyDescent="0.3">
      <c r="B4826" s="205">
        <v>38217</v>
      </c>
      <c r="C4826" s="81">
        <v>8.9752259999999993</v>
      </c>
      <c r="D4826" s="62">
        <f t="shared" si="75"/>
        <v>-0.96999653185356405</v>
      </c>
      <c r="E4826">
        <v>-1.701555255806091E-2</v>
      </c>
    </row>
    <row r="4827" spans="2:5" x14ac:dyDescent="0.3">
      <c r="B4827" s="205">
        <v>43181</v>
      </c>
      <c r="C4827" s="81">
        <v>299.13961799999998</v>
      </c>
      <c r="D4827" s="62">
        <f t="shared" si="75"/>
        <v>1.0877543295291658</v>
      </c>
      <c r="E4827">
        <v>-1.7056939328269748E-2</v>
      </c>
    </row>
    <row r="4828" spans="2:5" x14ac:dyDescent="0.3">
      <c r="B4828" s="205">
        <v>41410</v>
      </c>
      <c r="C4828" s="81">
        <v>143.28295900000001</v>
      </c>
      <c r="D4828" s="62">
        <f t="shared" si="75"/>
        <v>-0.64953354950105024</v>
      </c>
      <c r="E4828">
        <v>-1.7059584318362971E-2</v>
      </c>
    </row>
    <row r="4829" spans="2:5" x14ac:dyDescent="0.3">
      <c r="B4829" s="205">
        <v>43480</v>
      </c>
      <c r="C4829" s="81">
        <v>408.83502199999998</v>
      </c>
      <c r="D4829" s="62">
        <f t="shared" si="75"/>
        <v>-5.7196498975885551E-2</v>
      </c>
      <c r="E4829">
        <v>-1.7070420614137428E-2</v>
      </c>
    </row>
    <row r="4830" spans="2:5" x14ac:dyDescent="0.3">
      <c r="B4830" s="205">
        <v>43504</v>
      </c>
      <c r="C4830" s="81">
        <v>433.63757299999997</v>
      </c>
      <c r="D4830" s="62">
        <f t="shared" si="75"/>
        <v>-0.16600141745933844</v>
      </c>
      <c r="E4830">
        <v>-1.7072762382543061E-2</v>
      </c>
    </row>
    <row r="4831" spans="2:5" x14ac:dyDescent="0.3">
      <c r="B4831" s="205">
        <v>45364</v>
      </c>
      <c r="C4831" s="81">
        <v>519.95001200000002</v>
      </c>
      <c r="D4831" s="62">
        <f t="shared" si="75"/>
        <v>0.9938990716345546</v>
      </c>
      <c r="E4831">
        <v>-1.7107727788279743E-2</v>
      </c>
    </row>
    <row r="4832" spans="2:5" x14ac:dyDescent="0.3">
      <c r="B4832" s="205">
        <v>42866</v>
      </c>
      <c r="C4832" s="81">
        <v>260.77047700000003</v>
      </c>
      <c r="D4832" s="62">
        <f t="shared" si="75"/>
        <v>5.2039918118972741</v>
      </c>
      <c r="E4832">
        <v>-1.7131842711862907E-2</v>
      </c>
    </row>
    <row r="4833" spans="2:5" x14ac:dyDescent="0.3">
      <c r="B4833" s="205">
        <v>39904</v>
      </c>
      <c r="C4833" s="81">
        <v>42.032691999999997</v>
      </c>
      <c r="D4833" s="62">
        <f t="shared" si="75"/>
        <v>-5.9075534787719937E-3</v>
      </c>
      <c r="E4833">
        <v>-1.713687368995059E-2</v>
      </c>
    </row>
    <row r="4834" spans="2:5" x14ac:dyDescent="0.3">
      <c r="B4834" s="205">
        <v>39286</v>
      </c>
      <c r="C4834" s="81">
        <v>42.282477999999998</v>
      </c>
      <c r="D4834" s="62">
        <f t="shared" si="75"/>
        <v>2.9260211235041971</v>
      </c>
      <c r="E4834">
        <v>-1.7140319311186907E-2</v>
      </c>
    </row>
    <row r="4835" spans="2:5" x14ac:dyDescent="0.3">
      <c r="B4835" s="205">
        <v>38114</v>
      </c>
      <c r="C4835" s="81">
        <v>10.769804000000001</v>
      </c>
      <c r="D4835" s="62">
        <f t="shared" si="75"/>
        <v>-0.88101153745061522</v>
      </c>
      <c r="E4835">
        <v>-1.7142729899701115E-2</v>
      </c>
    </row>
    <row r="4836" spans="2:5" x14ac:dyDescent="0.3">
      <c r="B4836" s="205">
        <v>40464</v>
      </c>
      <c r="C4836" s="81">
        <v>90.511330000000001</v>
      </c>
      <c r="D4836" s="62">
        <f t="shared" si="75"/>
        <v>-0.58971022136084339</v>
      </c>
      <c r="E4836">
        <v>-1.7183764357595749E-2</v>
      </c>
    </row>
    <row r="4837" spans="2:5" x14ac:dyDescent="0.3">
      <c r="B4837" s="205">
        <v>42429</v>
      </c>
      <c r="C4837" s="81">
        <v>220.60342399999999</v>
      </c>
      <c r="D4837" s="62">
        <f t="shared" si="75"/>
        <v>-0.5487791554554039</v>
      </c>
      <c r="E4837">
        <v>-1.7198570948710683E-2</v>
      </c>
    </row>
    <row r="4838" spans="2:5" x14ac:dyDescent="0.3">
      <c r="B4838" s="205">
        <v>44693</v>
      </c>
      <c r="C4838" s="81">
        <v>488.90344199999998</v>
      </c>
      <c r="D4838" s="62">
        <f t="shared" si="75"/>
        <v>27.774513458714544</v>
      </c>
      <c r="E4838">
        <v>-1.7254918273341587E-2</v>
      </c>
    </row>
    <row r="4839" spans="2:5" x14ac:dyDescent="0.3">
      <c r="B4839" s="205">
        <v>38499</v>
      </c>
      <c r="C4839" s="81">
        <v>16.990849999999998</v>
      </c>
      <c r="D4839" s="62">
        <f t="shared" si="75"/>
        <v>-0.81136317163314042</v>
      </c>
      <c r="E4839">
        <v>-1.726149640971366E-2</v>
      </c>
    </row>
    <row r="4840" spans="2:5" x14ac:dyDescent="0.3">
      <c r="B4840" s="205">
        <v>40466</v>
      </c>
      <c r="C4840" s="81">
        <v>90.071753999999999</v>
      </c>
      <c r="D4840" s="62">
        <f t="shared" si="75"/>
        <v>-3.6108324889056222E-2</v>
      </c>
      <c r="E4840">
        <v>-1.7265942198360265E-2</v>
      </c>
    </row>
    <row r="4841" spans="2:5" x14ac:dyDescent="0.3">
      <c r="B4841" s="205">
        <v>40778</v>
      </c>
      <c r="C4841" s="81">
        <v>93.445930000000004</v>
      </c>
      <c r="D4841" s="62">
        <f t="shared" si="75"/>
        <v>1.2172621459234638</v>
      </c>
      <c r="E4841">
        <v>-1.728997173352571E-2</v>
      </c>
    </row>
    <row r="4842" spans="2:5" x14ac:dyDescent="0.3">
      <c r="B4842" s="205">
        <v>39484</v>
      </c>
      <c r="C4842" s="81">
        <v>42.144736999999999</v>
      </c>
      <c r="D4842" s="62">
        <f t="shared" si="75"/>
        <v>-0.6346066579634102</v>
      </c>
      <c r="E4842">
        <v>-1.7310047551578188E-2</v>
      </c>
    </row>
    <row r="4843" spans="2:5" x14ac:dyDescent="0.3">
      <c r="B4843" s="205">
        <v>41270</v>
      </c>
      <c r="C4843" s="81">
        <v>115.34073600000001</v>
      </c>
      <c r="D4843" s="62">
        <f t="shared" si="75"/>
        <v>-0.66809356936804165</v>
      </c>
      <c r="E4843">
        <v>-1.7334453818225848E-2</v>
      </c>
    </row>
    <row r="4844" spans="2:5" x14ac:dyDescent="0.3">
      <c r="B4844" s="205">
        <v>43243</v>
      </c>
      <c r="C4844" s="81">
        <v>347.50979599999999</v>
      </c>
      <c r="D4844" s="62">
        <f t="shared" si="75"/>
        <v>2.4742105424011545</v>
      </c>
      <c r="E4844">
        <v>-1.7346840057069872E-2</v>
      </c>
    </row>
    <row r="4845" spans="2:5" x14ac:dyDescent="0.3">
      <c r="B4845" s="205">
        <v>40700</v>
      </c>
      <c r="C4845" s="81">
        <v>100.025543</v>
      </c>
      <c r="D4845" s="62">
        <f t="shared" si="75"/>
        <v>-0.61347093376518314</v>
      </c>
      <c r="E4845">
        <v>-1.7361248747738006E-2</v>
      </c>
    </row>
    <row r="4846" spans="2:5" x14ac:dyDescent="0.3">
      <c r="B4846" s="205">
        <v>42641</v>
      </c>
      <c r="C4846" s="81">
        <v>258.778839</v>
      </c>
      <c r="D4846" s="62">
        <f t="shared" si="75"/>
        <v>4.5864993363222837</v>
      </c>
      <c r="E4846">
        <v>-1.7363684600912876E-2</v>
      </c>
    </row>
    <row r="4847" spans="2:5" x14ac:dyDescent="0.3">
      <c r="B4847" s="205">
        <v>39947</v>
      </c>
      <c r="C4847" s="81">
        <v>46.322181999999998</v>
      </c>
      <c r="D4847" s="62">
        <f t="shared" si="75"/>
        <v>7.0638978091846454</v>
      </c>
      <c r="E4847">
        <v>-1.7375491567529509E-2</v>
      </c>
    </row>
    <row r="4848" spans="2:5" x14ac:dyDescent="0.3">
      <c r="B4848" s="205">
        <v>37529</v>
      </c>
      <c r="C4848" s="81">
        <v>5.7443910000000002</v>
      </c>
      <c r="D4848" s="62">
        <f t="shared" si="75"/>
        <v>-1.1223331613190089E-2</v>
      </c>
      <c r="E4848">
        <v>-1.7419265892469425E-2</v>
      </c>
    </row>
    <row r="4849" spans="2:5" x14ac:dyDescent="0.3">
      <c r="B4849" s="205">
        <v>37651</v>
      </c>
      <c r="C4849" s="81">
        <v>5.8095939999999997</v>
      </c>
      <c r="D4849" s="62">
        <f t="shared" si="75"/>
        <v>-0.85137206094253237</v>
      </c>
      <c r="E4849">
        <v>-1.7419278566218232E-2</v>
      </c>
    </row>
    <row r="4850" spans="2:5" x14ac:dyDescent="0.3">
      <c r="B4850" s="205">
        <v>39062</v>
      </c>
      <c r="C4850" s="81">
        <v>39.088169000000001</v>
      </c>
      <c r="D4850" s="62">
        <f t="shared" si="75"/>
        <v>-2.5055598627940354E-2</v>
      </c>
      <c r="E4850">
        <v>-1.7431911239252806E-2</v>
      </c>
    </row>
    <row r="4851" spans="2:5" x14ac:dyDescent="0.3">
      <c r="B4851" s="205">
        <v>39892</v>
      </c>
      <c r="C4851" s="81">
        <v>40.092716000000003</v>
      </c>
      <c r="D4851" s="62">
        <f t="shared" si="75"/>
        <v>-0.57400728826385006</v>
      </c>
      <c r="E4851">
        <v>-1.743275782745345E-2</v>
      </c>
    </row>
    <row r="4852" spans="2:5" x14ac:dyDescent="0.3">
      <c r="B4852" s="205">
        <v>40459</v>
      </c>
      <c r="C4852" s="81">
        <v>94.115966999999998</v>
      </c>
      <c r="D4852" s="62">
        <f t="shared" si="75"/>
        <v>2.9822269810443596E-2</v>
      </c>
      <c r="E4852">
        <v>-1.7439381779607757E-2</v>
      </c>
    </row>
    <row r="4853" spans="2:5" x14ac:dyDescent="0.3">
      <c r="B4853" s="205">
        <v>40444</v>
      </c>
      <c r="C4853" s="81">
        <v>91.390495000000001</v>
      </c>
      <c r="D4853" s="62">
        <f t="shared" si="75"/>
        <v>0.11692908226813366</v>
      </c>
      <c r="E4853">
        <v>-1.7485925124017351E-2</v>
      </c>
    </row>
    <row r="4854" spans="2:5" x14ac:dyDescent="0.3">
      <c r="B4854" s="205">
        <v>40589</v>
      </c>
      <c r="C4854" s="81">
        <v>81.823006000000007</v>
      </c>
      <c r="D4854" s="62">
        <f t="shared" si="75"/>
        <v>0.81028242465745082</v>
      </c>
      <c r="E4854">
        <v>-1.7506898752582073E-2</v>
      </c>
    </row>
    <row r="4855" spans="2:5" x14ac:dyDescent="0.3">
      <c r="B4855" s="205">
        <v>39548</v>
      </c>
      <c r="C4855" s="81">
        <v>45.199027999999998</v>
      </c>
      <c r="D4855" s="62">
        <f t="shared" si="75"/>
        <v>-0.5298529659462996</v>
      </c>
      <c r="E4855">
        <v>-1.7519247527024325E-2</v>
      </c>
    </row>
    <row r="4856" spans="2:5" x14ac:dyDescent="0.3">
      <c r="B4856" s="205">
        <v>40442</v>
      </c>
      <c r="C4856" s="81">
        <v>96.138069000000002</v>
      </c>
      <c r="D4856" s="62">
        <f t="shared" si="75"/>
        <v>14.15393102978657</v>
      </c>
      <c r="E4856">
        <v>-1.7520343225237517E-2</v>
      </c>
    </row>
    <row r="4857" spans="2:5" x14ac:dyDescent="0.3">
      <c r="B4857" s="205">
        <v>37454</v>
      </c>
      <c r="C4857" s="81">
        <v>6.3441010000000002</v>
      </c>
      <c r="D4857" s="62">
        <f t="shared" si="75"/>
        <v>-0.9358096686604308</v>
      </c>
      <c r="E4857">
        <v>-1.7523393070800624E-2</v>
      </c>
    </row>
    <row r="4858" spans="2:5" x14ac:dyDescent="0.3">
      <c r="B4858" s="205">
        <v>40716</v>
      </c>
      <c r="C4858" s="81">
        <v>98.832656999999998</v>
      </c>
      <c r="D4858" s="62">
        <f t="shared" si="75"/>
        <v>-0.76530862686384238</v>
      </c>
      <c r="E4858">
        <v>-1.7566889043331355E-2</v>
      </c>
    </row>
    <row r="4859" spans="2:5" x14ac:dyDescent="0.3">
      <c r="B4859" s="205">
        <v>43969</v>
      </c>
      <c r="C4859" s="81">
        <v>421.11755399999998</v>
      </c>
      <c r="D4859" s="62">
        <f t="shared" si="75"/>
        <v>3.7374080056158046</v>
      </c>
      <c r="E4859">
        <v>-1.7571493312624777E-2</v>
      </c>
    </row>
    <row r="4860" spans="2:5" x14ac:dyDescent="0.3">
      <c r="B4860" s="205">
        <v>40673</v>
      </c>
      <c r="C4860" s="81">
        <v>88.891975000000002</v>
      </c>
      <c r="D4860" s="62">
        <f t="shared" si="75"/>
        <v>-0.83022383938417421</v>
      </c>
      <c r="E4860">
        <v>-1.7578163271389089E-2</v>
      </c>
    </row>
    <row r="4861" spans="2:5" x14ac:dyDescent="0.3">
      <c r="B4861" s="205">
        <v>44616</v>
      </c>
      <c r="C4861" s="81">
        <v>523.58337400000005</v>
      </c>
      <c r="D4861" s="62">
        <f t="shared" si="75"/>
        <v>-3.8679241846503579E-2</v>
      </c>
      <c r="E4861">
        <v>-1.7579242100649473E-2</v>
      </c>
    </row>
    <row r="4862" spans="2:5" x14ac:dyDescent="0.3">
      <c r="B4862" s="205">
        <v>45324</v>
      </c>
      <c r="C4862" s="81">
        <v>544.65002400000003</v>
      </c>
      <c r="D4862" s="62">
        <f t="shared" si="75"/>
        <v>4.3927064828755018</v>
      </c>
      <c r="E4862">
        <v>-1.7586579325256306E-2</v>
      </c>
    </row>
    <row r="4863" spans="2:5" x14ac:dyDescent="0.3">
      <c r="B4863" s="205">
        <v>40714</v>
      </c>
      <c r="C4863" s="81">
        <v>100.997528</v>
      </c>
      <c r="D4863" s="62">
        <f t="shared" si="75"/>
        <v>1.7443805869721609</v>
      </c>
      <c r="E4863">
        <v>-1.7619321710428508E-2</v>
      </c>
    </row>
    <row r="4864" spans="2:5" x14ac:dyDescent="0.3">
      <c r="B4864" s="205">
        <v>39759</v>
      </c>
      <c r="C4864" s="81">
        <v>36.801575</v>
      </c>
      <c r="D4864" s="62">
        <f t="shared" si="75"/>
        <v>-0.61348950237779376</v>
      </c>
      <c r="E4864">
        <v>-1.7683555122263384E-2</v>
      </c>
    </row>
    <row r="4865" spans="2:5" x14ac:dyDescent="0.3">
      <c r="B4865" s="205">
        <v>40456</v>
      </c>
      <c r="C4865" s="81">
        <v>95.214943000000005</v>
      </c>
      <c r="D4865" s="62">
        <f t="shared" si="75"/>
        <v>1.3210517287329899</v>
      </c>
      <c r="E4865">
        <v>-1.7686968616072753E-2</v>
      </c>
    </row>
    <row r="4866" spans="2:5" x14ac:dyDescent="0.3">
      <c r="B4866" s="205">
        <v>39035</v>
      </c>
      <c r="C4866" s="81">
        <v>41.022326999999997</v>
      </c>
      <c r="D4866" s="62">
        <f t="shared" si="75"/>
        <v>-1.6032176944893294E-2</v>
      </c>
      <c r="E4866">
        <v>-1.7705371141916663E-2</v>
      </c>
    </row>
    <row r="4867" spans="2:5" x14ac:dyDescent="0.3">
      <c r="B4867" s="205">
        <v>39126</v>
      </c>
      <c r="C4867" s="81">
        <v>41.690719999999999</v>
      </c>
      <c r="D4867" s="62">
        <f t="shared" si="75"/>
        <v>-0.38502759974723588</v>
      </c>
      <c r="E4867">
        <v>-1.7716469851296261E-2</v>
      </c>
    </row>
    <row r="4868" spans="2:5" x14ac:dyDescent="0.3">
      <c r="B4868" s="205">
        <v>40205</v>
      </c>
      <c r="C4868" s="81">
        <v>67.792831000000007</v>
      </c>
      <c r="D4868" s="62">
        <f t="shared" si="75"/>
        <v>0.49738783108553808</v>
      </c>
      <c r="E4868">
        <v>-1.7721554018711561E-2</v>
      </c>
    </row>
    <row r="4869" spans="2:5" x14ac:dyDescent="0.3">
      <c r="B4869" s="205">
        <v>39360</v>
      </c>
      <c r="C4869" s="81">
        <v>45.274062999999998</v>
      </c>
      <c r="D4869" s="62">
        <f t="shared" si="75"/>
        <v>-0.81647163896897834</v>
      </c>
      <c r="E4869">
        <v>-1.7824740165065679E-2</v>
      </c>
    </row>
    <row r="4870" spans="2:5" x14ac:dyDescent="0.3">
      <c r="B4870" s="205">
        <v>42047</v>
      </c>
      <c r="C4870" s="81">
        <v>246.68701200000001</v>
      </c>
      <c r="D4870" s="62">
        <f t="shared" si="75"/>
        <v>-0.42005994013716091</v>
      </c>
      <c r="E4870">
        <v>-1.7830992844428521E-2</v>
      </c>
    </row>
    <row r="4871" spans="2:5" x14ac:dyDescent="0.3">
      <c r="B4871" s="205">
        <v>43999</v>
      </c>
      <c r="C4871" s="81">
        <v>425.36639400000001</v>
      </c>
      <c r="D4871" s="62">
        <f t="shared" si="75"/>
        <v>12.403276001810186</v>
      </c>
      <c r="E4871">
        <v>-1.7837172070064175E-2</v>
      </c>
    </row>
    <row r="4872" spans="2:5" x14ac:dyDescent="0.3">
      <c r="B4872" s="205">
        <v>38758</v>
      </c>
      <c r="C4872" s="81">
        <v>31.736001999999999</v>
      </c>
      <c r="D4872" s="62">
        <f t="shared" ref="D4872:D4935" si="76">(C4872-C4873)/C4873</f>
        <v>-0.88571175477863917</v>
      </c>
      <c r="E4872">
        <v>-1.7841330754352056E-2</v>
      </c>
    </row>
    <row r="4873" spans="2:5" x14ac:dyDescent="0.3">
      <c r="B4873" s="205">
        <v>42227</v>
      </c>
      <c r="C4873" s="81">
        <v>277.68386800000002</v>
      </c>
      <c r="D4873" s="62">
        <f t="shared" si="76"/>
        <v>36.177802290698033</v>
      </c>
      <c r="E4873">
        <v>-1.7848240942351892E-2</v>
      </c>
    </row>
    <row r="4874" spans="2:5" x14ac:dyDescent="0.3">
      <c r="B4874" s="205">
        <v>37886</v>
      </c>
      <c r="C4874" s="81">
        <v>7.4690770000000004</v>
      </c>
      <c r="D4874" s="62">
        <f t="shared" si="76"/>
        <v>-0.84626934600784809</v>
      </c>
      <c r="E4874">
        <v>-1.785747863773271E-2</v>
      </c>
    </row>
    <row r="4875" spans="2:5" x14ac:dyDescent="0.3">
      <c r="B4875" s="205">
        <v>39959</v>
      </c>
      <c r="C4875" s="81">
        <v>48.585476</v>
      </c>
      <c r="D4875" s="62">
        <f t="shared" si="76"/>
        <v>-0.88579633545573921</v>
      </c>
      <c r="E4875">
        <v>-1.7864879988650672E-2</v>
      </c>
    </row>
    <row r="4876" spans="2:5" x14ac:dyDescent="0.3">
      <c r="B4876" s="205">
        <v>43328</v>
      </c>
      <c r="C4876" s="81">
        <v>425.42834499999998</v>
      </c>
      <c r="D4876" s="62">
        <f t="shared" si="76"/>
        <v>0.48476749763841193</v>
      </c>
      <c r="E4876">
        <v>-1.7880911561592293E-2</v>
      </c>
    </row>
    <row r="4877" spans="2:5" x14ac:dyDescent="0.3">
      <c r="B4877" s="205">
        <v>43000</v>
      </c>
      <c r="C4877" s="81">
        <v>286.528595</v>
      </c>
      <c r="D4877" s="62">
        <f t="shared" si="76"/>
        <v>-0.35614037562293577</v>
      </c>
      <c r="E4877">
        <v>-1.7888629532629707E-2</v>
      </c>
    </row>
    <row r="4878" spans="2:5" x14ac:dyDescent="0.3">
      <c r="B4878" s="205">
        <v>43984</v>
      </c>
      <c r="C4878" s="81">
        <v>445.01718099999999</v>
      </c>
      <c r="D4878" s="62">
        <f t="shared" si="76"/>
        <v>9.0726066797816767</v>
      </c>
      <c r="E4878">
        <v>-1.7901054778123978E-2</v>
      </c>
    </row>
    <row r="4879" spans="2:5" x14ac:dyDescent="0.3">
      <c r="B4879" s="205">
        <v>39541</v>
      </c>
      <c r="C4879" s="81">
        <v>44.180934999999998</v>
      </c>
      <c r="D4879" s="62">
        <f t="shared" si="76"/>
        <v>-0.74410289107280814</v>
      </c>
      <c r="E4879">
        <v>-1.7916138170540153E-2</v>
      </c>
    </row>
    <row r="4880" spans="2:5" x14ac:dyDescent="0.3">
      <c r="B4880" s="205">
        <v>41803</v>
      </c>
      <c r="C4880" s="81">
        <v>172.65116900000001</v>
      </c>
      <c r="D4880" s="62">
        <f t="shared" si="76"/>
        <v>1.7892517971973549</v>
      </c>
      <c r="E4880">
        <v>-1.7922025243243208E-2</v>
      </c>
    </row>
    <row r="4881" spans="2:5" x14ac:dyDescent="0.3">
      <c r="B4881" s="205">
        <v>40086</v>
      </c>
      <c r="C4881" s="81">
        <v>61.898738999999999</v>
      </c>
      <c r="D4881" s="62">
        <f t="shared" si="76"/>
        <v>-0.23875100723041395</v>
      </c>
      <c r="E4881">
        <v>-1.7931025050852843E-2</v>
      </c>
    </row>
    <row r="4882" spans="2:5" x14ac:dyDescent="0.3">
      <c r="B4882" s="205">
        <v>40347</v>
      </c>
      <c r="C4882" s="81">
        <v>81.312079999999995</v>
      </c>
      <c r="D4882" s="62">
        <f t="shared" si="76"/>
        <v>-0.77067822246635709</v>
      </c>
      <c r="E4882">
        <v>-1.7937051942977195E-2</v>
      </c>
    </row>
    <row r="4883" spans="2:5" x14ac:dyDescent="0.3">
      <c r="B4883" s="205">
        <v>43417</v>
      </c>
      <c r="C4883" s="81">
        <v>354.57635499999998</v>
      </c>
      <c r="D4883" s="62">
        <f t="shared" si="76"/>
        <v>1.7623586062883705E-2</v>
      </c>
      <c r="E4883">
        <v>-1.7937903928185513E-2</v>
      </c>
    </row>
    <row r="4884" spans="2:5" x14ac:dyDescent="0.3">
      <c r="B4884" s="205">
        <v>43598</v>
      </c>
      <c r="C4884" s="81">
        <v>348.43566900000002</v>
      </c>
      <c r="D4884" s="62">
        <f t="shared" si="76"/>
        <v>-1.5180189486559354E-2</v>
      </c>
      <c r="E4884">
        <v>-1.7982532035843397E-2</v>
      </c>
    </row>
    <row r="4885" spans="2:5" x14ac:dyDescent="0.3">
      <c r="B4885" s="205">
        <v>43287</v>
      </c>
      <c r="C4885" s="81">
        <v>353.80651899999998</v>
      </c>
      <c r="D4885" s="62">
        <f t="shared" si="76"/>
        <v>0.40473369858515784</v>
      </c>
      <c r="E4885">
        <v>-1.8046597176731263E-2</v>
      </c>
    </row>
    <row r="4886" spans="2:5" x14ac:dyDescent="0.3">
      <c r="B4886" s="205">
        <v>42879</v>
      </c>
      <c r="C4886" s="81">
        <v>251.86732499999999</v>
      </c>
      <c r="D4886" s="62">
        <f t="shared" si="76"/>
        <v>4.474781426480134</v>
      </c>
      <c r="E4886">
        <v>-1.8085293392599098E-2</v>
      </c>
    </row>
    <row r="4887" spans="2:5" x14ac:dyDescent="0.3">
      <c r="B4887" s="205">
        <v>39547</v>
      </c>
      <c r="C4887" s="81">
        <v>46.005001</v>
      </c>
      <c r="D4887" s="62">
        <f t="shared" si="76"/>
        <v>-0.51270808664434531</v>
      </c>
      <c r="E4887">
        <v>-1.8107941746835127E-2</v>
      </c>
    </row>
    <row r="4888" spans="2:5" x14ac:dyDescent="0.3">
      <c r="B4888" s="205">
        <v>41037</v>
      </c>
      <c r="C4888" s="81">
        <v>94.409531000000001</v>
      </c>
      <c r="D4888" s="62">
        <f t="shared" si="76"/>
        <v>16.590404620443351</v>
      </c>
      <c r="E4888">
        <v>-1.8122730151547712E-2</v>
      </c>
    </row>
    <row r="4889" spans="2:5" x14ac:dyDescent="0.3">
      <c r="B4889" s="205">
        <v>37691</v>
      </c>
      <c r="C4889" s="81">
        <v>5.3671040000000003</v>
      </c>
      <c r="D4889" s="62">
        <f t="shared" si="76"/>
        <v>-0.98783529417172389</v>
      </c>
      <c r="E4889">
        <v>-1.8143773383119656E-2</v>
      </c>
    </row>
    <row r="4890" spans="2:5" x14ac:dyDescent="0.3">
      <c r="B4890" s="205">
        <v>43809</v>
      </c>
      <c r="C4890" s="81">
        <v>441.20294200000001</v>
      </c>
      <c r="D4890" s="62">
        <f t="shared" si="76"/>
        <v>0.39752356800718658</v>
      </c>
      <c r="E4890">
        <v>-1.8158380945954899E-2</v>
      </c>
    </row>
    <row r="4891" spans="2:5" x14ac:dyDescent="0.3">
      <c r="B4891" s="205">
        <v>43152</v>
      </c>
      <c r="C4891" s="81">
        <v>315.70339999999999</v>
      </c>
      <c r="D4891" s="62">
        <f t="shared" si="76"/>
        <v>-0.4147680174673905</v>
      </c>
      <c r="E4891">
        <v>-1.8197984846476698E-2</v>
      </c>
    </row>
    <row r="4892" spans="2:5" x14ac:dyDescent="0.3">
      <c r="B4892" s="205">
        <v>45309</v>
      </c>
      <c r="C4892" s="81">
        <v>539.45001200000002</v>
      </c>
      <c r="D4892" s="62">
        <f t="shared" si="76"/>
        <v>81.91212713366734</v>
      </c>
      <c r="E4892">
        <v>-1.8200017802529413E-2</v>
      </c>
    </row>
    <row r="4893" spans="2:5" x14ac:dyDescent="0.3">
      <c r="B4893" s="205">
        <v>37452</v>
      </c>
      <c r="C4893" s="81">
        <v>6.5062860000000002</v>
      </c>
      <c r="D4893" s="62">
        <f t="shared" si="76"/>
        <v>-0.97984898890288685</v>
      </c>
      <c r="E4893">
        <v>-1.8212963576336297E-2</v>
      </c>
    </row>
    <row r="4894" spans="2:5" x14ac:dyDescent="0.3">
      <c r="B4894" s="205">
        <v>43049</v>
      </c>
      <c r="C4894" s="81">
        <v>322.87640399999998</v>
      </c>
      <c r="D4894" s="62">
        <f t="shared" si="76"/>
        <v>-0.36169714883380905</v>
      </c>
      <c r="E4894">
        <v>-1.8223346562805592E-2</v>
      </c>
    </row>
    <row r="4895" spans="2:5" x14ac:dyDescent="0.3">
      <c r="B4895" s="205">
        <v>45225</v>
      </c>
      <c r="C4895" s="81">
        <v>505.83575400000001</v>
      </c>
      <c r="D4895" s="62">
        <f t="shared" si="76"/>
        <v>12.339984587051172</v>
      </c>
      <c r="E4895">
        <v>-1.8246798387607736E-2</v>
      </c>
    </row>
    <row r="4896" spans="2:5" x14ac:dyDescent="0.3">
      <c r="B4896" s="205">
        <v>38982</v>
      </c>
      <c r="C4896" s="81">
        <v>37.918765999999998</v>
      </c>
      <c r="D4896" s="62">
        <f t="shared" si="76"/>
        <v>-0.91653486306840048</v>
      </c>
      <c r="E4896">
        <v>-1.8265846363805863E-2</v>
      </c>
    </row>
    <row r="4897" spans="2:5" x14ac:dyDescent="0.3">
      <c r="B4897" s="205">
        <v>43336</v>
      </c>
      <c r="C4897" s="81">
        <v>454.30664100000001</v>
      </c>
      <c r="D4897" s="62">
        <f t="shared" si="76"/>
        <v>10.800246053481892</v>
      </c>
      <c r="E4897">
        <v>-1.8287031293634695E-2</v>
      </c>
    </row>
    <row r="4898" spans="2:5" x14ac:dyDescent="0.3">
      <c r="B4898" s="205">
        <v>39001</v>
      </c>
      <c r="C4898" s="81">
        <v>38.499760000000002</v>
      </c>
      <c r="D4898" s="62">
        <f t="shared" si="76"/>
        <v>-0.8190392561246862</v>
      </c>
      <c r="E4898">
        <v>-1.8307030597393168E-2</v>
      </c>
    </row>
    <row r="4899" spans="2:5" x14ac:dyDescent="0.3">
      <c r="B4899" s="205">
        <v>41988</v>
      </c>
      <c r="C4899" s="81">
        <v>212.75199900000001</v>
      </c>
      <c r="D4899" s="62">
        <f t="shared" si="76"/>
        <v>4.2830872298663687</v>
      </c>
      <c r="E4899">
        <v>-1.8321238872400794E-2</v>
      </c>
    </row>
    <row r="4900" spans="2:5" x14ac:dyDescent="0.3">
      <c r="B4900" s="205">
        <v>39036</v>
      </c>
      <c r="C4900" s="81">
        <v>40.270392999999999</v>
      </c>
      <c r="D4900" s="62">
        <f t="shared" si="76"/>
        <v>-0.90174824351264282</v>
      </c>
      <c r="E4900">
        <v>-1.8329871925597947E-2</v>
      </c>
    </row>
    <row r="4901" spans="2:5" x14ac:dyDescent="0.3">
      <c r="B4901" s="205">
        <v>43742</v>
      </c>
      <c r="C4901" s="81">
        <v>409.86944599999998</v>
      </c>
      <c r="D4901" s="62">
        <f t="shared" si="76"/>
        <v>9.2589766479875451</v>
      </c>
      <c r="E4901">
        <v>-1.8332746364803674E-2</v>
      </c>
    </row>
    <row r="4902" spans="2:5" x14ac:dyDescent="0.3">
      <c r="B4902" s="205">
        <v>38915</v>
      </c>
      <c r="C4902" s="81">
        <v>39.952274000000003</v>
      </c>
      <c r="D4902" s="62">
        <f t="shared" si="76"/>
        <v>-0.72079177910185521</v>
      </c>
      <c r="E4902">
        <v>-1.8353991034924775E-2</v>
      </c>
    </row>
    <row r="4903" spans="2:5" x14ac:dyDescent="0.3">
      <c r="B4903" s="205">
        <v>41493</v>
      </c>
      <c r="C4903" s="81">
        <v>143.09132399999999</v>
      </c>
      <c r="D4903" s="62">
        <f t="shared" si="76"/>
        <v>-0.74552220369365707</v>
      </c>
      <c r="E4903">
        <v>-1.8403202167014319E-2</v>
      </c>
    </row>
    <row r="4904" spans="2:5" x14ac:dyDescent="0.3">
      <c r="B4904" s="205">
        <v>45128</v>
      </c>
      <c r="C4904" s="81">
        <v>562.29394500000001</v>
      </c>
      <c r="D4904" s="62">
        <f t="shared" si="76"/>
        <v>13.035764426464983</v>
      </c>
      <c r="E4904">
        <v>-1.8409228771764187E-2</v>
      </c>
    </row>
    <row r="4905" spans="2:5" x14ac:dyDescent="0.3">
      <c r="B4905" s="205">
        <v>39142</v>
      </c>
      <c r="C4905" s="81">
        <v>40.061512</v>
      </c>
      <c r="D4905" s="62">
        <f t="shared" si="76"/>
        <v>3.3914471080792343</v>
      </c>
      <c r="E4905">
        <v>-1.8423875617094295E-2</v>
      </c>
    </row>
    <row r="4906" spans="2:5" x14ac:dyDescent="0.3">
      <c r="B4906" s="205">
        <v>38210</v>
      </c>
      <c r="C4906" s="81">
        <v>9.1226219999999998</v>
      </c>
      <c r="D4906" s="62">
        <f t="shared" si="76"/>
        <v>-0.89513284022842887</v>
      </c>
      <c r="E4906">
        <v>-1.8431295036831004E-2</v>
      </c>
    </row>
    <row r="4907" spans="2:5" x14ac:dyDescent="0.3">
      <c r="B4907" s="205">
        <v>40610</v>
      </c>
      <c r="C4907" s="81">
        <v>86.992171999999997</v>
      </c>
      <c r="D4907" s="62">
        <f t="shared" si="76"/>
        <v>1.2654115886281936</v>
      </c>
      <c r="E4907">
        <v>-1.8445054492484896E-2</v>
      </c>
    </row>
    <row r="4908" spans="2:5" x14ac:dyDescent="0.3">
      <c r="B4908" s="205">
        <v>38950</v>
      </c>
      <c r="C4908" s="81">
        <v>38.400162000000002</v>
      </c>
      <c r="D4908" s="62">
        <f t="shared" si="76"/>
        <v>-0.86811370870713023</v>
      </c>
      <c r="E4908">
        <v>-1.8457496615545816E-2</v>
      </c>
    </row>
    <row r="4909" spans="2:5" x14ac:dyDescent="0.3">
      <c r="B4909" s="205">
        <v>42549</v>
      </c>
      <c r="C4909" s="81">
        <v>291.16113300000001</v>
      </c>
      <c r="D4909" s="62">
        <f t="shared" si="76"/>
        <v>28.233867317555109</v>
      </c>
      <c r="E4909">
        <v>-1.8501002083452431E-2</v>
      </c>
    </row>
    <row r="4910" spans="2:5" x14ac:dyDescent="0.3">
      <c r="B4910" s="205">
        <v>37965</v>
      </c>
      <c r="C4910" s="81">
        <v>9.9597200000000008</v>
      </c>
      <c r="D4910" s="62">
        <f t="shared" si="76"/>
        <v>-0.75892263660750847</v>
      </c>
      <c r="E4910">
        <v>-1.8511240727331048E-2</v>
      </c>
    </row>
    <row r="4911" spans="2:5" x14ac:dyDescent="0.3">
      <c r="B4911" s="205">
        <v>39234</v>
      </c>
      <c r="C4911" s="81">
        <v>41.313377000000003</v>
      </c>
      <c r="D4911" s="62">
        <f t="shared" si="76"/>
        <v>-0.40497093115157512</v>
      </c>
      <c r="E4911">
        <v>-1.8518549314615475E-2</v>
      </c>
    </row>
    <row r="4912" spans="2:5" x14ac:dyDescent="0.3">
      <c r="B4912" s="205">
        <v>40197</v>
      </c>
      <c r="C4912" s="81">
        <v>69.430854999999994</v>
      </c>
      <c r="D4912" s="62">
        <f t="shared" si="76"/>
        <v>2.4937106937227402</v>
      </c>
      <c r="E4912">
        <v>-1.8524399362494001E-2</v>
      </c>
    </row>
    <row r="4913" spans="2:5" x14ac:dyDescent="0.3">
      <c r="B4913" s="205">
        <v>38573</v>
      </c>
      <c r="C4913" s="81">
        <v>19.873097999999999</v>
      </c>
      <c r="D4913" s="62">
        <f t="shared" si="76"/>
        <v>0.74507168738107654</v>
      </c>
      <c r="E4913">
        <v>-1.8540616157686297E-2</v>
      </c>
    </row>
    <row r="4914" spans="2:5" x14ac:dyDescent="0.3">
      <c r="B4914" s="205">
        <v>38015</v>
      </c>
      <c r="C4914" s="81">
        <v>11.388127000000001</v>
      </c>
      <c r="D4914" s="62">
        <f t="shared" si="76"/>
        <v>-0.97601283020394336</v>
      </c>
      <c r="E4914">
        <v>-1.8549788177862483E-2</v>
      </c>
    </row>
    <row r="4915" spans="2:5" x14ac:dyDescent="0.3">
      <c r="B4915" s="205">
        <v>44033</v>
      </c>
      <c r="C4915" s="81">
        <v>474.759094</v>
      </c>
      <c r="D4915" s="62">
        <f t="shared" si="76"/>
        <v>2.9952101986880328</v>
      </c>
      <c r="E4915">
        <v>-1.8564740433465544E-2</v>
      </c>
    </row>
    <row r="4916" spans="2:5" x14ac:dyDescent="0.3">
      <c r="B4916" s="205">
        <v>41199</v>
      </c>
      <c r="C4916" s="81">
        <v>118.832069</v>
      </c>
      <c r="D4916" s="62">
        <f t="shared" si="76"/>
        <v>-0.52983002090310916</v>
      </c>
      <c r="E4916">
        <v>-1.8573659451369115E-2</v>
      </c>
    </row>
    <row r="4917" spans="2:5" x14ac:dyDescent="0.3">
      <c r="B4917" s="205">
        <v>42342</v>
      </c>
      <c r="C4917" s="81">
        <v>252.742783</v>
      </c>
      <c r="D4917" s="62">
        <f t="shared" si="76"/>
        <v>-0.48027236142767388</v>
      </c>
      <c r="E4917">
        <v>-1.860210413756478E-2</v>
      </c>
    </row>
    <row r="4918" spans="2:5" x14ac:dyDescent="0.3">
      <c r="B4918" s="205">
        <v>44055</v>
      </c>
      <c r="C4918" s="81">
        <v>486.29852299999999</v>
      </c>
      <c r="D4918" s="62">
        <f t="shared" si="76"/>
        <v>0.76569126905133755</v>
      </c>
      <c r="E4918">
        <v>-1.8610582178458523E-2</v>
      </c>
    </row>
    <row r="4919" spans="2:5" x14ac:dyDescent="0.3">
      <c r="B4919" s="205">
        <v>42235</v>
      </c>
      <c r="C4919" s="81">
        <v>275.41537499999998</v>
      </c>
      <c r="D4919" s="62">
        <f t="shared" si="76"/>
        <v>6.3806379754223402E-2</v>
      </c>
      <c r="E4919">
        <v>-1.8640779261763541E-2</v>
      </c>
    </row>
    <row r="4920" spans="2:5" x14ac:dyDescent="0.3">
      <c r="B4920" s="205">
        <v>42698</v>
      </c>
      <c r="C4920" s="81">
        <v>258.89614899999998</v>
      </c>
      <c r="D4920" s="62">
        <f t="shared" si="76"/>
        <v>5.4883241259077398</v>
      </c>
      <c r="E4920">
        <v>-1.8650080229107989E-2</v>
      </c>
    </row>
    <row r="4921" spans="2:5" x14ac:dyDescent="0.3">
      <c r="B4921" s="205">
        <v>39210</v>
      </c>
      <c r="C4921" s="81">
        <v>39.901851999999998</v>
      </c>
      <c r="D4921" s="62">
        <f t="shared" si="76"/>
        <v>-0.86087740859625439</v>
      </c>
      <c r="E4921">
        <v>-1.8652943070789053E-2</v>
      </c>
    </row>
    <row r="4922" spans="2:5" x14ac:dyDescent="0.3">
      <c r="B4922" s="205">
        <v>43007</v>
      </c>
      <c r="C4922" s="81">
        <v>286.81072999999998</v>
      </c>
      <c r="D4922" s="62">
        <f t="shared" si="76"/>
        <v>8.4673351032978665</v>
      </c>
      <c r="E4922">
        <v>-1.866140219875468E-2</v>
      </c>
    </row>
    <row r="4923" spans="2:5" x14ac:dyDescent="0.3">
      <c r="B4923" s="205">
        <v>38775</v>
      </c>
      <c r="C4923" s="81">
        <v>30.294768999999999</v>
      </c>
      <c r="D4923" s="62">
        <f t="shared" si="76"/>
        <v>-0.94478403619751072</v>
      </c>
      <c r="E4923">
        <v>-1.8673971757160082E-2</v>
      </c>
    </row>
    <row r="4924" spans="2:5" x14ac:dyDescent="0.3">
      <c r="B4924" s="205">
        <v>44372</v>
      </c>
      <c r="C4924" s="81">
        <v>548.65960700000005</v>
      </c>
      <c r="D4924" s="62">
        <f t="shared" si="76"/>
        <v>13.560172065233949</v>
      </c>
      <c r="E4924">
        <v>-1.8689168144093427E-2</v>
      </c>
    </row>
    <row r="4925" spans="2:5" x14ac:dyDescent="0.3">
      <c r="B4925" s="205">
        <v>38952</v>
      </c>
      <c r="C4925" s="81">
        <v>37.682220000000001</v>
      </c>
      <c r="D4925" s="62">
        <f t="shared" si="76"/>
        <v>-0.86829254185654448</v>
      </c>
      <c r="E4925">
        <v>-1.8696327374868905E-2</v>
      </c>
    </row>
    <row r="4926" spans="2:5" x14ac:dyDescent="0.3">
      <c r="B4926" s="205">
        <v>42968</v>
      </c>
      <c r="C4926" s="81">
        <v>286.10543799999999</v>
      </c>
      <c r="D4926" s="62">
        <f t="shared" si="76"/>
        <v>50.126976910917094</v>
      </c>
      <c r="E4926">
        <v>-1.8706649077577891E-2</v>
      </c>
    </row>
    <row r="4927" spans="2:5" x14ac:dyDescent="0.3">
      <c r="B4927" s="205">
        <v>37593</v>
      </c>
      <c r="C4927" s="81">
        <v>5.5959779999999997</v>
      </c>
      <c r="D4927" s="62">
        <f t="shared" si="76"/>
        <v>-0.9898659589606017</v>
      </c>
      <c r="E4927">
        <v>-1.872909135990725E-2</v>
      </c>
    </row>
    <row r="4928" spans="2:5" x14ac:dyDescent="0.3">
      <c r="B4928" s="205">
        <v>45141</v>
      </c>
      <c r="C4928" s="81">
        <v>552.19610599999999</v>
      </c>
      <c r="D4928" s="62">
        <f t="shared" si="76"/>
        <v>45.568410675221415</v>
      </c>
      <c r="E4928">
        <v>-1.8739668694784342E-2</v>
      </c>
    </row>
    <row r="4929" spans="2:5" x14ac:dyDescent="0.3">
      <c r="B4929" s="205">
        <v>37995</v>
      </c>
      <c r="C4929" s="81">
        <v>11.85774</v>
      </c>
      <c r="D4929" s="62">
        <f t="shared" si="76"/>
        <v>-0.71835902174048583</v>
      </c>
      <c r="E4929">
        <v>-1.8782477477138307E-2</v>
      </c>
    </row>
    <row r="4930" spans="2:5" x14ac:dyDescent="0.3">
      <c r="B4930" s="205">
        <v>39514</v>
      </c>
      <c r="C4930" s="81">
        <v>42.102325</v>
      </c>
      <c r="D4930" s="62">
        <f t="shared" si="76"/>
        <v>-0.5196808735164834</v>
      </c>
      <c r="E4930">
        <v>-1.8784073521595529E-2</v>
      </c>
    </row>
    <row r="4931" spans="2:5" x14ac:dyDescent="0.3">
      <c r="B4931" s="205">
        <v>40560</v>
      </c>
      <c r="C4931" s="81">
        <v>87.654899999999998</v>
      </c>
      <c r="D4931" s="62">
        <f t="shared" si="76"/>
        <v>9.5962649800628483</v>
      </c>
      <c r="E4931">
        <v>-1.8793316901922558E-2</v>
      </c>
    </row>
    <row r="4932" spans="2:5" x14ac:dyDescent="0.3">
      <c r="B4932" s="205">
        <v>37866</v>
      </c>
      <c r="C4932" s="81">
        <v>8.2722449999999998</v>
      </c>
      <c r="D4932" s="62">
        <f t="shared" si="76"/>
        <v>-0.96036089492883903</v>
      </c>
      <c r="E4932">
        <v>-1.886808341461757E-2</v>
      </c>
    </row>
    <row r="4933" spans="2:5" x14ac:dyDescent="0.3">
      <c r="B4933" s="205">
        <v>41948</v>
      </c>
      <c r="C4933" s="81">
        <v>208.68899500000001</v>
      </c>
      <c r="D4933" s="62">
        <f t="shared" si="76"/>
        <v>4.1538641708102881</v>
      </c>
      <c r="E4933">
        <v>-1.8884373591467163E-2</v>
      </c>
    </row>
    <row r="4934" spans="2:5" x14ac:dyDescent="0.3">
      <c r="B4934" s="205">
        <v>39227</v>
      </c>
      <c r="C4934" s="81">
        <v>40.491753000000003</v>
      </c>
      <c r="D4934" s="62">
        <f t="shared" si="76"/>
        <v>0.96957170212317867</v>
      </c>
      <c r="E4934">
        <v>-1.8887119672271534E-2</v>
      </c>
    </row>
    <row r="4935" spans="2:5" x14ac:dyDescent="0.3">
      <c r="B4935" s="205">
        <v>38569</v>
      </c>
      <c r="C4935" s="81">
        <v>20.558658999999999</v>
      </c>
      <c r="D4935" s="62">
        <f t="shared" si="76"/>
        <v>-0.56592938679979488</v>
      </c>
      <c r="E4935">
        <v>-1.888998581640431E-2</v>
      </c>
    </row>
    <row r="4936" spans="2:5" x14ac:dyDescent="0.3">
      <c r="B4936" s="205">
        <v>39434</v>
      </c>
      <c r="C4936" s="81">
        <v>47.362476000000001</v>
      </c>
      <c r="D4936" s="62">
        <f t="shared" ref="D4936:D4999" si="77">(C4936-C4937)/C4937</f>
        <v>-0.77543235818399836</v>
      </c>
      <c r="E4936">
        <v>-1.8892580692591684E-2</v>
      </c>
    </row>
    <row r="4937" spans="2:5" x14ac:dyDescent="0.3">
      <c r="B4937" s="205">
        <v>41997</v>
      </c>
      <c r="C4937" s="81">
        <v>210.90516700000001</v>
      </c>
      <c r="D4937" s="62">
        <f t="shared" si="77"/>
        <v>-0.15996920360837957</v>
      </c>
      <c r="E4937">
        <v>-1.8900554982124444E-2</v>
      </c>
    </row>
    <row r="4938" spans="2:5" x14ac:dyDescent="0.3">
      <c r="B4938" s="205">
        <v>42347</v>
      </c>
      <c r="C4938" s="81">
        <v>251.068375</v>
      </c>
      <c r="D4938" s="62">
        <f t="shared" si="77"/>
        <v>4.8570670659398703</v>
      </c>
      <c r="E4938">
        <v>-1.8902123542596433E-2</v>
      </c>
    </row>
    <row r="4939" spans="2:5" x14ac:dyDescent="0.3">
      <c r="B4939" s="205">
        <v>39503</v>
      </c>
      <c r="C4939" s="81">
        <v>42.865887000000001</v>
      </c>
      <c r="D4939" s="62">
        <f t="shared" si="77"/>
        <v>-0.58305297188517202</v>
      </c>
      <c r="E4939">
        <v>-1.8932101596204374E-2</v>
      </c>
    </row>
    <row r="4940" spans="2:5" x14ac:dyDescent="0.3">
      <c r="B4940" s="205">
        <v>40711</v>
      </c>
      <c r="C4940" s="81">
        <v>102.80895200000001</v>
      </c>
      <c r="D4940" s="62">
        <f t="shared" si="77"/>
        <v>-0.77738280572838048</v>
      </c>
      <c r="E4940">
        <v>-1.897122497142836E-2</v>
      </c>
    </row>
    <row r="4941" spans="2:5" x14ac:dyDescent="0.3">
      <c r="B4941" s="205">
        <v>43950</v>
      </c>
      <c r="C4941" s="81">
        <v>461.819458</v>
      </c>
      <c r="D4941" s="62">
        <f t="shared" si="77"/>
        <v>-0.14340326796692426</v>
      </c>
      <c r="E4941">
        <v>-1.907485128246501E-2</v>
      </c>
    </row>
    <row r="4942" spans="2:5" x14ac:dyDescent="0.3">
      <c r="B4942" s="205">
        <v>44641</v>
      </c>
      <c r="C4942" s="81">
        <v>539.13287400000002</v>
      </c>
      <c r="D4942" s="62">
        <f t="shared" si="77"/>
        <v>13.291620454565637</v>
      </c>
      <c r="E4942">
        <v>-1.9098540662822745E-2</v>
      </c>
    </row>
    <row r="4943" spans="2:5" x14ac:dyDescent="0.3">
      <c r="B4943" s="205">
        <v>38988</v>
      </c>
      <c r="C4943" s="81">
        <v>37.723705000000002</v>
      </c>
      <c r="D4943" s="62">
        <f t="shared" si="77"/>
        <v>-0.84229713073262924</v>
      </c>
      <c r="E4943">
        <v>-1.9100134605663281E-2</v>
      </c>
    </row>
    <row r="4944" spans="2:5" x14ac:dyDescent="0.3">
      <c r="B4944" s="205">
        <v>42145</v>
      </c>
      <c r="C4944" s="81">
        <v>239.20747399999999</v>
      </c>
      <c r="D4944" s="62">
        <f t="shared" si="77"/>
        <v>-0.53242096240670578</v>
      </c>
      <c r="E4944">
        <v>-1.9121517824627527E-2</v>
      </c>
    </row>
    <row r="4945" spans="2:5" x14ac:dyDescent="0.3">
      <c r="B4945" s="205">
        <v>44845</v>
      </c>
      <c r="C4945" s="81">
        <v>511.58724999999998</v>
      </c>
      <c r="D4945" s="62">
        <f t="shared" si="77"/>
        <v>11.102269040382298</v>
      </c>
      <c r="E4945">
        <v>-1.9183553026802708E-2</v>
      </c>
    </row>
    <row r="4946" spans="2:5" x14ac:dyDescent="0.3">
      <c r="B4946" s="205">
        <v>39475</v>
      </c>
      <c r="C4946" s="81">
        <v>42.272010999999999</v>
      </c>
      <c r="D4946" s="62">
        <f t="shared" si="77"/>
        <v>-0.89859633052955001</v>
      </c>
      <c r="E4946">
        <v>-1.9192608159265649E-2</v>
      </c>
    </row>
    <row r="4947" spans="2:5" x14ac:dyDescent="0.3">
      <c r="B4947" s="205">
        <v>43973</v>
      </c>
      <c r="C4947" s="81">
        <v>416.868652</v>
      </c>
      <c r="D4947" s="62">
        <f t="shared" si="77"/>
        <v>1.5935444009275372</v>
      </c>
      <c r="E4947">
        <v>-1.9198151863786473E-2</v>
      </c>
    </row>
    <row r="4948" spans="2:5" x14ac:dyDescent="0.3">
      <c r="B4948" s="205">
        <v>41723</v>
      </c>
      <c r="C4948" s="81">
        <v>160.73318499999999</v>
      </c>
      <c r="D4948" s="62">
        <f t="shared" si="77"/>
        <v>-7.9908513818546634E-2</v>
      </c>
      <c r="E4948">
        <v>-1.9225262987401771E-2</v>
      </c>
    </row>
    <row r="4949" spans="2:5" x14ac:dyDescent="0.3">
      <c r="B4949" s="205">
        <v>41834</v>
      </c>
      <c r="C4949" s="81">
        <v>174.692612</v>
      </c>
      <c r="D4949" s="62">
        <f t="shared" si="77"/>
        <v>0.6298579237452484</v>
      </c>
      <c r="E4949">
        <v>-1.9330030261263471E-2</v>
      </c>
    </row>
    <row r="4950" spans="2:5" x14ac:dyDescent="0.3">
      <c r="B4950" s="205">
        <v>41127</v>
      </c>
      <c r="C4950" s="81">
        <v>107.18272399999999</v>
      </c>
      <c r="D4950" s="62">
        <f t="shared" si="77"/>
        <v>0.22711015164328399</v>
      </c>
      <c r="E4950">
        <v>-1.9341689772959077E-2</v>
      </c>
    </row>
    <row r="4951" spans="2:5" x14ac:dyDescent="0.3">
      <c r="B4951" s="205">
        <v>40675</v>
      </c>
      <c r="C4951" s="81">
        <v>87.345641999999998</v>
      </c>
      <c r="D4951" s="62">
        <f t="shared" si="77"/>
        <v>1.4684793792698205</v>
      </c>
      <c r="E4951">
        <v>-1.9344961155365697E-2</v>
      </c>
    </row>
    <row r="4952" spans="2:5" x14ac:dyDescent="0.3">
      <c r="B4952" s="205">
        <v>38819</v>
      </c>
      <c r="C4952" s="81">
        <v>35.384391999999998</v>
      </c>
      <c r="D4952" s="62">
        <f t="shared" si="77"/>
        <v>-0.86290409156392633</v>
      </c>
      <c r="E4952">
        <v>-1.939940375355486E-2</v>
      </c>
    </row>
    <row r="4953" spans="2:5" x14ac:dyDescent="0.3">
      <c r="B4953" s="205">
        <v>42718</v>
      </c>
      <c r="C4953" s="81">
        <v>258.09954800000003</v>
      </c>
      <c r="D4953" s="62">
        <f t="shared" si="77"/>
        <v>5.0618869242615352</v>
      </c>
      <c r="E4953">
        <v>-1.9405493954280425E-2</v>
      </c>
    </row>
    <row r="4954" spans="2:5" x14ac:dyDescent="0.3">
      <c r="B4954" s="205">
        <v>39272</v>
      </c>
      <c r="C4954" s="81">
        <v>42.577427</v>
      </c>
      <c r="D4954" s="62">
        <f t="shared" si="77"/>
        <v>-0.84238642017058674</v>
      </c>
      <c r="E4954">
        <v>-1.9408072680025222E-2</v>
      </c>
    </row>
    <row r="4955" spans="2:5" x14ac:dyDescent="0.3">
      <c r="B4955" s="205">
        <v>42493</v>
      </c>
      <c r="C4955" s="81">
        <v>270.13806199999999</v>
      </c>
      <c r="D4955" s="62">
        <f t="shared" si="77"/>
        <v>8.5532662067811405</v>
      </c>
      <c r="E4955">
        <v>-1.9415754538727653E-2</v>
      </c>
    </row>
    <row r="4956" spans="2:5" x14ac:dyDescent="0.3">
      <c r="B4956" s="205">
        <v>38722</v>
      </c>
      <c r="C4956" s="81">
        <v>28.277037</v>
      </c>
      <c r="D4956" s="62">
        <f t="shared" si="77"/>
        <v>2.5257944248955151</v>
      </c>
      <c r="E4956">
        <v>-1.9420422986874672E-2</v>
      </c>
    </row>
    <row r="4957" spans="2:5" x14ac:dyDescent="0.3">
      <c r="B4957" s="205">
        <v>37844</v>
      </c>
      <c r="C4957" s="81">
        <v>8.0200469999999999</v>
      </c>
      <c r="D4957" s="62">
        <f t="shared" si="77"/>
        <v>-0.14981975118274538</v>
      </c>
      <c r="E4957">
        <v>-1.9449508486663609E-2</v>
      </c>
    </row>
    <row r="4958" spans="2:5" x14ac:dyDescent="0.3">
      <c r="B4958" s="205">
        <v>38188</v>
      </c>
      <c r="C4958" s="81">
        <v>9.4333489999999998</v>
      </c>
      <c r="D4958" s="62">
        <f t="shared" si="77"/>
        <v>-0.74368072598192758</v>
      </c>
      <c r="E4958">
        <v>-1.9461610478618687E-2</v>
      </c>
    </row>
    <row r="4959" spans="2:5" x14ac:dyDescent="0.3">
      <c r="B4959" s="205">
        <v>39155</v>
      </c>
      <c r="C4959" s="81">
        <v>36.80312</v>
      </c>
      <c r="D4959" s="62">
        <f t="shared" si="77"/>
        <v>-0.1070149217045863</v>
      </c>
      <c r="E4959">
        <v>-1.9477285026364324E-2</v>
      </c>
    </row>
    <row r="4960" spans="2:5" x14ac:dyDescent="0.3">
      <c r="B4960" s="205">
        <v>39905</v>
      </c>
      <c r="C4960" s="81">
        <v>41.213588999999999</v>
      </c>
      <c r="D4960" s="62">
        <f t="shared" si="77"/>
        <v>-0.78837222403492846</v>
      </c>
      <c r="E4960">
        <v>-1.9487283850389558E-2</v>
      </c>
    </row>
    <row r="4961" spans="2:5" x14ac:dyDescent="0.3">
      <c r="B4961" s="205">
        <v>41925</v>
      </c>
      <c r="C4961" s="81">
        <v>194.74565100000001</v>
      </c>
      <c r="D4961" s="62">
        <f t="shared" si="77"/>
        <v>-0.6252330320812518</v>
      </c>
      <c r="E4961">
        <v>-1.9525748790432701E-2</v>
      </c>
    </row>
    <row r="4962" spans="2:5" x14ac:dyDescent="0.3">
      <c r="B4962" s="205">
        <v>44323</v>
      </c>
      <c r="C4962" s="81">
        <v>519.64465299999995</v>
      </c>
      <c r="D4962" s="62">
        <f t="shared" si="77"/>
        <v>4.7440004367541233</v>
      </c>
      <c r="E4962">
        <v>-1.9532180319866671E-2</v>
      </c>
    </row>
    <row r="4963" spans="2:5" x14ac:dyDescent="0.3">
      <c r="B4963" s="205">
        <v>40478</v>
      </c>
      <c r="C4963" s="81">
        <v>90.467376999999999</v>
      </c>
      <c r="D4963" s="62">
        <f t="shared" si="77"/>
        <v>2.1371908687655976</v>
      </c>
      <c r="E4963">
        <v>-1.95331947490151E-2</v>
      </c>
    </row>
    <row r="4964" spans="2:5" x14ac:dyDescent="0.3">
      <c r="B4964" s="205">
        <v>38721</v>
      </c>
      <c r="C4964" s="81">
        <v>28.837064999999999</v>
      </c>
      <c r="D4964" s="62">
        <f t="shared" si="77"/>
        <v>-0.68687306141368909</v>
      </c>
      <c r="E4964">
        <v>-1.9599233659264761E-2</v>
      </c>
    </row>
    <row r="4965" spans="2:5" x14ac:dyDescent="0.3">
      <c r="B4965" s="205">
        <v>40463</v>
      </c>
      <c r="C4965" s="81">
        <v>92.093849000000006</v>
      </c>
      <c r="D4965" s="62">
        <f t="shared" si="77"/>
        <v>-0.61861139441885349</v>
      </c>
      <c r="E4965">
        <v>-1.9653752855874836E-2</v>
      </c>
    </row>
    <row r="4966" spans="2:5" x14ac:dyDescent="0.3">
      <c r="B4966" s="205">
        <v>42158</v>
      </c>
      <c r="C4966" s="81">
        <v>241.46984900000001</v>
      </c>
      <c r="D4966" s="62">
        <f t="shared" si="77"/>
        <v>1.4314439661671918</v>
      </c>
      <c r="E4966">
        <v>-1.9681062877339478E-2</v>
      </c>
    </row>
    <row r="4967" spans="2:5" x14ac:dyDescent="0.3">
      <c r="B4967" s="205">
        <v>40730</v>
      </c>
      <c r="C4967" s="81">
        <v>99.311295000000001</v>
      </c>
      <c r="D4967" s="62">
        <f t="shared" si="77"/>
        <v>-0.69178591338284734</v>
      </c>
      <c r="E4967">
        <v>-1.9737071661852637E-2</v>
      </c>
    </row>
    <row r="4968" spans="2:5" x14ac:dyDescent="0.3">
      <c r="B4968" s="205">
        <v>43041</v>
      </c>
      <c r="C4968" s="81">
        <v>322.21530200000001</v>
      </c>
      <c r="D4968" s="62">
        <f t="shared" si="77"/>
        <v>1.5643975396864451</v>
      </c>
      <c r="E4968">
        <v>-1.9739638175641887E-2</v>
      </c>
    </row>
    <row r="4969" spans="2:5" x14ac:dyDescent="0.3">
      <c r="B4969" s="205">
        <v>41373</v>
      </c>
      <c r="C4969" s="81">
        <v>125.649513</v>
      </c>
      <c r="D4969" s="62">
        <f t="shared" si="77"/>
        <v>12.536943069526934</v>
      </c>
      <c r="E4969">
        <v>-1.9753047335509186E-2</v>
      </c>
    </row>
    <row r="4970" spans="2:5" x14ac:dyDescent="0.3">
      <c r="B4970" s="205">
        <v>38195</v>
      </c>
      <c r="C4970" s="81">
        <v>9.2819710000000004</v>
      </c>
      <c r="D4970" s="62">
        <f t="shared" si="77"/>
        <v>-0.97436902327564501</v>
      </c>
      <c r="E4970">
        <v>-1.9772523574058631E-2</v>
      </c>
    </row>
    <row r="4971" spans="2:5" x14ac:dyDescent="0.3">
      <c r="B4971" s="205">
        <v>43283</v>
      </c>
      <c r="C4971" s="81">
        <v>362.13879400000002</v>
      </c>
      <c r="D4971" s="62">
        <f t="shared" si="77"/>
        <v>39.639911165127266</v>
      </c>
      <c r="E4971">
        <v>-1.9798129927541184E-2</v>
      </c>
    </row>
    <row r="4972" spans="2:5" x14ac:dyDescent="0.3">
      <c r="B4972" s="205">
        <v>37945</v>
      </c>
      <c r="C4972" s="81">
        <v>8.9109149999999993</v>
      </c>
      <c r="D4972" s="62">
        <f t="shared" si="77"/>
        <v>0.88845505270918845</v>
      </c>
      <c r="E4972">
        <v>-1.9802359206757346E-2</v>
      </c>
    </row>
    <row r="4973" spans="2:5" x14ac:dyDescent="0.3">
      <c r="B4973" s="205">
        <v>37734</v>
      </c>
      <c r="C4973" s="81">
        <v>4.7186269999999997</v>
      </c>
      <c r="D4973" s="62">
        <f t="shared" si="77"/>
        <v>-0.79836256951090778</v>
      </c>
      <c r="E4973">
        <v>-1.9809758680479465E-2</v>
      </c>
    </row>
    <row r="4974" spans="2:5" x14ac:dyDescent="0.3">
      <c r="B4974" s="205">
        <v>38678</v>
      </c>
      <c r="C4974" s="81">
        <v>23.401543</v>
      </c>
      <c r="D4974" s="62">
        <f t="shared" si="77"/>
        <v>-0.90503007276075453</v>
      </c>
      <c r="E4974">
        <v>-1.9834354551124204E-2</v>
      </c>
    </row>
    <row r="4975" spans="2:5" x14ac:dyDescent="0.3">
      <c r="B4975" s="205">
        <v>42051</v>
      </c>
      <c r="C4975" s="81">
        <v>246.410034</v>
      </c>
      <c r="D4975" s="62">
        <f t="shared" si="77"/>
        <v>0.72628074920083763</v>
      </c>
      <c r="E4975">
        <v>-1.9834706627948367E-2</v>
      </c>
    </row>
    <row r="4976" spans="2:5" x14ac:dyDescent="0.3">
      <c r="B4976" s="205">
        <v>41400</v>
      </c>
      <c r="C4976" s="81">
        <v>142.74041700000001</v>
      </c>
      <c r="D4976" s="62">
        <f t="shared" si="77"/>
        <v>10.574064716298398</v>
      </c>
      <c r="E4976">
        <v>-1.9869603486913821E-2</v>
      </c>
    </row>
    <row r="4977" spans="2:5" x14ac:dyDescent="0.3">
      <c r="B4977" s="205">
        <v>38355</v>
      </c>
      <c r="C4977" s="81">
        <v>12.332782</v>
      </c>
      <c r="D4977" s="62">
        <f t="shared" si="77"/>
        <v>-0.91910700743457974</v>
      </c>
      <c r="E4977">
        <v>-1.9871847548396587E-2</v>
      </c>
    </row>
    <row r="4978" spans="2:5" x14ac:dyDescent="0.3">
      <c r="B4978" s="205">
        <v>41474</v>
      </c>
      <c r="C4978" s="81">
        <v>152.457977</v>
      </c>
      <c r="D4978" s="62">
        <f t="shared" si="77"/>
        <v>5.7316341861522453</v>
      </c>
      <c r="E4978">
        <v>-1.9877345337472874E-2</v>
      </c>
    </row>
    <row r="4979" spans="2:5" x14ac:dyDescent="0.3">
      <c r="B4979" s="205">
        <v>38652</v>
      </c>
      <c r="C4979" s="81">
        <v>22.647988999999999</v>
      </c>
      <c r="D4979" s="62">
        <f t="shared" si="77"/>
        <v>-0.42265303296457002</v>
      </c>
      <c r="E4979">
        <v>-1.9953824259045246E-2</v>
      </c>
    </row>
    <row r="4980" spans="2:5" x14ac:dyDescent="0.3">
      <c r="B4980" s="205">
        <v>39174</v>
      </c>
      <c r="C4980" s="81">
        <v>39.227691999999998</v>
      </c>
      <c r="D4980" s="62">
        <f t="shared" si="77"/>
        <v>-0.540092602638366</v>
      </c>
      <c r="E4980">
        <v>-2.0000045467878105E-2</v>
      </c>
    </row>
    <row r="4981" spans="2:5" x14ac:dyDescent="0.3">
      <c r="B4981" s="205">
        <v>40863</v>
      </c>
      <c r="C4981" s="81">
        <v>85.294762000000006</v>
      </c>
      <c r="D4981" s="62">
        <f t="shared" si="77"/>
        <v>9.7077278638967979</v>
      </c>
      <c r="E4981">
        <v>-2.002032990990742E-2</v>
      </c>
    </row>
    <row r="4982" spans="2:5" x14ac:dyDescent="0.3">
      <c r="B4982" s="205">
        <v>37872</v>
      </c>
      <c r="C4982" s="81">
        <v>7.9657200000000001</v>
      </c>
      <c r="D4982" s="62">
        <f t="shared" si="77"/>
        <v>-0.82389164679832561</v>
      </c>
      <c r="E4982">
        <v>-2.0047897057862928E-2</v>
      </c>
    </row>
    <row r="4983" spans="2:5" x14ac:dyDescent="0.3">
      <c r="B4983" s="205">
        <v>39365</v>
      </c>
      <c r="C4983" s="81">
        <v>45.231926000000001</v>
      </c>
      <c r="D4983" s="62">
        <f t="shared" si="77"/>
        <v>-0.4471979433265994</v>
      </c>
      <c r="E4983">
        <v>-2.0082110286264554E-2</v>
      </c>
    </row>
    <row r="4984" spans="2:5" x14ac:dyDescent="0.3">
      <c r="B4984" s="205">
        <v>40511</v>
      </c>
      <c r="C4984" s="81">
        <v>81.823006000000007</v>
      </c>
      <c r="D4984" s="62">
        <f t="shared" si="77"/>
        <v>3.0006251541677802</v>
      </c>
      <c r="E4984">
        <v>-2.0105963587028562E-2</v>
      </c>
    </row>
    <row r="4985" spans="2:5" x14ac:dyDescent="0.3">
      <c r="B4985" s="205">
        <v>38583</v>
      </c>
      <c r="C4985" s="81">
        <v>20.452555</v>
      </c>
      <c r="D4985" s="62">
        <f t="shared" si="77"/>
        <v>-0.45780316243921726</v>
      </c>
      <c r="E4985">
        <v>-2.0137045820189593E-2</v>
      </c>
    </row>
    <row r="4986" spans="2:5" x14ac:dyDescent="0.3">
      <c r="B4986" s="205">
        <v>39876</v>
      </c>
      <c r="C4986" s="81">
        <v>37.721642000000003</v>
      </c>
      <c r="D4986" s="62">
        <f t="shared" si="77"/>
        <v>-0.76055341846723357</v>
      </c>
      <c r="E4986">
        <v>-2.0156696930956251E-2</v>
      </c>
    </row>
    <row r="4987" spans="2:5" x14ac:dyDescent="0.3">
      <c r="B4987" s="205">
        <v>41583</v>
      </c>
      <c r="C4987" s="81">
        <v>157.53677400000001</v>
      </c>
      <c r="D4987" s="62">
        <f t="shared" si="77"/>
        <v>-0.70479384069136664</v>
      </c>
      <c r="E4987">
        <v>-2.0164566587876562E-2</v>
      </c>
    </row>
    <row r="4988" spans="2:5" x14ac:dyDescent="0.3">
      <c r="B4988" s="205">
        <v>45327</v>
      </c>
      <c r="C4988" s="81">
        <v>533.65002400000003</v>
      </c>
      <c r="D4988" s="62">
        <f t="shared" si="77"/>
        <v>2.9251012601056554</v>
      </c>
      <c r="E4988">
        <v>-2.019645554995881E-2</v>
      </c>
    </row>
    <row r="4989" spans="2:5" x14ac:dyDescent="0.3">
      <c r="B4989" s="205">
        <v>41438</v>
      </c>
      <c r="C4989" s="81">
        <v>135.958282</v>
      </c>
      <c r="D4989" s="62">
        <f t="shared" si="77"/>
        <v>2.391549905007464</v>
      </c>
      <c r="E4989">
        <v>-2.0202164625325654E-2</v>
      </c>
    </row>
    <row r="4990" spans="2:5" x14ac:dyDescent="0.3">
      <c r="B4990" s="205">
        <v>39591</v>
      </c>
      <c r="C4990" s="81">
        <v>40.087359999999997</v>
      </c>
      <c r="D4990" s="62">
        <f t="shared" si="77"/>
        <v>-0.91632013881025631</v>
      </c>
      <c r="E4990">
        <v>-2.0217526033708792E-2</v>
      </c>
    </row>
    <row r="4991" spans="2:5" x14ac:dyDescent="0.3">
      <c r="B4991" s="205">
        <v>43889</v>
      </c>
      <c r="C4991" s="81">
        <v>479.05624399999999</v>
      </c>
      <c r="D4991" s="62">
        <f t="shared" si="77"/>
        <v>0.7532210061721506</v>
      </c>
      <c r="E4991">
        <v>-2.024273407636025E-2</v>
      </c>
    </row>
    <row r="4992" spans="2:5" x14ac:dyDescent="0.3">
      <c r="B4992" s="205">
        <v>42622</v>
      </c>
      <c r="C4992" s="81">
        <v>273.24349999999998</v>
      </c>
      <c r="D4992" s="62">
        <f t="shared" si="77"/>
        <v>3.9090612719138655</v>
      </c>
      <c r="E4992">
        <v>-2.0244454196217093E-2</v>
      </c>
    </row>
    <row r="4993" spans="2:5" x14ac:dyDescent="0.3">
      <c r="B4993" s="205">
        <v>40036</v>
      </c>
      <c r="C4993" s="81">
        <v>55.661048999999998</v>
      </c>
      <c r="D4993" s="62">
        <f t="shared" si="77"/>
        <v>-0.86194288555341425</v>
      </c>
      <c r="E4993">
        <v>-2.0275255572911113E-2</v>
      </c>
    </row>
    <row r="4994" spans="2:5" x14ac:dyDescent="0.3">
      <c r="B4994" s="205">
        <v>43665</v>
      </c>
      <c r="C4994" s="81">
        <v>403.17407200000002</v>
      </c>
      <c r="D4994" s="62">
        <f t="shared" si="77"/>
        <v>5.9895615834538667</v>
      </c>
      <c r="E4994">
        <v>-2.0284341633996943E-2</v>
      </c>
    </row>
    <row r="4995" spans="2:5" x14ac:dyDescent="0.3">
      <c r="B4995" s="205">
        <v>40032</v>
      </c>
      <c r="C4995" s="81">
        <v>57.682312000000003</v>
      </c>
      <c r="D4995" s="62">
        <f t="shared" si="77"/>
        <v>-0.76225641667004707</v>
      </c>
      <c r="E4995">
        <v>-2.030291569978248E-2</v>
      </c>
    </row>
    <row r="4996" spans="2:5" x14ac:dyDescent="0.3">
      <c r="B4996" s="205">
        <v>42089</v>
      </c>
      <c r="C4996" s="81">
        <v>242.624054</v>
      </c>
      <c r="D4996" s="62">
        <f t="shared" si="77"/>
        <v>1.8498209060434965</v>
      </c>
      <c r="E4996">
        <v>-2.0320966351333226E-2</v>
      </c>
    </row>
    <row r="4997" spans="2:5" x14ac:dyDescent="0.3">
      <c r="B4997" s="205">
        <v>40519</v>
      </c>
      <c r="C4997" s="81">
        <v>85.136596999999995</v>
      </c>
      <c r="D4997" s="62">
        <f t="shared" si="77"/>
        <v>7.6845897963721974</v>
      </c>
      <c r="E4997">
        <v>-2.033543426121278E-2</v>
      </c>
    </row>
    <row r="4998" spans="2:5" x14ac:dyDescent="0.3">
      <c r="B4998" s="205">
        <v>38133</v>
      </c>
      <c r="C4998" s="81">
        <v>9.8031799999999993</v>
      </c>
      <c r="D4998" s="62">
        <f t="shared" si="77"/>
        <v>-0.89400625629478347</v>
      </c>
      <c r="E4998">
        <v>-2.0336708977390542E-2</v>
      </c>
    </row>
    <row r="4999" spans="2:5" x14ac:dyDescent="0.3">
      <c r="B4999" s="205">
        <v>41068</v>
      </c>
      <c r="C4999" s="81">
        <v>92.488288999999995</v>
      </c>
      <c r="D4999" s="62">
        <f t="shared" si="77"/>
        <v>2.5259995901766346E-2</v>
      </c>
      <c r="E4999">
        <v>-2.0350085204850838E-2</v>
      </c>
    </row>
    <row r="5000" spans="2:5" x14ac:dyDescent="0.3">
      <c r="B5000" s="205">
        <v>40952</v>
      </c>
      <c r="C5000" s="81">
        <v>90.209594999999993</v>
      </c>
      <c r="D5000" s="62">
        <f t="shared" ref="D5000:D5063" si="78">(C5000-C5001)/C5001</f>
        <v>8.9918484271546006</v>
      </c>
      <c r="E5000">
        <v>-2.0378350236108796E-2</v>
      </c>
    </row>
    <row r="5001" spans="2:5" x14ac:dyDescent="0.3">
      <c r="B5001" s="205">
        <v>38064</v>
      </c>
      <c r="C5001" s="81">
        <v>9.0283189999999998</v>
      </c>
      <c r="D5001" s="62">
        <f t="shared" si="78"/>
        <v>-0.95761010955465076</v>
      </c>
      <c r="E5001">
        <v>-2.0382336863289968E-2</v>
      </c>
    </row>
    <row r="5002" spans="2:5" x14ac:dyDescent="0.3">
      <c r="B5002" s="205">
        <v>41964</v>
      </c>
      <c r="C5002" s="81">
        <v>212.982834</v>
      </c>
      <c r="D5002" s="62">
        <f t="shared" si="78"/>
        <v>11.937428701733124</v>
      </c>
      <c r="E5002">
        <v>-2.0386466976882144E-2</v>
      </c>
    </row>
    <row r="5003" spans="2:5" x14ac:dyDescent="0.3">
      <c r="B5003" s="205">
        <v>38489</v>
      </c>
      <c r="C5003" s="81">
        <v>16.462531999999999</v>
      </c>
      <c r="D5003" s="62">
        <f t="shared" si="78"/>
        <v>-0.95932738654474048</v>
      </c>
      <c r="E5003">
        <v>-2.0398171294464428E-2</v>
      </c>
    </row>
    <row r="5004" spans="2:5" x14ac:dyDescent="0.3">
      <c r="B5004" s="205">
        <v>43466</v>
      </c>
      <c r="C5004" s="81">
        <v>404.75717200000003</v>
      </c>
      <c r="D5004" s="62">
        <f t="shared" si="78"/>
        <v>-0.22399846491882014</v>
      </c>
      <c r="E5004">
        <v>-2.0434336051254894E-2</v>
      </c>
    </row>
    <row r="5005" spans="2:5" x14ac:dyDescent="0.3">
      <c r="B5005" s="205">
        <v>44844</v>
      </c>
      <c r="C5005" s="81">
        <v>521.59326199999998</v>
      </c>
      <c r="D5005" s="62">
        <f t="shared" si="78"/>
        <v>37.072625931982991</v>
      </c>
      <c r="E5005">
        <v>-2.0457323847589391E-2</v>
      </c>
    </row>
    <row r="5006" spans="2:5" x14ac:dyDescent="0.3">
      <c r="B5006" s="205">
        <v>38387</v>
      </c>
      <c r="C5006" s="81">
        <v>13.699954999999999</v>
      </c>
      <c r="D5006" s="62">
        <f t="shared" si="78"/>
        <v>-0.88014123503349528</v>
      </c>
      <c r="E5006">
        <v>-2.0472758578702781E-2</v>
      </c>
    </row>
    <row r="5007" spans="2:5" x14ac:dyDescent="0.3">
      <c r="B5007" s="205">
        <v>41333</v>
      </c>
      <c r="C5007" s="81">
        <v>114.300819</v>
      </c>
      <c r="D5007" s="62">
        <f t="shared" si="78"/>
        <v>2.0319193567220406</v>
      </c>
      <c r="E5007">
        <v>-2.0534497093399072E-2</v>
      </c>
    </row>
    <row r="5008" spans="2:5" x14ac:dyDescent="0.3">
      <c r="B5008" s="205">
        <v>39727</v>
      </c>
      <c r="C5008" s="81">
        <v>37.699162000000001</v>
      </c>
      <c r="D5008" s="62">
        <f t="shared" si="78"/>
        <v>-0.25381854969543344</v>
      </c>
      <c r="E5008">
        <v>-2.0544191508287825E-2</v>
      </c>
    </row>
    <row r="5009" spans="2:5" x14ac:dyDescent="0.3">
      <c r="B5009" s="205">
        <v>39427</v>
      </c>
      <c r="C5009" s="81">
        <v>50.522781000000002</v>
      </c>
      <c r="D5009" s="62">
        <f t="shared" si="78"/>
        <v>-0.41806626485117787</v>
      </c>
      <c r="E5009">
        <v>-2.0559157820294056E-2</v>
      </c>
    </row>
    <row r="5010" spans="2:5" x14ac:dyDescent="0.3">
      <c r="B5010" s="205">
        <v>40402</v>
      </c>
      <c r="C5010" s="81">
        <v>86.818787</v>
      </c>
      <c r="D5010" s="62">
        <f t="shared" si="78"/>
        <v>-0.84505312021615797</v>
      </c>
      <c r="E5010">
        <v>-2.0580141433272026E-2</v>
      </c>
    </row>
    <row r="5011" spans="2:5" x14ac:dyDescent="0.3">
      <c r="B5011" s="205">
        <v>44918</v>
      </c>
      <c r="C5011" s="81">
        <v>560.31323199999997</v>
      </c>
      <c r="D5011" s="62">
        <f t="shared" si="78"/>
        <v>1.2291985989935035</v>
      </c>
      <c r="E5011">
        <v>-2.0597161107710673E-2</v>
      </c>
    </row>
    <row r="5012" spans="2:5" x14ac:dyDescent="0.3">
      <c r="B5012" s="205">
        <v>42769</v>
      </c>
      <c r="C5012" s="81">
        <v>251.351868</v>
      </c>
      <c r="D5012" s="62">
        <f t="shared" si="78"/>
        <v>4.8570381139932159</v>
      </c>
      <c r="E5012">
        <v>-2.0631629497260384E-2</v>
      </c>
    </row>
    <row r="5013" spans="2:5" x14ac:dyDescent="0.3">
      <c r="B5013" s="205">
        <v>39308</v>
      </c>
      <c r="C5013" s="81">
        <v>42.914501000000001</v>
      </c>
      <c r="D5013" s="62">
        <f t="shared" si="78"/>
        <v>-0.51710478837663165</v>
      </c>
      <c r="E5013">
        <v>-2.0673175840809129E-2</v>
      </c>
    </row>
    <row r="5014" spans="2:5" x14ac:dyDescent="0.3">
      <c r="B5014" s="205">
        <v>40907</v>
      </c>
      <c r="C5014" s="81">
        <v>88.869179000000003</v>
      </c>
      <c r="D5014" s="62">
        <f t="shared" si="78"/>
        <v>0.63035383646513876</v>
      </c>
      <c r="E5014">
        <v>-2.0679361234609117E-2</v>
      </c>
    </row>
    <row r="5015" spans="2:5" x14ac:dyDescent="0.3">
      <c r="B5015" s="205">
        <v>40037</v>
      </c>
      <c r="C5015" s="81">
        <v>54.509135999999998</v>
      </c>
      <c r="D5015" s="62">
        <f t="shared" si="78"/>
        <v>-0.24575863265481859</v>
      </c>
      <c r="E5015">
        <v>-2.0695136378044196E-2</v>
      </c>
    </row>
    <row r="5016" spans="2:5" x14ac:dyDescent="0.3">
      <c r="B5016" s="205">
        <v>40157</v>
      </c>
      <c r="C5016" s="81">
        <v>72.270149000000004</v>
      </c>
      <c r="D5016" s="62">
        <f t="shared" si="78"/>
        <v>-0.81195334580194312</v>
      </c>
      <c r="E5016">
        <v>-2.0715450239540779E-2</v>
      </c>
    </row>
    <row r="5017" spans="2:5" x14ac:dyDescent="0.3">
      <c r="B5017" s="205">
        <v>43630</v>
      </c>
      <c r="C5017" s="81">
        <v>384.320313</v>
      </c>
      <c r="D5017" s="62">
        <f t="shared" si="78"/>
        <v>-0.33625078955945664</v>
      </c>
      <c r="E5017">
        <v>-2.0779744209542636E-2</v>
      </c>
    </row>
    <row r="5018" spans="2:5" x14ac:dyDescent="0.3">
      <c r="B5018" s="205">
        <v>44489</v>
      </c>
      <c r="C5018" s="81">
        <v>579.01434300000005</v>
      </c>
      <c r="D5018" s="62">
        <f t="shared" si="78"/>
        <v>0.12881723267016768</v>
      </c>
      <c r="E5018">
        <v>-2.0817776094415111E-2</v>
      </c>
    </row>
    <row r="5019" spans="2:5" x14ac:dyDescent="0.3">
      <c r="B5019" s="205">
        <v>44643</v>
      </c>
      <c r="C5019" s="81">
        <v>512.93896500000005</v>
      </c>
      <c r="D5019" s="62">
        <f t="shared" si="78"/>
        <v>4.694885264606194</v>
      </c>
      <c r="E5019">
        <v>-2.0880295710857946E-2</v>
      </c>
    </row>
    <row r="5020" spans="2:5" x14ac:dyDescent="0.3">
      <c r="B5020" s="205">
        <v>40360</v>
      </c>
      <c r="C5020" s="81">
        <v>90.070114000000004</v>
      </c>
      <c r="D5020" s="62">
        <f t="shared" si="78"/>
        <v>8.9076821234158814</v>
      </c>
      <c r="E5020">
        <v>-2.0892818521523197E-2</v>
      </c>
    </row>
    <row r="5021" spans="2:5" x14ac:dyDescent="0.3">
      <c r="B5021" s="205">
        <v>37944</v>
      </c>
      <c r="C5021" s="81">
        <v>9.0909370000000003</v>
      </c>
      <c r="D5021" s="62">
        <f t="shared" si="78"/>
        <v>-0.8928859052368433</v>
      </c>
      <c r="E5021">
        <v>-2.089416213657001E-2</v>
      </c>
    </row>
    <row r="5022" spans="2:5" x14ac:dyDescent="0.3">
      <c r="B5022" s="205">
        <v>40619</v>
      </c>
      <c r="C5022" s="81">
        <v>84.871528999999995</v>
      </c>
      <c r="D5022" s="62">
        <f t="shared" si="78"/>
        <v>-0.68693317740596982</v>
      </c>
      <c r="E5022">
        <v>-2.0896509241113529E-2</v>
      </c>
    </row>
    <row r="5023" spans="2:5" x14ac:dyDescent="0.3">
      <c r="B5023" s="205">
        <v>42670</v>
      </c>
      <c r="C5023" s="81">
        <v>271.09716800000001</v>
      </c>
      <c r="D5023" s="62">
        <f t="shared" si="78"/>
        <v>44.119581120811389</v>
      </c>
      <c r="E5023">
        <v>-2.0896614028288331E-2</v>
      </c>
    </row>
    <row r="5024" spans="2:5" x14ac:dyDescent="0.3">
      <c r="B5024" s="205">
        <v>37463</v>
      </c>
      <c r="C5024" s="81">
        <v>6.0084150000000003</v>
      </c>
      <c r="D5024" s="62">
        <f t="shared" si="78"/>
        <v>0.20238254616535903</v>
      </c>
      <c r="E5024">
        <v>-2.0897378131897574E-2</v>
      </c>
    </row>
    <row r="5025" spans="2:5" x14ac:dyDescent="0.3">
      <c r="B5025" s="205">
        <v>37706</v>
      </c>
      <c r="C5025" s="81">
        <v>4.9970910000000002</v>
      </c>
      <c r="D5025" s="62">
        <f t="shared" si="78"/>
        <v>-0.96595391552240362</v>
      </c>
      <c r="E5025">
        <v>-2.0926746395255866E-2</v>
      </c>
    </row>
    <row r="5026" spans="2:5" x14ac:dyDescent="0.3">
      <c r="B5026" s="205">
        <v>41486</v>
      </c>
      <c r="C5026" s="81">
        <v>146.77432300000001</v>
      </c>
      <c r="D5026" s="62">
        <f t="shared" si="78"/>
        <v>-4.5633469647824706E-2</v>
      </c>
      <c r="E5026">
        <v>-2.0928251283473642E-2</v>
      </c>
    </row>
    <row r="5027" spans="2:5" x14ac:dyDescent="0.3">
      <c r="B5027" s="205">
        <v>41673</v>
      </c>
      <c r="C5027" s="81">
        <v>153.792404</v>
      </c>
      <c r="D5027" s="62">
        <f t="shared" si="78"/>
        <v>-0.41486484489014896</v>
      </c>
      <c r="E5027">
        <v>-2.0930397101596859E-2</v>
      </c>
    </row>
    <row r="5028" spans="2:5" x14ac:dyDescent="0.3">
      <c r="B5028" s="205">
        <v>42710</v>
      </c>
      <c r="C5028" s="81">
        <v>262.83227499999998</v>
      </c>
      <c r="D5028" s="62">
        <f t="shared" si="78"/>
        <v>2.0798456099403144</v>
      </c>
      <c r="E5028">
        <v>-2.0946154765687834E-2</v>
      </c>
    </row>
    <row r="5029" spans="2:5" x14ac:dyDescent="0.3">
      <c r="B5029" s="205">
        <v>40886</v>
      </c>
      <c r="C5029" s="81">
        <v>85.339432000000002</v>
      </c>
      <c r="D5029" s="62">
        <f t="shared" si="78"/>
        <v>1.1647463061011729</v>
      </c>
      <c r="E5029">
        <v>-2.1014869040766816E-2</v>
      </c>
    </row>
    <row r="5030" spans="2:5" x14ac:dyDescent="0.3">
      <c r="B5030" s="205">
        <v>39037</v>
      </c>
      <c r="C5030" s="81">
        <v>39.422370999999998</v>
      </c>
      <c r="D5030" s="62">
        <f t="shared" si="78"/>
        <v>-0.65207198792467636</v>
      </c>
      <c r="E5030">
        <v>-2.1058200251485013E-2</v>
      </c>
    </row>
    <row r="5031" spans="2:5" x14ac:dyDescent="0.3">
      <c r="B5031" s="205">
        <v>41225</v>
      </c>
      <c r="C5031" s="81">
        <v>113.30611399999999</v>
      </c>
      <c r="D5031" s="62">
        <f t="shared" si="78"/>
        <v>1.8086467842060343</v>
      </c>
      <c r="E5031">
        <v>-2.1093679493713879E-2</v>
      </c>
    </row>
    <row r="5032" spans="2:5" x14ac:dyDescent="0.3">
      <c r="B5032" s="205">
        <v>39526</v>
      </c>
      <c r="C5032" s="81">
        <v>40.341887999999997</v>
      </c>
      <c r="D5032" s="62">
        <f t="shared" si="78"/>
        <v>3.9819278343360529</v>
      </c>
      <c r="E5032">
        <v>-2.1101054962967481E-2</v>
      </c>
    </row>
    <row r="5033" spans="2:5" x14ac:dyDescent="0.3">
      <c r="B5033" s="205">
        <v>37867</v>
      </c>
      <c r="C5033" s="81">
        <v>8.0976459999999992</v>
      </c>
      <c r="D5033" s="62">
        <f t="shared" si="78"/>
        <v>-0.90640088503461802</v>
      </c>
      <c r="E5033">
        <v>-2.1106604071808876E-2</v>
      </c>
    </row>
    <row r="5034" spans="2:5" x14ac:dyDescent="0.3">
      <c r="B5034" s="205">
        <v>40834</v>
      </c>
      <c r="C5034" s="81">
        <v>86.514129999999994</v>
      </c>
      <c r="D5034" s="62">
        <f t="shared" si="78"/>
        <v>1.2833147121821387</v>
      </c>
      <c r="E5034">
        <v>-2.1116178424475392E-2</v>
      </c>
    </row>
    <row r="5035" spans="2:5" x14ac:dyDescent="0.3">
      <c r="B5035" s="205">
        <v>38979</v>
      </c>
      <c r="C5035" s="81">
        <v>37.889709000000003</v>
      </c>
      <c r="D5035" s="62">
        <f t="shared" si="78"/>
        <v>-0.47949623915629436</v>
      </c>
      <c r="E5035">
        <v>-2.1121588844761549E-2</v>
      </c>
    </row>
    <row r="5036" spans="2:5" x14ac:dyDescent="0.3">
      <c r="B5036" s="205">
        <v>40231</v>
      </c>
      <c r="C5036" s="81">
        <v>72.794303999999997</v>
      </c>
      <c r="D5036" s="62">
        <f t="shared" si="78"/>
        <v>0.7151213965083334</v>
      </c>
      <c r="E5036">
        <v>-2.1145108331812351E-2</v>
      </c>
    </row>
    <row r="5037" spans="2:5" x14ac:dyDescent="0.3">
      <c r="B5037" s="205">
        <v>39125</v>
      </c>
      <c r="C5037" s="81">
        <v>42.442653999999997</v>
      </c>
      <c r="D5037" s="62">
        <f t="shared" si="78"/>
        <v>-0.91368171033396683</v>
      </c>
      <c r="E5037">
        <v>-2.1194495610329558E-2</v>
      </c>
    </row>
    <row r="5038" spans="2:5" x14ac:dyDescent="0.3">
      <c r="B5038" s="205">
        <v>44741</v>
      </c>
      <c r="C5038" s="81">
        <v>491.699432</v>
      </c>
      <c r="D5038" s="62">
        <f t="shared" si="78"/>
        <v>4.2056911217761739</v>
      </c>
      <c r="E5038">
        <v>-2.1284799125519258E-2</v>
      </c>
    </row>
    <row r="5039" spans="2:5" x14ac:dyDescent="0.3">
      <c r="B5039" s="205">
        <v>41044</v>
      </c>
      <c r="C5039" s="81">
        <v>94.454207999999994</v>
      </c>
      <c r="D5039" s="62">
        <f t="shared" si="78"/>
        <v>17.074022309755229</v>
      </c>
      <c r="E5039">
        <v>-2.1296408144797017E-2</v>
      </c>
    </row>
    <row r="5040" spans="2:5" x14ac:dyDescent="0.3">
      <c r="B5040" s="205">
        <v>37699</v>
      </c>
      <c r="C5040" s="81">
        <v>5.2259650000000004</v>
      </c>
      <c r="D5040" s="62">
        <f t="shared" si="78"/>
        <v>-0.98067099610650754</v>
      </c>
      <c r="E5040">
        <v>-2.1428719892487479E-2</v>
      </c>
    </row>
    <row r="5041" spans="2:5" x14ac:dyDescent="0.3">
      <c r="B5041" s="205">
        <v>42229</v>
      </c>
      <c r="C5041" s="81">
        <v>270.36908</v>
      </c>
      <c r="D5041" s="62">
        <f t="shared" si="78"/>
        <v>2.1582392466009068</v>
      </c>
      <c r="E5041">
        <v>-2.1447740149519851E-2</v>
      </c>
    </row>
    <row r="5042" spans="2:5" x14ac:dyDescent="0.3">
      <c r="B5042" s="205">
        <v>40893</v>
      </c>
      <c r="C5042" s="81">
        <v>85.607535999999996</v>
      </c>
      <c r="D5042" s="62">
        <f t="shared" si="78"/>
        <v>0.92932190800531844</v>
      </c>
      <c r="E5042">
        <v>-2.1450086282558633E-2</v>
      </c>
    </row>
    <row r="5043" spans="2:5" x14ac:dyDescent="0.3">
      <c r="B5043" s="205">
        <v>39576</v>
      </c>
      <c r="C5043" s="81">
        <v>44.371825999999999</v>
      </c>
      <c r="D5043" s="62">
        <f t="shared" si="78"/>
        <v>-0.47717925389374083</v>
      </c>
      <c r="E5043">
        <v>-2.1515324375601719E-2</v>
      </c>
    </row>
    <row r="5044" spans="2:5" x14ac:dyDescent="0.3">
      <c r="B5044" s="205">
        <v>40841</v>
      </c>
      <c r="C5044" s="81">
        <v>84.870056000000005</v>
      </c>
      <c r="D5044" s="62">
        <f t="shared" si="78"/>
        <v>0.10994228016232482</v>
      </c>
      <c r="E5044">
        <v>-2.1516522720816389E-2</v>
      </c>
    </row>
    <row r="5045" spans="2:5" x14ac:dyDescent="0.3">
      <c r="B5045" s="205">
        <v>40287</v>
      </c>
      <c r="C5045" s="81">
        <v>76.463486000000003</v>
      </c>
      <c r="D5045" s="62">
        <f t="shared" si="78"/>
        <v>-0.16203922299569024</v>
      </c>
      <c r="E5045">
        <v>-2.1520600275246486E-2</v>
      </c>
    </row>
    <row r="5046" spans="2:5" x14ac:dyDescent="0.3">
      <c r="B5046" s="205">
        <v>40378</v>
      </c>
      <c r="C5046" s="81">
        <v>91.249481000000003</v>
      </c>
      <c r="D5046" s="62">
        <f t="shared" si="78"/>
        <v>-0.80356314542413487</v>
      </c>
      <c r="E5046">
        <v>-2.1545665543812837E-2</v>
      </c>
    </row>
    <row r="5047" spans="2:5" x14ac:dyDescent="0.3">
      <c r="B5047" s="205">
        <v>44034</v>
      </c>
      <c r="C5047" s="81">
        <v>464.52322400000003</v>
      </c>
      <c r="D5047" s="62">
        <f t="shared" si="78"/>
        <v>9.1112161628579731</v>
      </c>
      <c r="E5047">
        <v>-2.1560134664845361E-2</v>
      </c>
    </row>
    <row r="5048" spans="2:5" x14ac:dyDescent="0.3">
      <c r="B5048" s="205">
        <v>39384</v>
      </c>
      <c r="C5048" s="81">
        <v>45.941380000000002</v>
      </c>
      <c r="D5048" s="62">
        <f t="shared" si="78"/>
        <v>-0.61173518396725757</v>
      </c>
      <c r="E5048">
        <v>-2.1680164228432743E-2</v>
      </c>
    </row>
    <row r="5049" spans="2:5" x14ac:dyDescent="0.3">
      <c r="B5049" s="205">
        <v>41358</v>
      </c>
      <c r="C5049" s="81">
        <v>118.32486</v>
      </c>
      <c r="D5049" s="62">
        <f t="shared" si="78"/>
        <v>-0.47772560520506802</v>
      </c>
      <c r="E5049">
        <v>-2.1682347699904084E-2</v>
      </c>
    </row>
    <row r="5050" spans="2:5" x14ac:dyDescent="0.3">
      <c r="B5050" s="205">
        <v>42457</v>
      </c>
      <c r="C5050" s="81">
        <v>226.55688499999999</v>
      </c>
      <c r="D5050" s="62">
        <f t="shared" si="78"/>
        <v>8.7710105708296311</v>
      </c>
      <c r="E5050">
        <v>-2.1691149107425204E-2</v>
      </c>
    </row>
    <row r="5051" spans="2:5" x14ac:dyDescent="0.3">
      <c r="B5051" s="205">
        <v>38649</v>
      </c>
      <c r="C5051" s="81">
        <v>23.186637999999999</v>
      </c>
      <c r="D5051" s="62">
        <f t="shared" si="78"/>
        <v>-0.91826929457340778</v>
      </c>
      <c r="E5051">
        <v>-2.1694197092352298E-2</v>
      </c>
    </row>
    <row r="5052" spans="2:5" x14ac:dyDescent="0.3">
      <c r="B5052" s="205">
        <v>42571</v>
      </c>
      <c r="C5052" s="81">
        <v>283.69555700000001</v>
      </c>
      <c r="D5052" s="62">
        <f t="shared" si="78"/>
        <v>-0.48259891342209899</v>
      </c>
      <c r="E5052">
        <v>-2.1721340225235575E-2</v>
      </c>
    </row>
    <row r="5053" spans="2:5" x14ac:dyDescent="0.3">
      <c r="B5053" s="205">
        <v>44830</v>
      </c>
      <c r="C5053" s="81">
        <v>548.30877699999996</v>
      </c>
      <c r="D5053" s="62">
        <f t="shared" si="78"/>
        <v>13.245521332268257</v>
      </c>
      <c r="E5053">
        <v>-2.1721858973263251E-2</v>
      </c>
    </row>
    <row r="5054" spans="2:5" x14ac:dyDescent="0.3">
      <c r="B5054" s="205">
        <v>39666</v>
      </c>
      <c r="C5054" s="81">
        <v>38.489905999999998</v>
      </c>
      <c r="D5054" s="62">
        <f t="shared" si="78"/>
        <v>2.5462708873596248E-2</v>
      </c>
      <c r="E5054">
        <v>-2.1727388637344882E-2</v>
      </c>
    </row>
    <row r="5055" spans="2:5" x14ac:dyDescent="0.3">
      <c r="B5055" s="205">
        <v>39150</v>
      </c>
      <c r="C5055" s="81">
        <v>37.534184000000003</v>
      </c>
      <c r="D5055" s="62">
        <f t="shared" si="78"/>
        <v>2.2944657214514539</v>
      </c>
      <c r="E5055">
        <v>-2.1774366042710866E-2</v>
      </c>
    </row>
    <row r="5056" spans="2:5" x14ac:dyDescent="0.3">
      <c r="B5056" s="205">
        <v>38329</v>
      </c>
      <c r="C5056" s="81">
        <v>11.393102000000001</v>
      </c>
      <c r="D5056" s="62">
        <f t="shared" si="78"/>
        <v>-0.95374630129010407</v>
      </c>
      <c r="E5056">
        <v>-2.1814466833556759E-2</v>
      </c>
    </row>
    <row r="5057" spans="2:5" x14ac:dyDescent="0.3">
      <c r="B5057" s="205">
        <v>42157</v>
      </c>
      <c r="C5057" s="81">
        <v>246.31764200000001</v>
      </c>
      <c r="D5057" s="62">
        <f t="shared" si="78"/>
        <v>-0.35916231889355577</v>
      </c>
      <c r="E5057">
        <v>-2.1818916782349863E-2</v>
      </c>
    </row>
    <row r="5058" spans="2:5" x14ac:dyDescent="0.3">
      <c r="B5058" s="205">
        <v>43440</v>
      </c>
      <c r="C5058" s="81">
        <v>384.368225</v>
      </c>
      <c r="D5058" s="62">
        <f t="shared" si="78"/>
        <v>10.599697821602481</v>
      </c>
      <c r="E5058">
        <v>-2.1853211261041106E-2</v>
      </c>
    </row>
    <row r="5059" spans="2:5" x14ac:dyDescent="0.3">
      <c r="B5059" s="205">
        <v>38793</v>
      </c>
      <c r="C5059" s="81">
        <v>33.136054999999999</v>
      </c>
      <c r="D5059" s="62">
        <f t="shared" si="78"/>
        <v>-0.86682800026832085</v>
      </c>
      <c r="E5059">
        <v>-2.1879534935426062E-2</v>
      </c>
    </row>
    <row r="5060" spans="2:5" x14ac:dyDescent="0.3">
      <c r="B5060" s="205">
        <v>42726</v>
      </c>
      <c r="C5060" s="81">
        <v>248.82148699999999</v>
      </c>
      <c r="D5060" s="62">
        <f t="shared" si="78"/>
        <v>7.1108178111347282</v>
      </c>
      <c r="E5060">
        <v>-2.1919293650860615E-2</v>
      </c>
    </row>
    <row r="5061" spans="2:5" x14ac:dyDescent="0.3">
      <c r="B5061" s="205">
        <v>38784</v>
      </c>
      <c r="C5061" s="81">
        <v>30.677731000000001</v>
      </c>
      <c r="D5061" s="62">
        <f t="shared" si="78"/>
        <v>-0.85314391556690106</v>
      </c>
      <c r="E5061">
        <v>-2.1924320674924655E-2</v>
      </c>
    </row>
    <row r="5062" spans="2:5" x14ac:dyDescent="0.3">
      <c r="B5062" s="205">
        <v>41883</v>
      </c>
      <c r="C5062" s="81">
        <v>208.89656099999999</v>
      </c>
      <c r="D5062" s="62">
        <f t="shared" si="78"/>
        <v>0.45977288508916825</v>
      </c>
      <c r="E5062">
        <v>-2.1926108845384786E-2</v>
      </c>
    </row>
    <row r="5063" spans="2:5" x14ac:dyDescent="0.3">
      <c r="B5063" s="205">
        <v>41403</v>
      </c>
      <c r="C5063" s="81">
        <v>143.10209699999999</v>
      </c>
      <c r="D5063" s="62">
        <f t="shared" si="78"/>
        <v>27.058778063023677</v>
      </c>
      <c r="E5063">
        <v>-2.1940666008048115E-2</v>
      </c>
    </row>
    <row r="5064" spans="2:5" x14ac:dyDescent="0.3">
      <c r="B5064" s="205">
        <v>37764</v>
      </c>
      <c r="C5064" s="81">
        <v>5.1000829999999997</v>
      </c>
      <c r="D5064" s="62">
        <f t="shared" ref="D5064:D5127" si="79">(C5064-C5065)/C5065</f>
        <v>-0.98552632137944907</v>
      </c>
      <c r="E5064">
        <v>-2.1946023421902165E-2</v>
      </c>
    </row>
    <row r="5065" spans="2:5" x14ac:dyDescent="0.3">
      <c r="B5065" s="205">
        <v>43593</v>
      </c>
      <c r="C5065" s="81">
        <v>352.369507</v>
      </c>
      <c r="D5065" s="62">
        <f t="shared" si="79"/>
        <v>2.3855885506166277</v>
      </c>
      <c r="E5065">
        <v>-2.1970676637559597E-2</v>
      </c>
    </row>
    <row r="5066" spans="2:5" x14ac:dyDescent="0.3">
      <c r="B5066" s="205">
        <v>41115</v>
      </c>
      <c r="C5066" s="81">
        <v>104.079247</v>
      </c>
      <c r="D5066" s="62">
        <f t="shared" si="79"/>
        <v>-0.55928549414463702</v>
      </c>
      <c r="E5066">
        <v>-2.1978091060700509E-2</v>
      </c>
    </row>
    <row r="5067" spans="2:5" x14ac:dyDescent="0.3">
      <c r="B5067" s="205">
        <v>42159</v>
      </c>
      <c r="C5067" s="81">
        <v>236.160248</v>
      </c>
      <c r="D5067" s="62">
        <f t="shared" si="79"/>
        <v>6.9620800939373426</v>
      </c>
      <c r="E5067">
        <v>-2.1988670726339893E-2</v>
      </c>
    </row>
    <row r="5068" spans="2:5" x14ac:dyDescent="0.3">
      <c r="B5068" s="205">
        <v>38736</v>
      </c>
      <c r="C5068" s="81">
        <v>29.660622</v>
      </c>
      <c r="D5068" s="62">
        <f t="shared" si="79"/>
        <v>-0.81951727054499657</v>
      </c>
      <c r="E5068">
        <v>-2.1995957558152469E-2</v>
      </c>
    </row>
    <row r="5069" spans="2:5" x14ac:dyDescent="0.3">
      <c r="B5069" s="205">
        <v>41733</v>
      </c>
      <c r="C5069" s="81">
        <v>164.34049999999999</v>
      </c>
      <c r="D5069" s="62">
        <f t="shared" si="79"/>
        <v>-0.64934540888139414</v>
      </c>
      <c r="E5069">
        <v>-2.2011110143744479E-2</v>
      </c>
    </row>
    <row r="5070" spans="2:5" x14ac:dyDescent="0.3">
      <c r="B5070" s="205">
        <v>44078</v>
      </c>
      <c r="C5070" s="81">
        <v>468.667755</v>
      </c>
      <c r="D5070" s="62">
        <f t="shared" si="79"/>
        <v>3.0285891084779077</v>
      </c>
      <c r="E5070">
        <v>-2.2033641486061305E-2</v>
      </c>
    </row>
    <row r="5071" spans="2:5" x14ac:dyDescent="0.3">
      <c r="B5071" s="205">
        <v>41330</v>
      </c>
      <c r="C5071" s="81">
        <v>116.33545700000001</v>
      </c>
      <c r="D5071" s="62">
        <f t="shared" si="79"/>
        <v>0.32075395675997848</v>
      </c>
      <c r="E5071">
        <v>-2.2044888665205542E-2</v>
      </c>
    </row>
    <row r="5072" spans="2:5" x14ac:dyDescent="0.3">
      <c r="B5072" s="205">
        <v>40361</v>
      </c>
      <c r="C5072" s="81">
        <v>88.082611</v>
      </c>
      <c r="D5072" s="62">
        <f t="shared" si="79"/>
        <v>-0.64010140536929827</v>
      </c>
      <c r="E5072">
        <v>-2.2066176134738807E-2</v>
      </c>
    </row>
    <row r="5073" spans="2:5" x14ac:dyDescent="0.3">
      <c r="B5073" s="205">
        <v>42380</v>
      </c>
      <c r="C5073" s="81">
        <v>244.74285900000001</v>
      </c>
      <c r="D5073" s="62">
        <f t="shared" si="79"/>
        <v>-0.51331483101518505</v>
      </c>
      <c r="E5073">
        <v>-2.2114837953407847E-2</v>
      </c>
    </row>
    <row r="5074" spans="2:5" x14ac:dyDescent="0.3">
      <c r="B5074" s="205">
        <v>44280</v>
      </c>
      <c r="C5074" s="81">
        <v>502.87716699999999</v>
      </c>
      <c r="D5074" s="62">
        <f t="shared" si="79"/>
        <v>0.62891425315062466</v>
      </c>
      <c r="E5074">
        <v>-2.2115145742436094E-2</v>
      </c>
    </row>
    <row r="5075" spans="2:5" x14ac:dyDescent="0.3">
      <c r="B5075" s="205">
        <v>43153</v>
      </c>
      <c r="C5075" s="81">
        <v>308.71923800000002</v>
      </c>
      <c r="D5075" s="62">
        <f t="shared" si="79"/>
        <v>-0.39243574096655076</v>
      </c>
      <c r="E5075">
        <v>-2.2122542867767561E-2</v>
      </c>
    </row>
    <row r="5076" spans="2:5" x14ac:dyDescent="0.3">
      <c r="B5076" s="205">
        <v>44326</v>
      </c>
      <c r="C5076" s="81">
        <v>508.12606799999998</v>
      </c>
      <c r="D5076" s="62">
        <f t="shared" si="79"/>
        <v>41.854905171624196</v>
      </c>
      <c r="E5076">
        <v>-2.2166272535474305E-2</v>
      </c>
    </row>
    <row r="5077" spans="2:5" x14ac:dyDescent="0.3">
      <c r="B5077" s="205">
        <v>38324</v>
      </c>
      <c r="C5077" s="81">
        <v>11.856894</v>
      </c>
      <c r="D5077" s="62">
        <f t="shared" si="79"/>
        <v>-0.92953545514075653</v>
      </c>
      <c r="E5077">
        <v>-2.2281171920739494E-2</v>
      </c>
    </row>
    <row r="5078" spans="2:5" x14ac:dyDescent="0.3">
      <c r="B5078" s="205">
        <v>41792</v>
      </c>
      <c r="C5078" s="81">
        <v>168.267517</v>
      </c>
      <c r="D5078" s="62">
        <f t="shared" si="79"/>
        <v>-0.67291206560248773</v>
      </c>
      <c r="E5078">
        <v>-2.2287343211624927E-2</v>
      </c>
    </row>
    <row r="5079" spans="2:5" x14ac:dyDescent="0.3">
      <c r="B5079" s="205">
        <v>45231</v>
      </c>
      <c r="C5079" s="81">
        <v>514.44122300000004</v>
      </c>
      <c r="D5079" s="62">
        <f t="shared" si="79"/>
        <v>0.24475405489271529</v>
      </c>
      <c r="E5079">
        <v>-2.231055256136073E-2</v>
      </c>
    </row>
    <row r="5080" spans="2:5" x14ac:dyDescent="0.3">
      <c r="B5080" s="205">
        <v>43690</v>
      </c>
      <c r="C5080" s="81">
        <v>413.28744499999999</v>
      </c>
      <c r="D5080" s="62">
        <f t="shared" si="79"/>
        <v>17.371902386712865</v>
      </c>
      <c r="E5080">
        <v>-2.2320803151262954E-2</v>
      </c>
    </row>
    <row r="5081" spans="2:5" x14ac:dyDescent="0.3">
      <c r="B5081" s="205">
        <v>38665</v>
      </c>
      <c r="C5081" s="81">
        <v>22.495626000000001</v>
      </c>
      <c r="D5081" s="62">
        <f t="shared" si="79"/>
        <v>1.8887796218481463</v>
      </c>
      <c r="E5081">
        <v>-2.2369450623425807E-2</v>
      </c>
    </row>
    <row r="5082" spans="2:5" x14ac:dyDescent="0.3">
      <c r="B5082" s="205">
        <v>37915</v>
      </c>
      <c r="C5082" s="81">
        <v>7.787242</v>
      </c>
      <c r="D5082" s="62">
        <f t="shared" si="79"/>
        <v>-0.32888083260660467</v>
      </c>
      <c r="E5082">
        <v>-2.2405758675926361E-2</v>
      </c>
    </row>
    <row r="5083" spans="2:5" x14ac:dyDescent="0.3">
      <c r="B5083" s="205">
        <v>38014</v>
      </c>
      <c r="C5083" s="81">
        <v>11.603367</v>
      </c>
      <c r="D5083" s="62">
        <f t="shared" si="79"/>
        <v>-0.95114354838856374</v>
      </c>
      <c r="E5083">
        <v>-2.2420019881239959E-2</v>
      </c>
    </row>
    <row r="5084" spans="2:5" x14ac:dyDescent="0.3">
      <c r="B5084" s="205">
        <v>42131</v>
      </c>
      <c r="C5084" s="81">
        <v>237.49917600000001</v>
      </c>
      <c r="D5084" s="62">
        <f t="shared" si="79"/>
        <v>1.5684371760412192</v>
      </c>
      <c r="E5084">
        <v>-2.2425050313693358E-2</v>
      </c>
    </row>
    <row r="5085" spans="2:5" x14ac:dyDescent="0.3">
      <c r="B5085" s="205">
        <v>40753</v>
      </c>
      <c r="C5085" s="81">
        <v>92.468361000000002</v>
      </c>
      <c r="D5085" s="62">
        <f t="shared" si="79"/>
        <v>5.1204717647569759E-2</v>
      </c>
      <c r="E5085">
        <v>-2.2545932117545141E-2</v>
      </c>
    </row>
    <row r="5086" spans="2:5" x14ac:dyDescent="0.3">
      <c r="B5086" s="205">
        <v>40660</v>
      </c>
      <c r="C5086" s="81">
        <v>87.964179999999999</v>
      </c>
      <c r="D5086" s="62">
        <f t="shared" si="79"/>
        <v>9.4958091543065954</v>
      </c>
      <c r="E5086">
        <v>-2.2582026899873396E-2</v>
      </c>
    </row>
    <row r="5087" spans="2:5" x14ac:dyDescent="0.3">
      <c r="B5087" s="205">
        <v>37862</v>
      </c>
      <c r="C5087" s="81">
        <v>8.3808860000000003</v>
      </c>
      <c r="D5087" s="62">
        <f t="shared" si="79"/>
        <v>-0.90704199053922818</v>
      </c>
      <c r="E5087">
        <v>-2.2624663406760861E-2</v>
      </c>
    </row>
    <row r="5088" spans="2:5" x14ac:dyDescent="0.3">
      <c r="B5088" s="205">
        <v>40760</v>
      </c>
      <c r="C5088" s="81">
        <v>90.157760999999994</v>
      </c>
      <c r="D5088" s="62">
        <f t="shared" si="79"/>
        <v>17.364478151513151</v>
      </c>
      <c r="E5088">
        <v>-2.2640007260568935E-2</v>
      </c>
    </row>
    <row r="5089" spans="2:5" x14ac:dyDescent="0.3">
      <c r="B5089" s="205">
        <v>37720</v>
      </c>
      <c r="C5089" s="81">
        <v>4.9093559999999998</v>
      </c>
      <c r="D5089" s="62">
        <f t="shared" si="79"/>
        <v>-0.95611177760130983</v>
      </c>
      <c r="E5089">
        <v>-2.2779003832363427E-2</v>
      </c>
    </row>
    <row r="5090" spans="2:5" x14ac:dyDescent="0.3">
      <c r="B5090" s="205">
        <v>41169</v>
      </c>
      <c r="C5090" s="81">
        <v>111.860443</v>
      </c>
      <c r="D5090" s="62">
        <f t="shared" si="79"/>
        <v>1.6329949777926376</v>
      </c>
      <c r="E5090">
        <v>-2.2789838001543404E-2</v>
      </c>
    </row>
    <row r="5091" spans="2:5" x14ac:dyDescent="0.3">
      <c r="B5091" s="205">
        <v>39505</v>
      </c>
      <c r="C5091" s="81">
        <v>42.484107999999999</v>
      </c>
      <c r="D5091" s="62">
        <f t="shared" si="79"/>
        <v>-5.3863143340220935E-3</v>
      </c>
      <c r="E5091">
        <v>-2.2926869353092801E-2</v>
      </c>
    </row>
    <row r="5092" spans="2:5" x14ac:dyDescent="0.3">
      <c r="B5092" s="205">
        <v>39133</v>
      </c>
      <c r="C5092" s="81">
        <v>42.714179999999999</v>
      </c>
      <c r="D5092" s="62">
        <f t="shared" si="79"/>
        <v>-0.72479388654043408</v>
      </c>
      <c r="E5092">
        <v>-2.2933672632600519E-2</v>
      </c>
    </row>
    <row r="5093" spans="2:5" x14ac:dyDescent="0.3">
      <c r="B5093" s="205">
        <v>41652</v>
      </c>
      <c r="C5093" s="81">
        <v>155.20796200000001</v>
      </c>
      <c r="D5093" s="62">
        <f t="shared" si="79"/>
        <v>-0.52306021978937223</v>
      </c>
      <c r="E5093">
        <v>-2.2995043018021865E-2</v>
      </c>
    </row>
    <row r="5094" spans="2:5" x14ac:dyDescent="0.3">
      <c r="B5094" s="205">
        <v>43097</v>
      </c>
      <c r="C5094" s="81">
        <v>325.42465199999998</v>
      </c>
      <c r="D5094" s="62">
        <f t="shared" si="79"/>
        <v>-0.34877989387645375</v>
      </c>
      <c r="E5094">
        <v>-2.3091148006362788E-2</v>
      </c>
    </row>
    <row r="5095" spans="2:5" x14ac:dyDescent="0.3">
      <c r="B5095" s="205">
        <v>44125</v>
      </c>
      <c r="C5095" s="81">
        <v>499.71530200000001</v>
      </c>
      <c r="D5095" s="62">
        <f t="shared" si="79"/>
        <v>3.9324941868284133</v>
      </c>
      <c r="E5095">
        <v>-2.3103949551309344E-2</v>
      </c>
    </row>
    <row r="5096" spans="2:5" x14ac:dyDescent="0.3">
      <c r="B5096" s="205">
        <v>40729</v>
      </c>
      <c r="C5096" s="81">
        <v>101.310875</v>
      </c>
      <c r="D5096" s="62">
        <f t="shared" si="79"/>
        <v>-0.74498058552782531</v>
      </c>
      <c r="E5096">
        <v>-2.3136095212581972E-2</v>
      </c>
    </row>
    <row r="5097" spans="2:5" x14ac:dyDescent="0.3">
      <c r="B5097" s="205">
        <v>43377</v>
      </c>
      <c r="C5097" s="81">
        <v>397.26730300000003</v>
      </c>
      <c r="D5097" s="62">
        <f t="shared" si="79"/>
        <v>57.612540840723213</v>
      </c>
      <c r="E5097">
        <v>-2.3160152921631511E-2</v>
      </c>
    </row>
    <row r="5098" spans="2:5" x14ac:dyDescent="0.3">
      <c r="B5098" s="205">
        <v>37446</v>
      </c>
      <c r="C5098" s="81">
        <v>6.7778549999999997</v>
      </c>
      <c r="D5098" s="62">
        <f t="shared" si="79"/>
        <v>-0.97273625812849374</v>
      </c>
      <c r="E5098">
        <v>-2.336932112341154E-2</v>
      </c>
    </row>
    <row r="5099" spans="2:5" x14ac:dyDescent="0.3">
      <c r="B5099" s="205">
        <v>42480</v>
      </c>
      <c r="C5099" s="81">
        <v>248.60325599999999</v>
      </c>
      <c r="D5099" s="62">
        <f t="shared" si="79"/>
        <v>-0.2921815566744641</v>
      </c>
      <c r="E5099">
        <v>-2.3387561994681148E-2</v>
      </c>
    </row>
    <row r="5100" spans="2:5" x14ac:dyDescent="0.3">
      <c r="B5100" s="205">
        <v>43297</v>
      </c>
      <c r="C5100" s="81">
        <v>351.22460899999999</v>
      </c>
      <c r="D5100" s="62">
        <f t="shared" si="79"/>
        <v>8.2564748616290853</v>
      </c>
      <c r="E5100">
        <v>-2.3398032804881373E-2</v>
      </c>
    </row>
    <row r="5101" spans="2:5" x14ac:dyDescent="0.3">
      <c r="B5101" s="205">
        <v>38905</v>
      </c>
      <c r="C5101" s="81">
        <v>37.943668000000002</v>
      </c>
      <c r="D5101" s="62">
        <f t="shared" si="79"/>
        <v>2.4936504851275938</v>
      </c>
      <c r="E5101">
        <v>-2.3496660933631182E-2</v>
      </c>
    </row>
    <row r="5102" spans="2:5" x14ac:dyDescent="0.3">
      <c r="B5102" s="205">
        <v>38313</v>
      </c>
      <c r="C5102" s="81">
        <v>10.860751</v>
      </c>
      <c r="D5102" s="62">
        <f t="shared" si="79"/>
        <v>-5.7732944236917057E-2</v>
      </c>
      <c r="E5102">
        <v>-2.3568140566257112E-2</v>
      </c>
    </row>
    <row r="5103" spans="2:5" x14ac:dyDescent="0.3">
      <c r="B5103" s="205">
        <v>38300</v>
      </c>
      <c r="C5103" s="81">
        <v>11.526192</v>
      </c>
      <c r="D5103" s="62">
        <f t="shared" si="79"/>
        <v>9.4086034774004706E-2</v>
      </c>
      <c r="E5103">
        <v>-2.3573537640206518E-2</v>
      </c>
    </row>
    <row r="5104" spans="2:5" x14ac:dyDescent="0.3">
      <c r="B5104" s="205">
        <v>38040</v>
      </c>
      <c r="C5104" s="81">
        <v>10.534996</v>
      </c>
      <c r="D5104" s="62">
        <f t="shared" si="79"/>
        <v>3.3397233633301354E-2</v>
      </c>
      <c r="E5104">
        <v>-2.3576443890936698E-2</v>
      </c>
    </row>
    <row r="5105" spans="2:5" x14ac:dyDescent="0.3">
      <c r="B5105" s="205">
        <v>38078</v>
      </c>
      <c r="C5105" s="81">
        <v>10.194527000000001</v>
      </c>
      <c r="D5105" s="62">
        <f t="shared" si="79"/>
        <v>0.16852667224269083</v>
      </c>
      <c r="E5105">
        <v>-2.3613277368470093E-2</v>
      </c>
    </row>
    <row r="5106" spans="2:5" x14ac:dyDescent="0.3">
      <c r="B5106" s="205">
        <v>38202</v>
      </c>
      <c r="C5106" s="81">
        <v>8.7242569999999997</v>
      </c>
      <c r="D5106" s="62">
        <f t="shared" si="79"/>
        <v>-0.95304569816056828</v>
      </c>
      <c r="E5106">
        <v>-2.3628851118977487E-2</v>
      </c>
    </row>
    <row r="5107" spans="2:5" x14ac:dyDescent="0.3">
      <c r="B5107" s="205">
        <v>41852</v>
      </c>
      <c r="C5107" s="81">
        <v>185.803146</v>
      </c>
      <c r="D5107" s="62">
        <f t="shared" si="79"/>
        <v>0.3999170582023216</v>
      </c>
      <c r="E5107">
        <v>-2.3643039850112246E-2</v>
      </c>
    </row>
    <row r="5108" spans="2:5" x14ac:dyDescent="0.3">
      <c r="B5108" s="205">
        <v>41508</v>
      </c>
      <c r="C5108" s="81">
        <v>132.72439600000001</v>
      </c>
      <c r="D5108" s="62">
        <f t="shared" si="79"/>
        <v>-0.1871876502863804</v>
      </c>
      <c r="E5108">
        <v>-2.3745881408044987E-2</v>
      </c>
    </row>
    <row r="5109" spans="2:5" x14ac:dyDescent="0.3">
      <c r="B5109" s="205">
        <v>41785</v>
      </c>
      <c r="C5109" s="81">
        <v>163.29032900000001</v>
      </c>
      <c r="D5109" s="62">
        <f t="shared" si="79"/>
        <v>-0.59999055843417592</v>
      </c>
      <c r="E5109">
        <v>-2.3750869663500426E-2</v>
      </c>
    </row>
    <row r="5110" spans="2:5" x14ac:dyDescent="0.3">
      <c r="B5110" s="205">
        <v>43371</v>
      </c>
      <c r="C5110" s="81">
        <v>408.21618699999999</v>
      </c>
      <c r="D5110" s="62">
        <f t="shared" si="79"/>
        <v>-0.18175424120479872</v>
      </c>
      <c r="E5110">
        <v>-2.3782211817085383E-2</v>
      </c>
    </row>
    <row r="5111" spans="2:5" x14ac:dyDescent="0.3">
      <c r="B5111" s="205">
        <v>44145</v>
      </c>
      <c r="C5111" s="81">
        <v>498.891907</v>
      </c>
      <c r="D5111" s="62">
        <f t="shared" si="79"/>
        <v>5.964189664720827</v>
      </c>
      <c r="E5111">
        <v>-2.3789227709008615E-2</v>
      </c>
    </row>
    <row r="5112" spans="2:5" x14ac:dyDescent="0.3">
      <c r="B5112" s="205">
        <v>40185</v>
      </c>
      <c r="C5112" s="81">
        <v>71.636748999999995</v>
      </c>
      <c r="D5112" s="62">
        <f t="shared" si="79"/>
        <v>-0.83560342889989303</v>
      </c>
      <c r="E5112">
        <v>-2.3809739569535505E-2</v>
      </c>
    </row>
    <row r="5113" spans="2:5" x14ac:dyDescent="0.3">
      <c r="B5113" s="205">
        <v>43364</v>
      </c>
      <c r="C5113" s="81">
        <v>435.75573700000001</v>
      </c>
      <c r="D5113" s="62">
        <f t="shared" si="79"/>
        <v>-0.22396920674843654</v>
      </c>
      <c r="E5113">
        <v>-2.3883498988520269E-2</v>
      </c>
    </row>
    <row r="5114" spans="2:5" x14ac:dyDescent="0.3">
      <c r="B5114" s="205">
        <v>44805</v>
      </c>
      <c r="C5114" s="81">
        <v>561.51861599999995</v>
      </c>
      <c r="D5114" s="62">
        <f t="shared" si="79"/>
        <v>2.8519797006645202</v>
      </c>
      <c r="E5114">
        <v>-2.3988964915880057E-2</v>
      </c>
    </row>
    <row r="5115" spans="2:5" x14ac:dyDescent="0.3">
      <c r="B5115" s="205">
        <v>41492</v>
      </c>
      <c r="C5115" s="81">
        <v>145.774033</v>
      </c>
      <c r="D5115" s="62">
        <f t="shared" si="79"/>
        <v>0.57842274485719325</v>
      </c>
      <c r="E5115">
        <v>-2.4048573439775855E-2</v>
      </c>
    </row>
    <row r="5116" spans="2:5" x14ac:dyDescent="0.3">
      <c r="B5116" s="205">
        <v>40996</v>
      </c>
      <c r="C5116" s="81">
        <v>92.354240000000004</v>
      </c>
      <c r="D5116" s="62">
        <f t="shared" si="79"/>
        <v>-1.2621834172323798E-2</v>
      </c>
      <c r="E5116">
        <v>-2.4079219276394049E-2</v>
      </c>
    </row>
    <row r="5117" spans="2:5" x14ac:dyDescent="0.3">
      <c r="B5117" s="205">
        <v>40758</v>
      </c>
      <c r="C5117" s="81">
        <v>93.534820999999994</v>
      </c>
      <c r="D5117" s="62">
        <f t="shared" si="79"/>
        <v>1.1968171303540722</v>
      </c>
      <c r="E5117">
        <v>-2.4107415226557686E-2</v>
      </c>
    </row>
    <row r="5118" spans="2:5" x14ac:dyDescent="0.3">
      <c r="B5118" s="205">
        <v>39372</v>
      </c>
      <c r="C5118" s="81">
        <v>42.577427</v>
      </c>
      <c r="D5118" s="62">
        <f t="shared" si="79"/>
        <v>-0.83139413319164412</v>
      </c>
      <c r="E5118">
        <v>-2.4143099795763515E-2</v>
      </c>
    </row>
    <row r="5119" spans="2:5" x14ac:dyDescent="0.3">
      <c r="B5119" s="205">
        <v>42642</v>
      </c>
      <c r="C5119" s="81">
        <v>252.52636699999999</v>
      </c>
      <c r="D5119" s="62">
        <f t="shared" si="79"/>
        <v>-0.54626182970446346</v>
      </c>
      <c r="E5119">
        <v>-2.4161450078999742E-2</v>
      </c>
    </row>
    <row r="5120" spans="2:5" x14ac:dyDescent="0.3">
      <c r="B5120" s="205">
        <v>44536</v>
      </c>
      <c r="C5120" s="81">
        <v>556.54644800000005</v>
      </c>
      <c r="D5120" s="62">
        <f t="shared" si="79"/>
        <v>4.0370942173191385E-2</v>
      </c>
      <c r="E5120">
        <v>-2.4167811819316154E-2</v>
      </c>
    </row>
    <row r="5121" spans="2:5" x14ac:dyDescent="0.3">
      <c r="B5121" s="205">
        <v>45280</v>
      </c>
      <c r="C5121" s="81">
        <v>534.95001200000002</v>
      </c>
      <c r="D5121" s="62">
        <f t="shared" si="79"/>
        <v>1.0794461044510013</v>
      </c>
      <c r="E5121">
        <v>-2.4170010415833408E-2</v>
      </c>
    </row>
    <row r="5122" spans="2:5" x14ac:dyDescent="0.3">
      <c r="B5122" s="205">
        <v>42821</v>
      </c>
      <c r="C5122" s="81">
        <v>257.256012</v>
      </c>
      <c r="D5122" s="62">
        <f t="shared" si="79"/>
        <v>0.29128928103054491</v>
      </c>
      <c r="E5122">
        <v>-2.4173618977914972E-2</v>
      </c>
    </row>
    <row r="5123" spans="2:5" x14ac:dyDescent="0.3">
      <c r="B5123" s="205">
        <v>41919</v>
      </c>
      <c r="C5123" s="81">
        <v>199.224152</v>
      </c>
      <c r="D5123" s="62">
        <f t="shared" si="79"/>
        <v>5.1218570786653306</v>
      </c>
      <c r="E5123">
        <v>-2.419710059352817E-2</v>
      </c>
    </row>
    <row r="5124" spans="2:5" x14ac:dyDescent="0.3">
      <c r="B5124" s="205">
        <v>38797</v>
      </c>
      <c r="C5124" s="81">
        <v>32.543090999999997</v>
      </c>
      <c r="D5124" s="62">
        <f t="shared" si="79"/>
        <v>-0.91540746253819572</v>
      </c>
      <c r="E5124">
        <v>-2.4320913604597618E-2</v>
      </c>
    </row>
    <row r="5125" spans="2:5" x14ac:dyDescent="0.3">
      <c r="B5125" s="205">
        <v>43556</v>
      </c>
      <c r="C5125" s="81">
        <v>384.70404100000002</v>
      </c>
      <c r="D5125" s="62">
        <f t="shared" si="79"/>
        <v>-0.28572445187925216</v>
      </c>
      <c r="E5125">
        <v>-2.4333946322633328E-2</v>
      </c>
    </row>
    <row r="5126" spans="2:5" x14ac:dyDescent="0.3">
      <c r="B5126" s="205">
        <v>44670</v>
      </c>
      <c r="C5126" s="81">
        <v>538.59332300000005</v>
      </c>
      <c r="D5126" s="62">
        <f t="shared" si="79"/>
        <v>0.89599593749144246</v>
      </c>
      <c r="E5126">
        <v>-2.4346898938022964E-2</v>
      </c>
    </row>
    <row r="5127" spans="2:5" x14ac:dyDescent="0.3">
      <c r="B5127" s="205">
        <v>42550</v>
      </c>
      <c r="C5127" s="81">
        <v>284.06881700000002</v>
      </c>
      <c r="D5127" s="62">
        <f t="shared" si="79"/>
        <v>2.3897654242009518</v>
      </c>
      <c r="E5127">
        <v>-2.4358731974023409E-2</v>
      </c>
    </row>
    <row r="5128" spans="2:5" x14ac:dyDescent="0.3">
      <c r="B5128" s="205">
        <v>40338</v>
      </c>
      <c r="C5128" s="81">
        <v>83.801910000000007</v>
      </c>
      <c r="D5128" s="62">
        <f t="shared" ref="D5128:D5191" si="80">(C5128-C5129)/C5129</f>
        <v>-0.63915157357072705</v>
      </c>
      <c r="E5128">
        <v>-2.4408691635910799E-2</v>
      </c>
    </row>
    <row r="5129" spans="2:5" x14ac:dyDescent="0.3">
      <c r="B5129" s="205">
        <v>42163</v>
      </c>
      <c r="C5129" s="81">
        <v>232.23576399999999</v>
      </c>
      <c r="D5129" s="62">
        <f t="shared" si="80"/>
        <v>5.380857364492436</v>
      </c>
      <c r="E5129">
        <v>-2.443764014906874E-2</v>
      </c>
    </row>
    <row r="5130" spans="2:5" x14ac:dyDescent="0.3">
      <c r="B5130" s="205">
        <v>38894</v>
      </c>
      <c r="C5130" s="81">
        <v>36.395699</v>
      </c>
      <c r="D5130" s="62">
        <f t="shared" si="80"/>
        <v>-0.93314975433516256</v>
      </c>
      <c r="E5130">
        <v>-2.4471739948754116E-2</v>
      </c>
    </row>
    <row r="5131" spans="2:5" x14ac:dyDescent="0.3">
      <c r="B5131" s="205">
        <v>45197</v>
      </c>
      <c r="C5131" s="81">
        <v>544.43627900000001</v>
      </c>
      <c r="D5131" s="62">
        <f t="shared" si="80"/>
        <v>8.7167798981001869</v>
      </c>
      <c r="E5131">
        <v>-2.4509729652035843E-2</v>
      </c>
    </row>
    <row r="5132" spans="2:5" x14ac:dyDescent="0.3">
      <c r="B5132" s="205">
        <v>40065</v>
      </c>
      <c r="C5132" s="81">
        <v>56.030524999999997</v>
      </c>
      <c r="D5132" s="62">
        <f t="shared" si="80"/>
        <v>-0.76967807318435943</v>
      </c>
      <c r="E5132">
        <v>-2.4593318152552144E-2</v>
      </c>
    </row>
    <row r="5133" spans="2:5" x14ac:dyDescent="0.3">
      <c r="B5133" s="205">
        <v>42121</v>
      </c>
      <c r="C5133" s="81">
        <v>243.270477</v>
      </c>
      <c r="D5133" s="62">
        <f t="shared" si="80"/>
        <v>-0.37904605155909871</v>
      </c>
      <c r="E5133">
        <v>-2.4620558414721466E-2</v>
      </c>
    </row>
    <row r="5134" spans="2:5" x14ac:dyDescent="0.3">
      <c r="B5134" s="205">
        <v>43381</v>
      </c>
      <c r="C5134" s="81">
        <v>391.76895100000002</v>
      </c>
      <c r="D5134" s="62">
        <f t="shared" si="80"/>
        <v>10.084702639330308</v>
      </c>
      <c r="E5134">
        <v>-2.463988763996685E-2</v>
      </c>
    </row>
    <row r="5135" spans="2:5" x14ac:dyDescent="0.3">
      <c r="B5135" s="205">
        <v>38814</v>
      </c>
      <c r="C5135" s="81">
        <v>35.343207999999997</v>
      </c>
      <c r="D5135" s="62">
        <f t="shared" si="80"/>
        <v>4.8752775500820276</v>
      </c>
      <c r="E5135">
        <v>-2.4659308875716421E-2</v>
      </c>
    </row>
    <row r="5136" spans="2:5" x14ac:dyDescent="0.3">
      <c r="B5136" s="205">
        <v>37645</v>
      </c>
      <c r="C5136" s="81">
        <v>6.0155810000000001</v>
      </c>
      <c r="D5136" s="62">
        <f t="shared" si="80"/>
        <v>-0.82117035093987678</v>
      </c>
      <c r="E5136">
        <v>-2.4737340846102535E-2</v>
      </c>
    </row>
    <row r="5137" spans="2:5" x14ac:dyDescent="0.3">
      <c r="B5137" s="205">
        <v>39778</v>
      </c>
      <c r="C5137" s="81">
        <v>33.638610999999997</v>
      </c>
      <c r="D5137" s="62">
        <f t="shared" si="80"/>
        <v>-0.86938158366668394</v>
      </c>
      <c r="E5137">
        <v>-2.478264714025432E-2</v>
      </c>
    </row>
    <row r="5138" spans="2:5" x14ac:dyDescent="0.3">
      <c r="B5138" s="205">
        <v>42341</v>
      </c>
      <c r="C5138" s="81">
        <v>257.53344700000002</v>
      </c>
      <c r="D5138" s="62">
        <f t="shared" si="80"/>
        <v>18.831437501621924</v>
      </c>
      <c r="E5138">
        <v>-2.4832473588357752E-2</v>
      </c>
    </row>
    <row r="5139" spans="2:5" x14ac:dyDescent="0.3">
      <c r="B5139" s="205">
        <v>38379</v>
      </c>
      <c r="C5139" s="81">
        <v>12.986121000000001</v>
      </c>
      <c r="D5139" s="62">
        <f t="shared" si="80"/>
        <v>-0.94649230010523766</v>
      </c>
      <c r="E5139">
        <v>-2.4833400579101994E-2</v>
      </c>
    </row>
    <row r="5140" spans="2:5" x14ac:dyDescent="0.3">
      <c r="B5140" s="205">
        <v>42324</v>
      </c>
      <c r="C5140" s="81">
        <v>242.696304</v>
      </c>
      <c r="D5140" s="62">
        <f t="shared" si="80"/>
        <v>0.56528026257173303</v>
      </c>
      <c r="E5140">
        <v>-2.4855321704103903E-2</v>
      </c>
    </row>
    <row r="5141" spans="2:5" x14ac:dyDescent="0.3">
      <c r="B5141" s="205">
        <v>41480</v>
      </c>
      <c r="C5141" s="81">
        <v>155.049744</v>
      </c>
      <c r="D5141" s="62">
        <f t="shared" si="80"/>
        <v>16.43002477079845</v>
      </c>
      <c r="E5141">
        <v>-2.4878255173071875E-2</v>
      </c>
    </row>
    <row r="5142" spans="2:5" x14ac:dyDescent="0.3">
      <c r="B5142" s="205">
        <v>38211</v>
      </c>
      <c r="C5142" s="81">
        <v>8.8955549999999999</v>
      </c>
      <c r="D5142" s="62">
        <f t="shared" si="80"/>
        <v>-0.81147248983016351</v>
      </c>
      <c r="E5142">
        <v>-2.4890541337786429E-2</v>
      </c>
    </row>
    <row r="5143" spans="2:5" x14ac:dyDescent="0.3">
      <c r="B5143" s="205">
        <v>39945</v>
      </c>
      <c r="C5143" s="81">
        <v>47.184387000000001</v>
      </c>
      <c r="D5143" s="62">
        <f t="shared" si="80"/>
        <v>-0.90075095848243703</v>
      </c>
      <c r="E5143">
        <v>-2.4944550685574062E-2</v>
      </c>
    </row>
    <row r="5144" spans="2:5" x14ac:dyDescent="0.3">
      <c r="B5144" s="205">
        <v>44729</v>
      </c>
      <c r="C5144" s="81">
        <v>475.41403200000002</v>
      </c>
      <c r="D5144" s="62">
        <f t="shared" si="80"/>
        <v>7.622032443964474</v>
      </c>
      <c r="E5144">
        <v>-2.4949819366825485E-2</v>
      </c>
    </row>
    <row r="5145" spans="2:5" x14ac:dyDescent="0.3">
      <c r="B5145" s="205">
        <v>40067</v>
      </c>
      <c r="C5145" s="81">
        <v>55.139439000000003</v>
      </c>
      <c r="D5145" s="62">
        <f t="shared" si="80"/>
        <v>3.21401878521742E-2</v>
      </c>
      <c r="E5145">
        <v>-2.4980694368283162E-2</v>
      </c>
    </row>
    <row r="5146" spans="2:5" x14ac:dyDescent="0.3">
      <c r="B5146" s="205">
        <v>40052</v>
      </c>
      <c r="C5146" s="81">
        <v>53.422432000000001</v>
      </c>
      <c r="D5146" s="62">
        <f t="shared" si="80"/>
        <v>4.3075419599118998</v>
      </c>
      <c r="E5146">
        <v>-2.4990267228656979E-2</v>
      </c>
    </row>
    <row r="5147" spans="2:5" x14ac:dyDescent="0.3">
      <c r="B5147" s="205">
        <v>38057</v>
      </c>
      <c r="C5147" s="81">
        <v>10.065381</v>
      </c>
      <c r="D5147" s="62">
        <f t="shared" si="80"/>
        <v>-0.78946897362845736</v>
      </c>
      <c r="E5147">
        <v>-2.5019012136092339E-2</v>
      </c>
    </row>
    <row r="5148" spans="2:5" x14ac:dyDescent="0.3">
      <c r="B5148" s="205">
        <v>39972</v>
      </c>
      <c r="C5148" s="81">
        <v>47.809489999999997</v>
      </c>
      <c r="D5148" s="62">
        <f t="shared" si="80"/>
        <v>4.4182144611318011</v>
      </c>
      <c r="E5148">
        <v>-2.5054967930165626E-2</v>
      </c>
    </row>
    <row r="5149" spans="2:5" x14ac:dyDescent="0.3">
      <c r="B5149" s="205">
        <v>38222</v>
      </c>
      <c r="C5149" s="81">
        <v>8.8238459999999996</v>
      </c>
      <c r="D5149" s="62">
        <f t="shared" si="80"/>
        <v>0.50640660781835933</v>
      </c>
      <c r="E5149">
        <v>-2.5087960719993526E-2</v>
      </c>
    </row>
    <row r="5150" spans="2:5" x14ac:dyDescent="0.3">
      <c r="B5150" s="205">
        <v>37466</v>
      </c>
      <c r="C5150" s="81">
        <v>5.8575460000000001</v>
      </c>
      <c r="D5150" s="62">
        <f t="shared" si="80"/>
        <v>-0.93933410487939084</v>
      </c>
      <c r="E5150">
        <v>-2.5109617095357119E-2</v>
      </c>
    </row>
    <row r="5151" spans="2:5" x14ac:dyDescent="0.3">
      <c r="B5151" s="205">
        <v>41078</v>
      </c>
      <c r="C5151" s="81">
        <v>96.554184000000006</v>
      </c>
      <c r="D5151" s="62">
        <f t="shared" si="80"/>
        <v>8.9445574650585766E-2</v>
      </c>
      <c r="E5151">
        <v>-2.5259504703673653E-2</v>
      </c>
    </row>
    <row r="5152" spans="2:5" x14ac:dyDescent="0.3">
      <c r="B5152" s="205">
        <v>40609</v>
      </c>
      <c r="C5152" s="81">
        <v>88.626900000000006</v>
      </c>
      <c r="D5152" s="62">
        <f t="shared" si="80"/>
        <v>1.2404018880097096</v>
      </c>
      <c r="E5152">
        <v>-2.5267022718220618E-2</v>
      </c>
    </row>
    <row r="5153" spans="2:5" x14ac:dyDescent="0.3">
      <c r="B5153" s="205">
        <v>39701</v>
      </c>
      <c r="C5153" s="81">
        <v>39.558483000000003</v>
      </c>
      <c r="D5153" s="62">
        <f t="shared" si="80"/>
        <v>-0.92090763931703901</v>
      </c>
      <c r="E5153">
        <v>-2.5276322952924733E-2</v>
      </c>
    </row>
    <row r="5154" spans="2:5" x14ac:dyDescent="0.3">
      <c r="B5154" s="205">
        <v>44225</v>
      </c>
      <c r="C5154" s="81">
        <v>500.15554800000001</v>
      </c>
      <c r="D5154" s="62">
        <f t="shared" si="80"/>
        <v>-3.6349046391305019E-2</v>
      </c>
      <c r="E5154">
        <v>-2.5288872993479504E-2</v>
      </c>
    </row>
    <row r="5155" spans="2:5" x14ac:dyDescent="0.3">
      <c r="B5155" s="205">
        <v>44588</v>
      </c>
      <c r="C5155" s="81">
        <v>519.02148399999999</v>
      </c>
      <c r="D5155" s="62">
        <f t="shared" si="80"/>
        <v>2.4791521543204889</v>
      </c>
      <c r="E5155">
        <v>-2.5331652200808401E-2</v>
      </c>
    </row>
    <row r="5156" spans="2:5" x14ac:dyDescent="0.3">
      <c r="B5156" s="205">
        <v>41586</v>
      </c>
      <c r="C5156" s="81">
        <v>149.18045000000001</v>
      </c>
      <c r="D5156" s="62">
        <f t="shared" si="80"/>
        <v>-0.22848559336431337</v>
      </c>
      <c r="E5156">
        <v>-2.5358242648465815E-2</v>
      </c>
    </row>
    <row r="5157" spans="2:5" x14ac:dyDescent="0.3">
      <c r="B5157" s="205">
        <v>41939</v>
      </c>
      <c r="C5157" s="81">
        <v>193.36054999999999</v>
      </c>
      <c r="D5157" s="62">
        <f t="shared" si="80"/>
        <v>-0.14424155669524086</v>
      </c>
      <c r="E5157">
        <v>-2.5366469179605788E-2</v>
      </c>
    </row>
    <row r="5158" spans="2:5" x14ac:dyDescent="0.3">
      <c r="B5158" s="205">
        <v>42410</v>
      </c>
      <c r="C5158" s="81">
        <v>225.95225500000001</v>
      </c>
      <c r="D5158" s="62">
        <f t="shared" si="80"/>
        <v>1.5960400277687916</v>
      </c>
      <c r="E5158">
        <v>-2.5476334715015314E-2</v>
      </c>
    </row>
    <row r="5159" spans="2:5" x14ac:dyDescent="0.3">
      <c r="B5159" s="205">
        <v>40862</v>
      </c>
      <c r="C5159" s="81">
        <v>87.037277000000003</v>
      </c>
      <c r="D5159" s="62">
        <f t="shared" si="80"/>
        <v>-0.82104085749623434</v>
      </c>
      <c r="E5159">
        <v>-2.5512901738408866E-2</v>
      </c>
    </row>
    <row r="5160" spans="2:5" x14ac:dyDescent="0.3">
      <c r="B5160" s="205">
        <v>44249</v>
      </c>
      <c r="C5160" s="81">
        <v>486.35278299999999</v>
      </c>
      <c r="D5160" s="62">
        <f t="shared" si="80"/>
        <v>8.5699931895851664E-2</v>
      </c>
      <c r="E5160">
        <v>-2.5513724044385542E-2</v>
      </c>
    </row>
    <row r="5161" spans="2:5" x14ac:dyDescent="0.3">
      <c r="B5161" s="205">
        <v>43782</v>
      </c>
      <c r="C5161" s="81">
        <v>447.96243299999998</v>
      </c>
      <c r="D5161" s="62">
        <f t="shared" si="80"/>
        <v>89.473408079791298</v>
      </c>
      <c r="E5161">
        <v>-2.5522517802765692E-2</v>
      </c>
    </row>
    <row r="5162" spans="2:5" x14ac:dyDescent="0.3">
      <c r="B5162" s="205">
        <v>37727</v>
      </c>
      <c r="C5162" s="81">
        <v>4.9513160000000003</v>
      </c>
      <c r="D5162" s="62">
        <f t="shared" si="80"/>
        <v>-0.9886081459106788</v>
      </c>
      <c r="E5162">
        <v>-2.5525240060539096E-2</v>
      </c>
    </row>
    <row r="5163" spans="2:5" x14ac:dyDescent="0.3">
      <c r="B5163" s="205">
        <v>43993</v>
      </c>
      <c r="C5163" s="81">
        <v>434.63653599999998</v>
      </c>
      <c r="D5163" s="62">
        <f t="shared" si="80"/>
        <v>2.420956983822776</v>
      </c>
      <c r="E5163">
        <v>-2.5546629561692933E-2</v>
      </c>
    </row>
    <row r="5164" spans="2:5" x14ac:dyDescent="0.3">
      <c r="B5164" s="205">
        <v>41368</v>
      </c>
      <c r="C5164" s="81">
        <v>127.05115499999999</v>
      </c>
      <c r="D5164" s="62">
        <f t="shared" si="80"/>
        <v>1.3050883205475121</v>
      </c>
      <c r="E5164">
        <v>-2.5658589563558546E-2</v>
      </c>
    </row>
    <row r="5165" spans="2:5" x14ac:dyDescent="0.3">
      <c r="B5165" s="205">
        <v>40002</v>
      </c>
      <c r="C5165" s="81">
        <v>55.117694999999998</v>
      </c>
      <c r="D5165" s="62">
        <f t="shared" si="80"/>
        <v>0.82782722675775045</v>
      </c>
      <c r="E5165">
        <v>-2.5739321907421987E-2</v>
      </c>
    </row>
    <row r="5166" spans="2:5" x14ac:dyDescent="0.3">
      <c r="B5166" s="205">
        <v>38765</v>
      </c>
      <c r="C5166" s="81">
        <v>30.154762000000002</v>
      </c>
      <c r="D5166" s="62">
        <f t="shared" si="80"/>
        <v>0.77182123331365171</v>
      </c>
      <c r="E5166">
        <v>-2.5807721776113599E-2</v>
      </c>
    </row>
    <row r="5167" spans="2:5" x14ac:dyDescent="0.3">
      <c r="B5167" s="205">
        <v>38523</v>
      </c>
      <c r="C5167" s="81">
        <v>17.019076999999999</v>
      </c>
      <c r="D5167" s="62">
        <f t="shared" si="80"/>
        <v>-0.93268379721201744</v>
      </c>
      <c r="E5167">
        <v>-2.5853989458733621E-2</v>
      </c>
    </row>
    <row r="5168" spans="2:5" x14ac:dyDescent="0.3">
      <c r="B5168" s="205">
        <v>42247</v>
      </c>
      <c r="C5168" s="81">
        <v>252.822891</v>
      </c>
      <c r="D5168" s="62">
        <f t="shared" si="80"/>
        <v>4.6518979268444154</v>
      </c>
      <c r="E5168">
        <v>-2.5865164943623824E-2</v>
      </c>
    </row>
    <row r="5169" spans="2:5" x14ac:dyDescent="0.3">
      <c r="B5169" s="205">
        <v>39561</v>
      </c>
      <c r="C5169" s="81">
        <v>44.732388</v>
      </c>
      <c r="D5169" s="62">
        <f t="shared" si="80"/>
        <v>-0.35935495629567504</v>
      </c>
      <c r="E5169">
        <v>-2.5866152138909984E-2</v>
      </c>
    </row>
    <row r="5170" spans="2:5" x14ac:dyDescent="0.3">
      <c r="B5170" s="205">
        <v>40259</v>
      </c>
      <c r="C5170" s="81">
        <v>69.823982000000001</v>
      </c>
      <c r="D5170" s="62">
        <f t="shared" si="80"/>
        <v>-0.84342278402605042</v>
      </c>
      <c r="E5170">
        <v>-2.5899128441491299E-2</v>
      </c>
    </row>
    <row r="5171" spans="2:5" x14ac:dyDescent="0.3">
      <c r="B5171" s="205">
        <v>43346</v>
      </c>
      <c r="C5171" s="81">
        <v>445.93960600000003</v>
      </c>
      <c r="D5171" s="62">
        <f t="shared" si="80"/>
        <v>1.2085176828660102</v>
      </c>
      <c r="E5171">
        <v>-2.5900786668925091E-2</v>
      </c>
    </row>
    <row r="5172" spans="2:5" x14ac:dyDescent="0.3">
      <c r="B5172" s="205">
        <v>41871</v>
      </c>
      <c r="C5172" s="81">
        <v>201.91806</v>
      </c>
      <c r="D5172" s="62">
        <f t="shared" si="80"/>
        <v>4.1710151979420216</v>
      </c>
      <c r="E5172">
        <v>-2.5913628660582552E-2</v>
      </c>
    </row>
    <row r="5173" spans="2:5" x14ac:dyDescent="0.3">
      <c r="B5173" s="205">
        <v>39594</v>
      </c>
      <c r="C5173" s="81">
        <v>39.048050000000003</v>
      </c>
      <c r="D5173" s="62">
        <f t="shared" si="80"/>
        <v>7.2752991495195545</v>
      </c>
      <c r="E5173">
        <v>-2.5926127337893873E-2</v>
      </c>
    </row>
    <row r="5174" spans="2:5" x14ac:dyDescent="0.3">
      <c r="B5174" s="205">
        <v>37747</v>
      </c>
      <c r="C5174" s="81">
        <v>4.7186269999999997</v>
      </c>
      <c r="D5174" s="62">
        <f t="shared" si="80"/>
        <v>-0.85597420821903181</v>
      </c>
      <c r="E5174">
        <v>-2.5984269197202394E-2</v>
      </c>
    </row>
    <row r="5175" spans="2:5" x14ac:dyDescent="0.3">
      <c r="B5175" s="205">
        <v>39793</v>
      </c>
      <c r="C5175" s="81">
        <v>32.762374999999999</v>
      </c>
      <c r="D5175" s="62">
        <f t="shared" si="80"/>
        <v>-0.92913212641836007</v>
      </c>
      <c r="E5175">
        <v>-2.6048519066378773E-2</v>
      </c>
    </row>
    <row r="5176" spans="2:5" x14ac:dyDescent="0.3">
      <c r="B5176" s="205">
        <v>43860</v>
      </c>
      <c r="C5176" s="81">
        <v>462.30221599999999</v>
      </c>
      <c r="D5176" s="62">
        <f t="shared" si="80"/>
        <v>68.596261721637362</v>
      </c>
      <c r="E5176">
        <v>-2.6139218640250612E-2</v>
      </c>
    </row>
    <row r="5177" spans="2:5" x14ac:dyDescent="0.3">
      <c r="B5177" s="205">
        <v>37820</v>
      </c>
      <c r="C5177" s="81">
        <v>6.6426299999999996</v>
      </c>
      <c r="D5177" s="62">
        <f t="shared" si="80"/>
        <v>-0.88222287651691933</v>
      </c>
      <c r="E5177">
        <v>-2.6166114850481956E-2</v>
      </c>
    </row>
    <row r="5178" spans="2:5" x14ac:dyDescent="0.3">
      <c r="B5178" s="205">
        <v>40018</v>
      </c>
      <c r="C5178" s="81">
        <v>56.400002000000001</v>
      </c>
      <c r="D5178" s="62">
        <f t="shared" si="80"/>
        <v>-0.62377855024577034</v>
      </c>
      <c r="E5178">
        <v>-2.6266444464360314E-2</v>
      </c>
    </row>
    <row r="5179" spans="2:5" x14ac:dyDescent="0.3">
      <c r="B5179" s="205">
        <v>41485</v>
      </c>
      <c r="C5179" s="81">
        <v>149.91171299999999</v>
      </c>
      <c r="D5179" s="62">
        <f t="shared" si="80"/>
        <v>3.3140165576227578</v>
      </c>
      <c r="E5179">
        <v>-2.62848956383674E-2</v>
      </c>
    </row>
    <row r="5180" spans="2:5" x14ac:dyDescent="0.3">
      <c r="B5180" s="205">
        <v>39806</v>
      </c>
      <c r="C5180" s="81">
        <v>34.749915999999999</v>
      </c>
      <c r="D5180" s="62">
        <f t="shared" si="80"/>
        <v>-0.33213644206793358</v>
      </c>
      <c r="E5180">
        <v>-2.6347410954842478E-2</v>
      </c>
    </row>
    <row r="5181" spans="2:5" x14ac:dyDescent="0.3">
      <c r="B5181" s="205">
        <v>40044</v>
      </c>
      <c r="C5181" s="81">
        <v>52.031460000000003</v>
      </c>
      <c r="D5181" s="62">
        <f t="shared" si="80"/>
        <v>-0.44947458569099213</v>
      </c>
      <c r="E5181">
        <v>-2.6433415415248625E-2</v>
      </c>
    </row>
    <row r="5182" spans="2:5" x14ac:dyDescent="0.3">
      <c r="B5182" s="205">
        <v>40799</v>
      </c>
      <c r="C5182" s="81">
        <v>94.512366999999998</v>
      </c>
      <c r="D5182" s="62">
        <f t="shared" si="80"/>
        <v>-0.80029604086832518</v>
      </c>
      <c r="E5182">
        <v>-2.654466194656516E-2</v>
      </c>
    </row>
    <row r="5183" spans="2:5" x14ac:dyDescent="0.3">
      <c r="B5183" s="205">
        <v>43938</v>
      </c>
      <c r="C5183" s="81">
        <v>473.26236</v>
      </c>
      <c r="D5183" s="62">
        <f t="shared" si="80"/>
        <v>11.356488583659898</v>
      </c>
      <c r="E5183">
        <v>-2.6613581864909672E-2</v>
      </c>
    </row>
    <row r="5184" spans="2:5" x14ac:dyDescent="0.3">
      <c r="B5184" s="205">
        <v>39167</v>
      </c>
      <c r="C5184" s="81">
        <v>38.300716000000001</v>
      </c>
      <c r="D5184" s="62">
        <f t="shared" si="80"/>
        <v>-0.86499927747765593</v>
      </c>
      <c r="E5184">
        <v>-2.6766891370894687E-2</v>
      </c>
    </row>
    <row r="5185" spans="2:5" x14ac:dyDescent="0.3">
      <c r="B5185" s="205">
        <v>42948</v>
      </c>
      <c r="C5185" s="81">
        <v>283.70748900000001</v>
      </c>
      <c r="D5185" s="62">
        <f t="shared" si="80"/>
        <v>-0.48922948443468572</v>
      </c>
      <c r="E5185">
        <v>-2.6774333343179624E-2</v>
      </c>
    </row>
    <row r="5186" spans="2:5" x14ac:dyDescent="0.3">
      <c r="B5186" s="205">
        <v>45441</v>
      </c>
      <c r="C5186" s="81">
        <v>555.45001200000002</v>
      </c>
      <c r="D5186" s="62">
        <f t="shared" si="80"/>
        <v>23.035982182606475</v>
      </c>
      <c r="E5186">
        <v>-2.6892039808522158E-2</v>
      </c>
    </row>
    <row r="5187" spans="2:5" x14ac:dyDescent="0.3">
      <c r="B5187" s="205">
        <v>38651</v>
      </c>
      <c r="C5187" s="81">
        <v>23.109103999999999</v>
      </c>
      <c r="D5187" s="62">
        <f t="shared" si="80"/>
        <v>-0.35094225156218062</v>
      </c>
      <c r="E5187">
        <v>-2.6976122432455282E-2</v>
      </c>
    </row>
    <row r="5188" spans="2:5" x14ac:dyDescent="0.3">
      <c r="B5188" s="205">
        <v>39157</v>
      </c>
      <c r="C5188" s="81">
        <v>35.604080000000003</v>
      </c>
      <c r="D5188" s="62">
        <f t="shared" si="80"/>
        <v>0.73561830873335698</v>
      </c>
      <c r="E5188">
        <v>-2.7058182413009325E-2</v>
      </c>
    </row>
    <row r="5189" spans="2:5" x14ac:dyDescent="0.3">
      <c r="B5189" s="205">
        <v>38618</v>
      </c>
      <c r="C5189" s="81">
        <v>20.513773</v>
      </c>
      <c r="D5189" s="62">
        <f t="shared" si="80"/>
        <v>-0.77826022500123637</v>
      </c>
      <c r="E5189">
        <v>-2.7094859063783106E-2</v>
      </c>
    </row>
    <row r="5190" spans="2:5" x14ac:dyDescent="0.3">
      <c r="B5190" s="205">
        <v>40808</v>
      </c>
      <c r="C5190" s="81">
        <v>92.512825000000007</v>
      </c>
      <c r="D5190" s="62">
        <f t="shared" si="80"/>
        <v>-0.83060832112356475</v>
      </c>
      <c r="E5190">
        <v>-2.7102829724511363E-2</v>
      </c>
    </row>
    <row r="5191" spans="2:5" x14ac:dyDescent="0.3">
      <c r="B5191" s="205">
        <v>44680</v>
      </c>
      <c r="C5191" s="81">
        <v>546.14739999999995</v>
      </c>
      <c r="D5191" s="62">
        <f t="shared" si="80"/>
        <v>0.33664678754364269</v>
      </c>
      <c r="E5191">
        <v>-2.7173348192687862E-2</v>
      </c>
    </row>
    <row r="5192" spans="2:5" x14ac:dyDescent="0.3">
      <c r="B5192" s="205">
        <v>43458</v>
      </c>
      <c r="C5192" s="81">
        <v>408.59515399999998</v>
      </c>
      <c r="D5192" s="62">
        <f t="shared" ref="D5192:D5255" si="81">(C5192-C5193)/C5193</f>
        <v>0.67852730068505873</v>
      </c>
      <c r="E5192">
        <v>-2.7184364908339257E-2</v>
      </c>
    </row>
    <row r="5193" spans="2:5" x14ac:dyDescent="0.3">
      <c r="B5193" s="205">
        <v>42300</v>
      </c>
      <c r="C5193" s="81">
        <v>243.424789</v>
      </c>
      <c r="D5193" s="62">
        <f t="shared" si="81"/>
        <v>8.0834415722530242</v>
      </c>
      <c r="E5193">
        <v>-2.7196873503753109E-2</v>
      </c>
    </row>
    <row r="5194" spans="2:5" x14ac:dyDescent="0.3">
      <c r="B5194" s="205">
        <v>38712</v>
      </c>
      <c r="C5194" s="81">
        <v>26.798739999999999</v>
      </c>
      <c r="D5194" s="62">
        <f t="shared" si="81"/>
        <v>-0.62187302153040558</v>
      </c>
      <c r="E5194">
        <v>-2.720501881267048E-2</v>
      </c>
    </row>
    <row r="5195" spans="2:5" x14ac:dyDescent="0.3">
      <c r="B5195" s="205">
        <v>40190</v>
      </c>
      <c r="C5195" s="81">
        <v>70.872330000000005</v>
      </c>
      <c r="D5195" s="62">
        <f t="shared" si="81"/>
        <v>0.5628720988583007</v>
      </c>
      <c r="E5195">
        <v>-2.7278245465834117E-2</v>
      </c>
    </row>
    <row r="5196" spans="2:5" x14ac:dyDescent="0.3">
      <c r="B5196" s="205">
        <v>39575</v>
      </c>
      <c r="C5196" s="81">
        <v>45.347492000000003</v>
      </c>
      <c r="D5196" s="62">
        <f t="shared" si="81"/>
        <v>0.21946901893333737</v>
      </c>
      <c r="E5196">
        <v>-2.7297681582196098E-2</v>
      </c>
    </row>
    <row r="5197" spans="2:5" x14ac:dyDescent="0.3">
      <c r="B5197" s="205">
        <v>39709</v>
      </c>
      <c r="C5197" s="81">
        <v>37.186259999999997</v>
      </c>
      <c r="D5197" s="62">
        <f t="shared" si="81"/>
        <v>0.17785032257941899</v>
      </c>
      <c r="E5197">
        <v>-2.7389519796483991E-2</v>
      </c>
    </row>
    <row r="5198" spans="2:5" x14ac:dyDescent="0.3">
      <c r="B5198" s="205">
        <v>38749</v>
      </c>
      <c r="C5198" s="81">
        <v>31.571294999999999</v>
      </c>
      <c r="D5198" s="62">
        <f t="shared" si="81"/>
        <v>-0.72202838966002814</v>
      </c>
      <c r="E5198">
        <v>-2.7400488621098704E-2</v>
      </c>
    </row>
    <row r="5199" spans="2:5" x14ac:dyDescent="0.3">
      <c r="B5199" s="205">
        <v>41229</v>
      </c>
      <c r="C5199" s="81">
        <v>113.57740800000001</v>
      </c>
      <c r="D5199" s="62">
        <f t="shared" si="81"/>
        <v>-0.71972592488594911</v>
      </c>
      <c r="E5199">
        <v>-2.7487230555133954E-2</v>
      </c>
    </row>
    <row r="5200" spans="2:5" x14ac:dyDescent="0.3">
      <c r="B5200" s="205">
        <v>43514</v>
      </c>
      <c r="C5200" s="81">
        <v>405.23693800000001</v>
      </c>
      <c r="D5200" s="62">
        <f t="shared" si="81"/>
        <v>-0.26219308020255772</v>
      </c>
      <c r="E5200">
        <v>-2.751558695583296E-2</v>
      </c>
    </row>
    <row r="5201" spans="2:5" x14ac:dyDescent="0.3">
      <c r="B5201" s="205">
        <v>44837</v>
      </c>
      <c r="C5201" s="81">
        <v>549.24523899999997</v>
      </c>
      <c r="D5201" s="62">
        <f t="shared" si="81"/>
        <v>6.0839577964509832</v>
      </c>
      <c r="E5201">
        <v>-2.7576637690306171E-2</v>
      </c>
    </row>
    <row r="5202" spans="2:5" x14ac:dyDescent="0.3">
      <c r="B5202" s="205">
        <v>40323</v>
      </c>
      <c r="C5202" s="81">
        <v>77.533669000000003</v>
      </c>
      <c r="D5202" s="62">
        <f t="shared" si="81"/>
        <v>6.5274025554288375</v>
      </c>
      <c r="E5202">
        <v>-2.7663830797384083E-2</v>
      </c>
    </row>
    <row r="5203" spans="2:5" x14ac:dyDescent="0.3">
      <c r="B5203" s="205">
        <v>38050</v>
      </c>
      <c r="C5203" s="81">
        <v>10.300189</v>
      </c>
      <c r="D5203" s="62">
        <f t="shared" si="81"/>
        <v>-0.98138239674649785</v>
      </c>
      <c r="E5203">
        <v>-2.7706092083605666E-2</v>
      </c>
    </row>
    <row r="5204" spans="2:5" x14ac:dyDescent="0.3">
      <c r="B5204" s="205">
        <v>45299</v>
      </c>
      <c r="C5204" s="81">
        <v>553.25</v>
      </c>
      <c r="D5204" s="62">
        <f t="shared" si="81"/>
        <v>0.29853310612090411</v>
      </c>
      <c r="E5204">
        <v>-2.7765553700354328E-2</v>
      </c>
    </row>
    <row r="5205" spans="2:5" x14ac:dyDescent="0.3">
      <c r="B5205" s="205">
        <v>43454</v>
      </c>
      <c r="C5205" s="81">
        <v>426.05767800000001</v>
      </c>
      <c r="D5205" s="62">
        <f t="shared" si="81"/>
        <v>11.04504116810905</v>
      </c>
      <c r="E5205">
        <v>-2.7911652334757502E-2</v>
      </c>
    </row>
    <row r="5206" spans="2:5" x14ac:dyDescent="0.3">
      <c r="B5206" s="205">
        <v>38888</v>
      </c>
      <c r="C5206" s="81">
        <v>35.372039999999998</v>
      </c>
      <c r="D5206" s="62">
        <f t="shared" si="81"/>
        <v>2.152676184282146</v>
      </c>
      <c r="E5206">
        <v>-2.7950673526478786E-2</v>
      </c>
    </row>
    <row r="5207" spans="2:5" x14ac:dyDescent="0.3">
      <c r="B5207" s="205">
        <v>38309</v>
      </c>
      <c r="C5207" s="81">
        <v>11.219687</v>
      </c>
      <c r="D5207" s="62">
        <f t="shared" si="81"/>
        <v>-0.98062931841317846</v>
      </c>
      <c r="E5207">
        <v>-2.795234788979202E-2</v>
      </c>
    </row>
    <row r="5208" spans="2:5" x14ac:dyDescent="0.3">
      <c r="B5208" s="205">
        <v>44432</v>
      </c>
      <c r="C5208" s="81">
        <v>579.20971699999996</v>
      </c>
      <c r="D5208" s="62">
        <f t="shared" si="81"/>
        <v>13.025695044225358</v>
      </c>
      <c r="E5208">
        <v>-2.7955503858976268E-2</v>
      </c>
    </row>
    <row r="5209" spans="2:5" x14ac:dyDescent="0.3">
      <c r="B5209" s="205">
        <v>39506</v>
      </c>
      <c r="C5209" s="81">
        <v>41.296329</v>
      </c>
      <c r="D5209" s="62">
        <f t="shared" si="81"/>
        <v>-0.90376635841774866</v>
      </c>
      <c r="E5209">
        <v>-2.7958195568093345E-2</v>
      </c>
    </row>
    <row r="5210" spans="2:5" x14ac:dyDescent="0.3">
      <c r="B5210" s="205">
        <v>43728</v>
      </c>
      <c r="C5210" s="81">
        <v>429.12570199999999</v>
      </c>
      <c r="D5210" s="62">
        <f t="shared" si="81"/>
        <v>10.161439974127608</v>
      </c>
      <c r="E5210">
        <v>-2.8023218611321361E-2</v>
      </c>
    </row>
    <row r="5211" spans="2:5" x14ac:dyDescent="0.3">
      <c r="B5211" s="205">
        <v>39702</v>
      </c>
      <c r="C5211" s="81">
        <v>38.447163000000003</v>
      </c>
      <c r="D5211" s="62">
        <f t="shared" si="81"/>
        <v>8.4387967871430242E-2</v>
      </c>
      <c r="E5211">
        <v>-2.8093089413969669E-2</v>
      </c>
    </row>
    <row r="5212" spans="2:5" x14ac:dyDescent="0.3">
      <c r="B5212" s="205">
        <v>39769</v>
      </c>
      <c r="C5212" s="81">
        <v>35.455173000000002</v>
      </c>
      <c r="D5212" s="62">
        <f t="shared" si="81"/>
        <v>-0.61082394584460786</v>
      </c>
      <c r="E5212">
        <v>-2.8119566778358564E-2</v>
      </c>
    </row>
    <row r="5213" spans="2:5" x14ac:dyDescent="0.3">
      <c r="B5213" s="205">
        <v>40962</v>
      </c>
      <c r="C5213" s="81">
        <v>91.103172000000001</v>
      </c>
      <c r="D5213" s="62">
        <f t="shared" si="81"/>
        <v>-0.38857889710251853</v>
      </c>
      <c r="E5213">
        <v>-2.8122416339802014E-2</v>
      </c>
    </row>
    <row r="5214" spans="2:5" x14ac:dyDescent="0.3">
      <c r="B5214" s="205">
        <v>41520</v>
      </c>
      <c r="C5214" s="81">
        <v>149.00233499999999</v>
      </c>
      <c r="D5214" s="62">
        <f t="shared" si="81"/>
        <v>-0.60685735307773825</v>
      </c>
      <c r="E5214">
        <v>-2.8173271903106624E-2</v>
      </c>
    </row>
    <row r="5215" spans="2:5" x14ac:dyDescent="0.3">
      <c r="B5215" s="205">
        <v>43388</v>
      </c>
      <c r="C5215" s="81">
        <v>379.00323500000002</v>
      </c>
      <c r="D5215" s="62">
        <f t="shared" si="81"/>
        <v>-0.27654251148998166</v>
      </c>
      <c r="E5215">
        <v>-2.8196529333273292E-2</v>
      </c>
    </row>
    <row r="5216" spans="2:5" x14ac:dyDescent="0.3">
      <c r="B5216" s="205">
        <v>44642</v>
      </c>
      <c r="C5216" s="81">
        <v>523.87768600000004</v>
      </c>
      <c r="D5216" s="62">
        <f t="shared" si="81"/>
        <v>11.377616941447766</v>
      </c>
      <c r="E5216">
        <v>-2.8295785205633694E-2</v>
      </c>
    </row>
    <row r="5217" spans="2:5" x14ac:dyDescent="0.3">
      <c r="B5217" s="205">
        <v>39281</v>
      </c>
      <c r="C5217" s="81">
        <v>42.324599999999997</v>
      </c>
      <c r="D5217" s="62">
        <f t="shared" si="81"/>
        <v>-0.11272376212369893</v>
      </c>
      <c r="E5217">
        <v>-2.8530375783839417E-2</v>
      </c>
    </row>
    <row r="5218" spans="2:5" x14ac:dyDescent="0.3">
      <c r="B5218" s="205">
        <v>39961</v>
      </c>
      <c r="C5218" s="81">
        <v>47.701717000000002</v>
      </c>
      <c r="D5218" s="62">
        <f t="shared" si="81"/>
        <v>7.1626134275804612</v>
      </c>
      <c r="E5218">
        <v>-2.8533865984451724E-2</v>
      </c>
    </row>
    <row r="5219" spans="2:5" x14ac:dyDescent="0.3">
      <c r="B5219" s="205">
        <v>37648</v>
      </c>
      <c r="C5219" s="81">
        <v>5.8439269999999999</v>
      </c>
      <c r="D5219" s="62">
        <f t="shared" si="81"/>
        <v>-0.41439439366816555</v>
      </c>
      <c r="E5219">
        <v>-2.8534899621499601E-2</v>
      </c>
    </row>
    <row r="5220" spans="2:5" x14ac:dyDescent="0.3">
      <c r="B5220" s="205">
        <v>38104</v>
      </c>
      <c r="C5220" s="81">
        <v>9.9792880000000004</v>
      </c>
      <c r="D5220" s="62">
        <f t="shared" si="81"/>
        <v>-0.96067112723373638</v>
      </c>
      <c r="E5220">
        <v>-2.8571667760655957E-2</v>
      </c>
    </row>
    <row r="5221" spans="2:5" x14ac:dyDescent="0.3">
      <c r="B5221" s="205">
        <v>42660</v>
      </c>
      <c r="C5221" s="81">
        <v>253.739487</v>
      </c>
      <c r="D5221" s="62">
        <f t="shared" si="81"/>
        <v>1.1217603743956459E-2</v>
      </c>
      <c r="E5221">
        <v>-2.8581793164914E-2</v>
      </c>
    </row>
    <row r="5222" spans="2:5" x14ac:dyDescent="0.3">
      <c r="B5222" s="205">
        <v>42290</v>
      </c>
      <c r="C5222" s="81">
        <v>250.924713</v>
      </c>
      <c r="D5222" s="62">
        <f t="shared" si="81"/>
        <v>-0.59438736968494266</v>
      </c>
      <c r="E5222">
        <v>-2.8673979503509233E-2</v>
      </c>
    </row>
    <row r="5223" spans="2:5" x14ac:dyDescent="0.3">
      <c r="B5223" s="205">
        <v>44466</v>
      </c>
      <c r="C5223" s="81">
        <v>618.63140899999996</v>
      </c>
      <c r="D5223" s="62">
        <f t="shared" si="81"/>
        <v>6.0677511461719993</v>
      </c>
      <c r="E5223">
        <v>-2.868532232121692E-2</v>
      </c>
    </row>
    <row r="5224" spans="2:5" x14ac:dyDescent="0.3">
      <c r="B5224" s="205">
        <v>40870</v>
      </c>
      <c r="C5224" s="81">
        <v>87.528747999999993</v>
      </c>
      <c r="D5224" s="62">
        <f t="shared" si="81"/>
        <v>2.8963408060043236</v>
      </c>
      <c r="E5224">
        <v>-2.8755765187623149E-2</v>
      </c>
    </row>
    <row r="5225" spans="2:5" x14ac:dyDescent="0.3">
      <c r="B5225" s="205">
        <v>38630</v>
      </c>
      <c r="C5225" s="81">
        <v>22.464345999999999</v>
      </c>
      <c r="D5225" s="62">
        <f t="shared" si="81"/>
        <v>-0.91664030669719954</v>
      </c>
      <c r="E5225">
        <v>-2.8758198023140041E-2</v>
      </c>
    </row>
    <row r="5226" spans="2:5" x14ac:dyDescent="0.3">
      <c r="B5226" s="205">
        <v>42521</v>
      </c>
      <c r="C5226" s="81">
        <v>269.48690800000003</v>
      </c>
      <c r="D5226" s="62">
        <f t="shared" si="81"/>
        <v>6.0049882878444043</v>
      </c>
      <c r="E5226">
        <v>-2.8829975497901648E-2</v>
      </c>
    </row>
    <row r="5227" spans="2:5" x14ac:dyDescent="0.3">
      <c r="B5227" s="205">
        <v>38902</v>
      </c>
      <c r="C5227" s="81">
        <v>38.470714999999998</v>
      </c>
      <c r="D5227" s="62">
        <f t="shared" si="81"/>
        <v>-0.84869471391081641</v>
      </c>
      <c r="E5227">
        <v>-2.9014315147271826E-2</v>
      </c>
    </row>
    <row r="5228" spans="2:5" x14ac:dyDescent="0.3">
      <c r="B5228" s="205">
        <v>42109</v>
      </c>
      <c r="C5228" s="81">
        <v>254.25889599999999</v>
      </c>
      <c r="D5228" s="62">
        <f t="shared" si="81"/>
        <v>9.5820148416877746</v>
      </c>
      <c r="E5228">
        <v>-2.9090556600713195E-2</v>
      </c>
    </row>
    <row r="5229" spans="2:5" x14ac:dyDescent="0.3">
      <c r="B5229" s="205">
        <v>38685</v>
      </c>
      <c r="C5229" s="81">
        <v>24.027456000000001</v>
      </c>
      <c r="D5229" s="62">
        <f t="shared" si="81"/>
        <v>-0.73522222414334082</v>
      </c>
      <c r="E5229">
        <v>-2.911790932528548E-2</v>
      </c>
    </row>
    <row r="5230" spans="2:5" x14ac:dyDescent="0.3">
      <c r="B5230" s="205">
        <v>40906</v>
      </c>
      <c r="C5230" s="81">
        <v>90.745743000000004</v>
      </c>
      <c r="D5230" s="62">
        <f t="shared" si="81"/>
        <v>-0.33739493876541049</v>
      </c>
      <c r="E5230">
        <v>-2.9158877284846663E-2</v>
      </c>
    </row>
    <row r="5231" spans="2:5" x14ac:dyDescent="0.3">
      <c r="B5231" s="205">
        <v>41445</v>
      </c>
      <c r="C5231" s="81">
        <v>136.952988</v>
      </c>
      <c r="D5231" s="62">
        <f t="shared" si="81"/>
        <v>-0.62775506409907067</v>
      </c>
      <c r="E5231">
        <v>-2.9166904437017967E-2</v>
      </c>
    </row>
    <row r="5232" spans="2:5" x14ac:dyDescent="0.3">
      <c r="B5232" s="205">
        <v>43404</v>
      </c>
      <c r="C5232" s="81">
        <v>367.91095000000001</v>
      </c>
      <c r="D5232" s="62">
        <f t="shared" si="81"/>
        <v>22.542214624891987</v>
      </c>
      <c r="E5232">
        <v>-2.9266992932131579E-2</v>
      </c>
    </row>
    <row r="5233" spans="2:5" x14ac:dyDescent="0.3">
      <c r="B5233" s="205">
        <v>38471</v>
      </c>
      <c r="C5233" s="81">
        <v>15.627712000000001</v>
      </c>
      <c r="D5233" s="62">
        <f t="shared" si="81"/>
        <v>-0.56412701452377978</v>
      </c>
      <c r="E5233">
        <v>-2.9308552211373119E-2</v>
      </c>
    </row>
    <row r="5234" spans="2:5" x14ac:dyDescent="0.3">
      <c r="B5234" s="205">
        <v>38859</v>
      </c>
      <c r="C5234" s="81">
        <v>35.853821000000003</v>
      </c>
      <c r="D5234" s="62">
        <f t="shared" si="81"/>
        <v>-0.90467819623501144</v>
      </c>
      <c r="E5234">
        <v>-2.9319731504609564E-2</v>
      </c>
    </row>
    <row r="5235" spans="2:5" x14ac:dyDescent="0.3">
      <c r="B5235" s="205">
        <v>43384</v>
      </c>
      <c r="C5235" s="81">
        <v>376.13452100000001</v>
      </c>
      <c r="D5235" s="62">
        <f t="shared" si="81"/>
        <v>46.450261400326632</v>
      </c>
      <c r="E5235">
        <v>-2.9364667703273357E-2</v>
      </c>
    </row>
    <row r="5236" spans="2:5" x14ac:dyDescent="0.3">
      <c r="B5236" s="205">
        <v>37917</v>
      </c>
      <c r="C5236" s="81">
        <v>7.9269220000000002</v>
      </c>
      <c r="D5236" s="62">
        <f t="shared" si="81"/>
        <v>-0.88496152043270104</v>
      </c>
      <c r="E5236">
        <v>-2.9453504831292634E-2</v>
      </c>
    </row>
    <row r="5237" spans="2:5" x14ac:dyDescent="0.3">
      <c r="B5237" s="205">
        <v>40147</v>
      </c>
      <c r="C5237" s="81">
        <v>68.906700000000001</v>
      </c>
      <c r="D5237" s="62">
        <f t="shared" si="81"/>
        <v>-0.16417526566635082</v>
      </c>
      <c r="E5237">
        <v>-2.9529189120764548E-2</v>
      </c>
    </row>
    <row r="5238" spans="2:5" x14ac:dyDescent="0.3">
      <c r="B5238" s="205">
        <v>40505</v>
      </c>
      <c r="C5238" s="81">
        <v>82.441565999999995</v>
      </c>
      <c r="D5238" s="62">
        <f t="shared" si="81"/>
        <v>-0.82068391500062221</v>
      </c>
      <c r="E5238">
        <v>-2.9640917226623438E-2</v>
      </c>
    </row>
    <row r="5239" spans="2:5" x14ac:dyDescent="0.3">
      <c r="B5239" s="205">
        <v>44074</v>
      </c>
      <c r="C5239" s="81">
        <v>459.75555400000002</v>
      </c>
      <c r="D5239" s="62">
        <f t="shared" si="81"/>
        <v>2.0163230870693671</v>
      </c>
      <c r="E5239">
        <v>-2.9646301727975662E-2</v>
      </c>
    </row>
    <row r="5240" spans="2:5" x14ac:dyDescent="0.3">
      <c r="B5240" s="205">
        <v>41641</v>
      </c>
      <c r="C5240" s="81">
        <v>152.422516</v>
      </c>
      <c r="D5240" s="62">
        <f t="shared" si="81"/>
        <v>17.573667283382179</v>
      </c>
      <c r="E5240">
        <v>-2.9651346025545606E-2</v>
      </c>
    </row>
    <row r="5241" spans="2:5" x14ac:dyDescent="0.3">
      <c r="B5241" s="205">
        <v>38173</v>
      </c>
      <c r="C5241" s="81">
        <v>8.2063769999999998</v>
      </c>
      <c r="D5241" s="62">
        <f t="shared" si="81"/>
        <v>-0.96704556264108998</v>
      </c>
      <c r="E5241">
        <v>-2.9675019914632922E-2</v>
      </c>
    </row>
    <row r="5242" spans="2:5" x14ac:dyDescent="0.3">
      <c r="B5242" s="205">
        <v>42376</v>
      </c>
      <c r="C5242" s="81">
        <v>249.02191199999999</v>
      </c>
      <c r="D5242" s="62">
        <f t="shared" si="81"/>
        <v>-1.809082202950394E-2</v>
      </c>
      <c r="E5242">
        <v>-2.9720691024797179E-2</v>
      </c>
    </row>
    <row r="5243" spans="2:5" x14ac:dyDescent="0.3">
      <c r="B5243" s="205">
        <v>42263</v>
      </c>
      <c r="C5243" s="81">
        <v>253.60992400000001</v>
      </c>
      <c r="D5243" s="62">
        <f t="shared" si="81"/>
        <v>25.889938149200656</v>
      </c>
      <c r="E5243">
        <v>-2.9755804218595867E-2</v>
      </c>
    </row>
    <row r="5244" spans="2:5" x14ac:dyDescent="0.3">
      <c r="B5244" s="205">
        <v>38141</v>
      </c>
      <c r="C5244" s="81">
        <v>9.4314060000000008</v>
      </c>
      <c r="D5244" s="62">
        <f t="shared" si="81"/>
        <v>-0.12586136856356117</v>
      </c>
      <c r="E5244">
        <v>-3.0180838654375375E-2</v>
      </c>
    </row>
    <row r="5245" spans="2:5" x14ac:dyDescent="0.3">
      <c r="B5245" s="205">
        <v>38037</v>
      </c>
      <c r="C5245" s="81">
        <v>10.789370999999999</v>
      </c>
      <c r="D5245" s="62">
        <f t="shared" si="81"/>
        <v>-0.97996952654558844</v>
      </c>
      <c r="E5245">
        <v>-3.024979129830796E-2</v>
      </c>
    </row>
    <row r="5246" spans="2:5" x14ac:dyDescent="0.3">
      <c r="B5246" s="205">
        <v>44820</v>
      </c>
      <c r="C5246" s="81">
        <v>538.64782700000001</v>
      </c>
      <c r="D5246" s="62">
        <f t="shared" si="81"/>
        <v>0.26230319854461731</v>
      </c>
      <c r="E5246">
        <v>-3.0259910547853552E-2</v>
      </c>
    </row>
    <row r="5247" spans="2:5" x14ac:dyDescent="0.3">
      <c r="B5247" s="205">
        <v>43958</v>
      </c>
      <c r="C5247" s="81">
        <v>426.71826199999998</v>
      </c>
      <c r="D5247" s="62">
        <f t="shared" si="81"/>
        <v>9.429871271028416</v>
      </c>
      <c r="E5247">
        <v>-3.0283090293217591E-2</v>
      </c>
    </row>
    <row r="5248" spans="2:5" x14ac:dyDescent="0.3">
      <c r="B5248" s="205">
        <v>39192</v>
      </c>
      <c r="C5248" s="81">
        <v>40.913089999999997</v>
      </c>
      <c r="D5248" s="62">
        <f t="shared" si="81"/>
        <v>1.1500417747047636E-2</v>
      </c>
      <c r="E5248">
        <v>-3.0454579137569878E-2</v>
      </c>
    </row>
    <row r="5249" spans="2:5" x14ac:dyDescent="0.3">
      <c r="B5249" s="205">
        <v>39524</v>
      </c>
      <c r="C5249" s="81">
        <v>40.447921999999998</v>
      </c>
      <c r="D5249" s="62">
        <f t="shared" si="81"/>
        <v>1.0572770262524069</v>
      </c>
      <c r="E5249">
        <v>-3.050336909597462E-2</v>
      </c>
    </row>
    <row r="5250" spans="2:5" x14ac:dyDescent="0.3">
      <c r="B5250" s="205">
        <v>38587</v>
      </c>
      <c r="C5250" s="81">
        <v>19.660902</v>
      </c>
      <c r="D5250" s="62">
        <f t="shared" si="81"/>
        <v>-0.92268774916180418</v>
      </c>
      <c r="E5250">
        <v>-3.0583442671206808E-2</v>
      </c>
    </row>
    <row r="5251" spans="2:5" x14ac:dyDescent="0.3">
      <c r="B5251" s="205">
        <v>42082</v>
      </c>
      <c r="C5251" s="81">
        <v>254.30512999999999</v>
      </c>
      <c r="D5251" s="62">
        <f t="shared" si="81"/>
        <v>-0.37702584542201567</v>
      </c>
      <c r="E5251">
        <v>-3.062294865628197E-2</v>
      </c>
    </row>
    <row r="5252" spans="2:5" x14ac:dyDescent="0.3">
      <c r="B5252" s="205">
        <v>43539</v>
      </c>
      <c r="C5252" s="81">
        <v>408.211365</v>
      </c>
      <c r="D5252" s="62">
        <f t="shared" si="81"/>
        <v>9.2195953908955257</v>
      </c>
      <c r="E5252">
        <v>-3.0644734100145243E-2</v>
      </c>
    </row>
    <row r="5253" spans="2:5" x14ac:dyDescent="0.3">
      <c r="B5253" s="205">
        <v>39199</v>
      </c>
      <c r="C5253" s="81">
        <v>39.943984999999998</v>
      </c>
      <c r="D5253" s="62">
        <f t="shared" si="81"/>
        <v>-0.80718798574101913</v>
      </c>
      <c r="E5253">
        <v>-3.0674913471978552E-2</v>
      </c>
    </row>
    <row r="5254" spans="2:5" x14ac:dyDescent="0.3">
      <c r="B5254" s="205">
        <v>42010</v>
      </c>
      <c r="C5254" s="81">
        <v>207.165436</v>
      </c>
      <c r="D5254" s="62">
        <f t="shared" si="81"/>
        <v>19.029071749975373</v>
      </c>
      <c r="E5254">
        <v>-3.0675997598707323E-2</v>
      </c>
    </row>
    <row r="5255" spans="2:5" x14ac:dyDescent="0.3">
      <c r="B5255" s="205">
        <v>38042</v>
      </c>
      <c r="C5255" s="81">
        <v>10.343237</v>
      </c>
      <c r="D5255" s="62">
        <f t="shared" si="81"/>
        <v>-0.94983779399287138</v>
      </c>
      <c r="E5255">
        <v>-3.0803222048641773E-2</v>
      </c>
    </row>
    <row r="5256" spans="2:5" x14ac:dyDescent="0.3">
      <c r="B5256" s="205">
        <v>41989</v>
      </c>
      <c r="C5256" s="81">
        <v>206.19581600000001</v>
      </c>
      <c r="D5256" s="62">
        <f t="shared" ref="D5256:D5319" si="82">(C5256-C5257)/C5257</f>
        <v>3.9908526851199171</v>
      </c>
      <c r="E5256">
        <v>-3.0816081779800358E-2</v>
      </c>
    </row>
    <row r="5257" spans="2:5" x14ac:dyDescent="0.3">
      <c r="B5257" s="205">
        <v>39113</v>
      </c>
      <c r="C5257" s="81">
        <v>41.314746999999997</v>
      </c>
      <c r="D5257" s="62">
        <f t="shared" si="82"/>
        <v>-0.40922553562080122</v>
      </c>
      <c r="E5257">
        <v>-3.0867351235292318E-2</v>
      </c>
    </row>
    <row r="5258" spans="2:5" x14ac:dyDescent="0.3">
      <c r="B5258" s="205">
        <v>40266</v>
      </c>
      <c r="C5258" s="81">
        <v>69.933197000000007</v>
      </c>
      <c r="D5258" s="62">
        <f t="shared" si="82"/>
        <v>1.2296290153645757</v>
      </c>
      <c r="E5258">
        <v>-3.08717872193837E-2</v>
      </c>
    </row>
    <row r="5259" spans="2:5" x14ac:dyDescent="0.3">
      <c r="B5259" s="205">
        <v>38783</v>
      </c>
      <c r="C5259" s="81">
        <v>31.365396</v>
      </c>
      <c r="D5259" s="62">
        <f t="shared" si="82"/>
        <v>2.7762476599659838</v>
      </c>
      <c r="E5259">
        <v>-3.0916239593410666E-2</v>
      </c>
    </row>
    <row r="5260" spans="2:5" x14ac:dyDescent="0.3">
      <c r="B5260" s="205">
        <v>38168</v>
      </c>
      <c r="C5260" s="81">
        <v>8.3059689999999993</v>
      </c>
      <c r="D5260" s="62">
        <f t="shared" si="82"/>
        <v>-0.96615892712886897</v>
      </c>
      <c r="E5260">
        <v>-3.1133666492707261E-2</v>
      </c>
    </row>
    <row r="5261" spans="2:5" x14ac:dyDescent="0.3">
      <c r="B5261" s="205">
        <v>42073</v>
      </c>
      <c r="C5261" s="81">
        <v>245.44047499999999</v>
      </c>
      <c r="D5261" s="62">
        <f t="shared" si="82"/>
        <v>3.5111658384292282E-2</v>
      </c>
      <c r="E5261">
        <v>-3.1164695911946882E-2</v>
      </c>
    </row>
    <row r="5262" spans="2:5" x14ac:dyDescent="0.3">
      <c r="B5262" s="205">
        <v>42381</v>
      </c>
      <c r="C5262" s="81">
        <v>237.11497499999999</v>
      </c>
      <c r="D5262" s="62">
        <f t="shared" si="82"/>
        <v>19.08688873235678</v>
      </c>
      <c r="E5262">
        <v>-3.1166931820470492E-2</v>
      </c>
    </row>
    <row r="5263" spans="2:5" x14ac:dyDescent="0.3">
      <c r="B5263" s="205">
        <v>38299</v>
      </c>
      <c r="C5263" s="81">
        <v>11.804465</v>
      </c>
      <c r="D5263" s="62">
        <f t="shared" si="82"/>
        <v>-0.79214277460997573</v>
      </c>
      <c r="E5263">
        <v>-3.1436062652229542E-2</v>
      </c>
    </row>
    <row r="5264" spans="2:5" x14ac:dyDescent="0.3">
      <c r="B5264" s="205">
        <v>40015</v>
      </c>
      <c r="C5264" s="81">
        <v>56.791218000000001</v>
      </c>
      <c r="D5264" s="62">
        <f t="shared" si="82"/>
        <v>-0.78293014814078532</v>
      </c>
      <c r="E5264">
        <v>-3.1504835260612728E-2</v>
      </c>
    </row>
    <row r="5265" spans="2:5" x14ac:dyDescent="0.3">
      <c r="B5265" s="205">
        <v>42494</v>
      </c>
      <c r="C5265" s="81">
        <v>261.626465</v>
      </c>
      <c r="D5265" s="62">
        <f t="shared" si="82"/>
        <v>-0.53709142863295145</v>
      </c>
      <c r="E5265">
        <v>-3.1508321844701745E-2</v>
      </c>
    </row>
    <row r="5266" spans="2:5" x14ac:dyDescent="0.3">
      <c r="B5266" s="205">
        <v>44531</v>
      </c>
      <c r="C5266" s="81">
        <v>565.17956500000003</v>
      </c>
      <c r="D5266" s="62">
        <f t="shared" si="82"/>
        <v>0.38971900198496529</v>
      </c>
      <c r="E5266">
        <v>-3.1683525162900322E-2</v>
      </c>
    </row>
    <row r="5267" spans="2:5" x14ac:dyDescent="0.3">
      <c r="B5267" s="205">
        <v>43376</v>
      </c>
      <c r="C5267" s="81">
        <v>406.686218</v>
      </c>
      <c r="D5267" s="62">
        <f t="shared" si="82"/>
        <v>1.4420849593459542</v>
      </c>
      <c r="E5267">
        <v>-3.1758718876094633E-2</v>
      </c>
    </row>
    <row r="5268" spans="2:5" x14ac:dyDescent="0.3">
      <c r="B5268" s="205">
        <v>41731</v>
      </c>
      <c r="C5268" s="81">
        <v>166.53237899999999</v>
      </c>
      <c r="D5268" s="62">
        <f t="shared" si="82"/>
        <v>-0.56060433362791751</v>
      </c>
      <c r="E5268">
        <v>-3.1855403109437484E-2</v>
      </c>
    </row>
    <row r="5269" spans="2:5" x14ac:dyDescent="0.3">
      <c r="B5269" s="205">
        <v>43403</v>
      </c>
      <c r="C5269" s="81">
        <v>379.00323500000002</v>
      </c>
      <c r="D5269" s="62">
        <f t="shared" si="82"/>
        <v>2.7674321274565292</v>
      </c>
      <c r="E5269">
        <v>-3.1875918327460749E-2</v>
      </c>
    </row>
    <row r="5270" spans="2:5" x14ac:dyDescent="0.3">
      <c r="B5270" s="205">
        <v>40695</v>
      </c>
      <c r="C5270" s="81">
        <v>100.599884</v>
      </c>
      <c r="D5270" s="62">
        <f t="shared" si="82"/>
        <v>-0.76530972676801978</v>
      </c>
      <c r="E5270">
        <v>-3.1887907271922651E-2</v>
      </c>
    </row>
    <row r="5271" spans="2:5" x14ac:dyDescent="0.3">
      <c r="B5271" s="205">
        <v>43966</v>
      </c>
      <c r="C5271" s="81">
        <v>428.64956699999999</v>
      </c>
      <c r="D5271" s="62">
        <f t="shared" si="82"/>
        <v>26.100120267376322</v>
      </c>
      <c r="E5271">
        <v>-3.2054018020541704E-2</v>
      </c>
    </row>
    <row r="5272" spans="2:5" x14ac:dyDescent="0.3">
      <c r="B5272" s="205">
        <v>38420</v>
      </c>
      <c r="C5272" s="81">
        <v>15.817257</v>
      </c>
      <c r="D5272" s="62">
        <f t="shared" si="82"/>
        <v>-0.93879423830231867</v>
      </c>
      <c r="E5272">
        <v>-3.2083016885247721E-2</v>
      </c>
    </row>
    <row r="5273" spans="2:5" x14ac:dyDescent="0.3">
      <c r="B5273" s="205">
        <v>42858</v>
      </c>
      <c r="C5273" s="81">
        <v>258.42758199999997</v>
      </c>
      <c r="D5273" s="62">
        <f t="shared" si="82"/>
        <v>-0.50756938279503161</v>
      </c>
      <c r="E5273">
        <v>-3.2116501170323067E-2</v>
      </c>
    </row>
    <row r="5274" spans="2:5" x14ac:dyDescent="0.3">
      <c r="B5274" s="205">
        <v>45314</v>
      </c>
      <c r="C5274" s="81">
        <v>524.79998799999998</v>
      </c>
      <c r="D5274" s="62">
        <f t="shared" si="82"/>
        <v>1.0461616017375217</v>
      </c>
      <c r="E5274">
        <v>-3.226996199011533E-2</v>
      </c>
    </row>
    <row r="5275" spans="2:5" x14ac:dyDescent="0.3">
      <c r="B5275" s="205">
        <v>42254</v>
      </c>
      <c r="C5275" s="81">
        <v>256.48022500000002</v>
      </c>
      <c r="D5275" s="62">
        <f t="shared" si="82"/>
        <v>0.63279840558343248</v>
      </c>
      <c r="E5275">
        <v>-3.2314688482005069E-2</v>
      </c>
    </row>
    <row r="5276" spans="2:5" x14ac:dyDescent="0.3">
      <c r="B5276" s="205">
        <v>41683</v>
      </c>
      <c r="C5276" s="81">
        <v>157.08015399999999</v>
      </c>
      <c r="D5276" s="62">
        <f t="shared" si="82"/>
        <v>0.6887255309065442</v>
      </c>
      <c r="E5276">
        <v>-3.2348684813581288E-2</v>
      </c>
    </row>
    <row r="5277" spans="2:5" x14ac:dyDescent="0.3">
      <c r="B5277" s="205">
        <v>40443</v>
      </c>
      <c r="C5277" s="81">
        <v>93.016982999999996</v>
      </c>
      <c r="D5277" s="62">
        <f t="shared" si="82"/>
        <v>0.5798338151824235</v>
      </c>
      <c r="E5277">
        <v>-3.2464621272973615E-2</v>
      </c>
    </row>
    <row r="5278" spans="2:5" x14ac:dyDescent="0.3">
      <c r="B5278" s="205">
        <v>40031</v>
      </c>
      <c r="C5278" s="81">
        <v>58.877701000000002</v>
      </c>
      <c r="D5278" s="62">
        <f t="shared" si="82"/>
        <v>4.3770464031287455</v>
      </c>
      <c r="E5278">
        <v>-3.2499794759690649E-2</v>
      </c>
    </row>
    <row r="5279" spans="2:5" x14ac:dyDescent="0.3">
      <c r="B5279" s="205">
        <v>38022</v>
      </c>
      <c r="C5279" s="81">
        <v>10.949821999999999</v>
      </c>
      <c r="D5279" s="62">
        <f t="shared" si="82"/>
        <v>-0.80938016297651716</v>
      </c>
      <c r="E5279">
        <v>-3.2503464047332717E-2</v>
      </c>
    </row>
    <row r="5280" spans="2:5" x14ac:dyDescent="0.3">
      <c r="B5280" s="205">
        <v>40064</v>
      </c>
      <c r="C5280" s="81">
        <v>57.443244999999997</v>
      </c>
      <c r="D5280" s="62">
        <f t="shared" si="82"/>
        <v>-0.85442172945173245</v>
      </c>
      <c r="E5280">
        <v>-3.2576955890392771E-2</v>
      </c>
    </row>
    <row r="5281" spans="2:5" x14ac:dyDescent="0.3">
      <c r="B5281" s="205">
        <v>43551</v>
      </c>
      <c r="C5281" s="81">
        <v>394.58667000000003</v>
      </c>
      <c r="D5281" s="62">
        <f t="shared" si="82"/>
        <v>71.743934543733005</v>
      </c>
      <c r="E5281">
        <v>-3.2580648705224133E-2</v>
      </c>
    </row>
    <row r="5282" spans="2:5" x14ac:dyDescent="0.3">
      <c r="B5282" s="205">
        <v>37677</v>
      </c>
      <c r="C5282" s="81">
        <v>5.4243240000000004</v>
      </c>
      <c r="D5282" s="62">
        <f t="shared" si="82"/>
        <v>-3.7888845551539291E-2</v>
      </c>
      <c r="E5282">
        <v>-3.2652794813730679E-2</v>
      </c>
    </row>
    <row r="5283" spans="2:5" x14ac:dyDescent="0.3">
      <c r="B5283" s="205">
        <v>37775</v>
      </c>
      <c r="C5283" s="81">
        <v>5.6379390000000003</v>
      </c>
      <c r="D5283" s="62">
        <f t="shared" si="82"/>
        <v>-0.9848438782268516</v>
      </c>
      <c r="E5283">
        <v>-3.2722570577016934E-2</v>
      </c>
    </row>
    <row r="5284" spans="2:5" x14ac:dyDescent="0.3">
      <c r="B5284" s="205">
        <v>43634</v>
      </c>
      <c r="C5284" s="81">
        <v>371.99087500000002</v>
      </c>
      <c r="D5284" s="62">
        <f t="shared" si="82"/>
        <v>7.8729105661425525</v>
      </c>
      <c r="E5284">
        <v>-3.2805542131069836E-2</v>
      </c>
    </row>
    <row r="5285" spans="2:5" x14ac:dyDescent="0.3">
      <c r="B5285" s="205">
        <v>39254</v>
      </c>
      <c r="C5285" s="81">
        <v>41.924334999999999</v>
      </c>
      <c r="D5285" s="62">
        <f t="shared" si="82"/>
        <v>-3.9111696528210171E-2</v>
      </c>
      <c r="E5285">
        <v>-3.3041713616109511E-2</v>
      </c>
    </row>
    <row r="5286" spans="2:5" x14ac:dyDescent="0.3">
      <c r="B5286" s="205">
        <v>39371</v>
      </c>
      <c r="C5286" s="81">
        <v>43.630809999999997</v>
      </c>
      <c r="D5286" s="62">
        <f t="shared" si="82"/>
        <v>3.250457478289265</v>
      </c>
      <c r="E5286">
        <v>-3.3146482701842589E-2</v>
      </c>
    </row>
    <row r="5287" spans="2:5" x14ac:dyDescent="0.3">
      <c r="B5287" s="205">
        <v>38097</v>
      </c>
      <c r="C5287" s="81">
        <v>10.264968</v>
      </c>
      <c r="D5287" s="62">
        <f t="shared" si="82"/>
        <v>-0.98049068325350597</v>
      </c>
      <c r="E5287">
        <v>-3.3173598483514123E-2</v>
      </c>
    </row>
    <row r="5288" spans="2:5" x14ac:dyDescent="0.3">
      <c r="B5288" s="205">
        <v>44312</v>
      </c>
      <c r="C5288" s="81">
        <v>526.15722700000003</v>
      </c>
      <c r="D5288" s="62">
        <f t="shared" si="82"/>
        <v>46.795433720684656</v>
      </c>
      <c r="E5288">
        <v>-3.3306482165982421E-2</v>
      </c>
    </row>
    <row r="5289" spans="2:5" x14ac:dyDescent="0.3">
      <c r="B5289" s="205">
        <v>38016</v>
      </c>
      <c r="C5289" s="81">
        <v>11.008525000000001</v>
      </c>
      <c r="D5289" s="62">
        <f t="shared" si="82"/>
        <v>-0.98057094432046987</v>
      </c>
      <c r="E5289">
        <v>-3.3333137222653048E-2</v>
      </c>
    </row>
    <row r="5290" spans="2:5" x14ac:dyDescent="0.3">
      <c r="B5290" s="205">
        <v>45114</v>
      </c>
      <c r="C5290" s="81">
        <v>566.601135</v>
      </c>
      <c r="D5290" s="62">
        <f t="shared" si="82"/>
        <v>74.273054917468826</v>
      </c>
      <c r="E5290">
        <v>-3.3364325665027623E-2</v>
      </c>
    </row>
    <row r="5291" spans="2:5" x14ac:dyDescent="0.3">
      <c r="B5291" s="205">
        <v>37838</v>
      </c>
      <c r="C5291" s="81">
        <v>7.5272769999999998</v>
      </c>
      <c r="D5291" s="62">
        <f t="shared" si="82"/>
        <v>-0.91061175422744711</v>
      </c>
      <c r="E5291">
        <v>-3.3383449493415027E-2</v>
      </c>
    </row>
    <row r="5292" spans="2:5" x14ac:dyDescent="0.3">
      <c r="B5292" s="205">
        <v>40570</v>
      </c>
      <c r="C5292" s="81">
        <v>84.208800999999994</v>
      </c>
      <c r="D5292" s="62">
        <f t="shared" si="82"/>
        <v>-0.82578208103199124</v>
      </c>
      <c r="E5292">
        <v>-3.3468641998252925E-2</v>
      </c>
    </row>
    <row r="5293" spans="2:5" x14ac:dyDescent="0.3">
      <c r="B5293" s="205">
        <v>43896</v>
      </c>
      <c r="C5293" s="81">
        <v>483.35327100000001</v>
      </c>
      <c r="D5293" s="62">
        <f t="shared" si="82"/>
        <v>0.15108643439183234</v>
      </c>
      <c r="E5293">
        <v>-3.3594045042606061E-2</v>
      </c>
    </row>
    <row r="5294" spans="2:5" x14ac:dyDescent="0.3">
      <c r="B5294" s="205">
        <v>43922</v>
      </c>
      <c r="C5294" s="81">
        <v>419.91049199999998</v>
      </c>
      <c r="D5294" s="62">
        <f t="shared" si="82"/>
        <v>1.5333031114223901</v>
      </c>
      <c r="E5294">
        <v>-3.3773956759259656E-2</v>
      </c>
    </row>
    <row r="5295" spans="2:5" x14ac:dyDescent="0.3">
      <c r="B5295" s="205">
        <v>41775</v>
      </c>
      <c r="C5295" s="81">
        <v>165.75611900000001</v>
      </c>
      <c r="D5295" s="62">
        <f t="shared" si="82"/>
        <v>2.9978941824574443</v>
      </c>
      <c r="E5295">
        <v>-3.3803037140126113E-2</v>
      </c>
    </row>
    <row r="5296" spans="2:5" x14ac:dyDescent="0.3">
      <c r="B5296" s="205">
        <v>39310</v>
      </c>
      <c r="C5296" s="81">
        <v>41.460856999999997</v>
      </c>
      <c r="D5296" s="62">
        <f t="shared" si="82"/>
        <v>2.9948952922587062</v>
      </c>
      <c r="E5296">
        <v>-3.3873025810086992E-2</v>
      </c>
    </row>
    <row r="5297" spans="2:5" x14ac:dyDescent="0.3">
      <c r="B5297" s="205">
        <v>38118</v>
      </c>
      <c r="C5297" s="81">
        <v>10.378458999999999</v>
      </c>
      <c r="D5297" s="62">
        <f t="shared" si="82"/>
        <v>-0.7504775110191475</v>
      </c>
      <c r="E5297">
        <v>-3.3879737775763412E-2</v>
      </c>
    </row>
    <row r="5298" spans="2:5" x14ac:dyDescent="0.3">
      <c r="B5298" s="205">
        <v>39520</v>
      </c>
      <c r="C5298" s="81">
        <v>41.593280999999998</v>
      </c>
      <c r="D5298" s="62">
        <f t="shared" si="82"/>
        <v>-0.83066358147211949</v>
      </c>
      <c r="E5298">
        <v>-3.3990179806487761E-2</v>
      </c>
    </row>
    <row r="5299" spans="2:5" x14ac:dyDescent="0.3">
      <c r="B5299" s="205">
        <v>42083</v>
      </c>
      <c r="C5299" s="81">
        <v>245.625137</v>
      </c>
      <c r="D5299" s="62">
        <f t="shared" si="82"/>
        <v>4.9509242661512056</v>
      </c>
      <c r="E5299">
        <v>-3.4132197805054096E-2</v>
      </c>
    </row>
    <row r="5300" spans="2:5" x14ac:dyDescent="0.3">
      <c r="B5300" s="205">
        <v>39477</v>
      </c>
      <c r="C5300" s="81">
        <v>41.275123999999998</v>
      </c>
      <c r="D5300" s="62">
        <f t="shared" si="82"/>
        <v>3.7160025511469081</v>
      </c>
      <c r="E5300">
        <v>-3.42430529760843E-2</v>
      </c>
    </row>
    <row r="5301" spans="2:5" x14ac:dyDescent="0.3">
      <c r="B5301" s="205">
        <v>38159</v>
      </c>
      <c r="C5301" s="81">
        <v>8.7521419999999992</v>
      </c>
      <c r="D5301" s="62">
        <f t="shared" si="82"/>
        <v>-0.98341929103611181</v>
      </c>
      <c r="E5301">
        <v>-3.4285508106871858E-2</v>
      </c>
    </row>
    <row r="5302" spans="2:5" x14ac:dyDescent="0.3">
      <c r="B5302" s="205">
        <v>44685</v>
      </c>
      <c r="C5302" s="81">
        <v>527.85089100000005</v>
      </c>
      <c r="D5302" s="62">
        <f t="shared" si="82"/>
        <v>12.935047529163299</v>
      </c>
      <c r="E5302">
        <v>-3.4368357297644349E-2</v>
      </c>
    </row>
    <row r="5303" spans="2:5" x14ac:dyDescent="0.3">
      <c r="B5303" s="205">
        <v>39216</v>
      </c>
      <c r="C5303" s="81">
        <v>37.879375000000003</v>
      </c>
      <c r="D5303" s="62">
        <f t="shared" si="82"/>
        <v>-0.92441018296086741</v>
      </c>
      <c r="E5303">
        <v>-3.4371560784152037E-2</v>
      </c>
    </row>
    <row r="5304" spans="2:5" x14ac:dyDescent="0.3">
      <c r="B5304" s="205">
        <v>44687</v>
      </c>
      <c r="C5304" s="81">
        <v>501.11743200000001</v>
      </c>
      <c r="D5304" s="62">
        <f t="shared" si="82"/>
        <v>31.442726886283751</v>
      </c>
      <c r="E5304">
        <v>-3.4495782066701459E-2</v>
      </c>
    </row>
    <row r="5305" spans="2:5" x14ac:dyDescent="0.3">
      <c r="B5305" s="205">
        <v>38432</v>
      </c>
      <c r="C5305" s="81">
        <v>15.446218</v>
      </c>
      <c r="D5305" s="62">
        <f t="shared" si="82"/>
        <v>-0.5895788510304385</v>
      </c>
      <c r="E5305">
        <v>-3.453534465839183E-2</v>
      </c>
    </row>
    <row r="5306" spans="2:5" x14ac:dyDescent="0.3">
      <c r="B5306" s="205">
        <v>39681</v>
      </c>
      <c r="C5306" s="81">
        <v>37.635044000000001</v>
      </c>
      <c r="D5306" s="62">
        <f t="shared" si="82"/>
        <v>-0.85167966796210248</v>
      </c>
      <c r="E5306">
        <v>-3.4539634481006526E-2</v>
      </c>
    </row>
    <row r="5307" spans="2:5" x14ac:dyDescent="0.3">
      <c r="B5307" s="205">
        <v>42689</v>
      </c>
      <c r="C5307" s="81">
        <v>253.74163799999999</v>
      </c>
      <c r="D5307" s="62">
        <f t="shared" si="82"/>
        <v>-0.41929456797080938</v>
      </c>
      <c r="E5307">
        <v>-3.4587217266220396E-2</v>
      </c>
    </row>
    <row r="5308" spans="2:5" x14ac:dyDescent="0.3">
      <c r="B5308" s="205">
        <v>43956</v>
      </c>
      <c r="C5308" s="81">
        <v>436.95413200000002</v>
      </c>
      <c r="D5308" s="62">
        <f t="shared" si="82"/>
        <v>-9.490553126719066E-2</v>
      </c>
      <c r="E5308">
        <v>-3.466657715444274E-2</v>
      </c>
    </row>
    <row r="5309" spans="2:5" x14ac:dyDescent="0.3">
      <c r="B5309" s="205">
        <v>44700</v>
      </c>
      <c r="C5309" s="81">
        <v>482.77185100000003</v>
      </c>
      <c r="D5309" s="62">
        <f t="shared" si="82"/>
        <v>4.2818543545049952</v>
      </c>
      <c r="E5309">
        <v>-3.471959367531155E-2</v>
      </c>
    </row>
    <row r="5310" spans="2:5" x14ac:dyDescent="0.3">
      <c r="B5310" s="205">
        <v>40802</v>
      </c>
      <c r="C5310" s="81">
        <v>91.401961999999997</v>
      </c>
      <c r="D5310" s="62">
        <f t="shared" si="82"/>
        <v>-0.83303761105112384</v>
      </c>
      <c r="E5310">
        <v>-3.4725429687662158E-2</v>
      </c>
    </row>
    <row r="5311" spans="2:5" x14ac:dyDescent="0.3">
      <c r="B5311" s="205">
        <v>44932</v>
      </c>
      <c r="C5311" s="81">
        <v>547.44042999999999</v>
      </c>
      <c r="D5311" s="62">
        <f t="shared" si="82"/>
        <v>0.17337724941015353</v>
      </c>
      <c r="E5311">
        <v>-3.4744619085892096E-2</v>
      </c>
    </row>
    <row r="5312" spans="2:5" x14ac:dyDescent="0.3">
      <c r="B5312" s="205">
        <v>43899</v>
      </c>
      <c r="C5312" s="81">
        <v>466.551086</v>
      </c>
      <c r="D5312" s="62">
        <f t="shared" si="82"/>
        <v>-1.851437316876858E-2</v>
      </c>
      <c r="E5312">
        <v>-3.4761707446891381E-2</v>
      </c>
    </row>
    <row r="5313" spans="2:5" x14ac:dyDescent="0.3">
      <c r="B5313" s="205">
        <v>44095</v>
      </c>
      <c r="C5313" s="81">
        <v>475.35192899999998</v>
      </c>
      <c r="D5313" s="62">
        <f t="shared" si="82"/>
        <v>4.4448930209148445</v>
      </c>
      <c r="E5313">
        <v>-3.4910034215574329E-2</v>
      </c>
    </row>
    <row r="5314" spans="2:5" x14ac:dyDescent="0.3">
      <c r="B5314" s="205">
        <v>40479</v>
      </c>
      <c r="C5314" s="81">
        <v>87.302345000000003</v>
      </c>
      <c r="D5314" s="62">
        <f t="shared" si="82"/>
        <v>3.1404816298926206</v>
      </c>
      <c r="E5314">
        <v>-3.4985340627262759E-2</v>
      </c>
    </row>
    <row r="5315" spans="2:5" x14ac:dyDescent="0.3">
      <c r="B5315" s="205">
        <v>38617</v>
      </c>
      <c r="C5315" s="81">
        <v>21.085070000000002</v>
      </c>
      <c r="D5315" s="62">
        <f t="shared" si="82"/>
        <v>2.0911484813619836</v>
      </c>
      <c r="E5315">
        <v>-3.5107376839313226E-2</v>
      </c>
    </row>
    <row r="5316" spans="2:5" x14ac:dyDescent="0.3">
      <c r="B5316" s="205">
        <v>37819</v>
      </c>
      <c r="C5316" s="81">
        <v>6.8211120000000003</v>
      </c>
      <c r="D5316" s="62">
        <f t="shared" si="82"/>
        <v>-0.98196101001790925</v>
      </c>
      <c r="E5316">
        <v>-3.5126150127435932E-2</v>
      </c>
    </row>
    <row r="5317" spans="2:5" x14ac:dyDescent="0.3">
      <c r="B5317" s="205">
        <v>43424</v>
      </c>
      <c r="C5317" s="81">
        <v>378.13159200000001</v>
      </c>
      <c r="D5317" s="62">
        <f t="shared" si="82"/>
        <v>1.6527043046545773</v>
      </c>
      <c r="E5317">
        <v>-3.5251060394639169E-2</v>
      </c>
    </row>
    <row r="5318" spans="2:5" x14ac:dyDescent="0.3">
      <c r="B5318" s="205">
        <v>41506</v>
      </c>
      <c r="C5318" s="81">
        <v>142.54570000000001</v>
      </c>
      <c r="D5318" s="62">
        <f t="shared" si="82"/>
        <v>-0.36257292164399091</v>
      </c>
      <c r="E5318">
        <v>-3.5384673331471883E-2</v>
      </c>
    </row>
    <row r="5319" spans="2:5" x14ac:dyDescent="0.3">
      <c r="B5319" s="205">
        <v>42390</v>
      </c>
      <c r="C5319" s="81">
        <v>223.626678</v>
      </c>
      <c r="D5319" s="62">
        <f t="shared" si="82"/>
        <v>1.1058470002916003</v>
      </c>
      <c r="E5319">
        <v>-3.5506461751996947E-2</v>
      </c>
    </row>
    <row r="5320" spans="2:5" x14ac:dyDescent="0.3">
      <c r="B5320" s="205">
        <v>41137</v>
      </c>
      <c r="C5320" s="81">
        <v>106.19322200000001</v>
      </c>
      <c r="D5320" s="62">
        <f t="shared" ref="D5320:D5383" si="83">(C5320-C5321)/C5321</f>
        <v>3.5257689525048623</v>
      </c>
      <c r="E5320">
        <v>-3.5539294142081172E-2</v>
      </c>
    </row>
    <row r="5321" spans="2:5" x14ac:dyDescent="0.3">
      <c r="B5321" s="205">
        <v>38643</v>
      </c>
      <c r="C5321" s="81">
        <v>23.464127999999999</v>
      </c>
      <c r="D5321" s="62">
        <f t="shared" si="83"/>
        <v>-0.82878330338674977</v>
      </c>
      <c r="E5321">
        <v>-3.5558648495557503E-2</v>
      </c>
    </row>
    <row r="5322" spans="2:5" x14ac:dyDescent="0.3">
      <c r="B5322" s="205">
        <v>41435</v>
      </c>
      <c r="C5322" s="81">
        <v>137.04345699999999</v>
      </c>
      <c r="D5322" s="62">
        <f t="shared" si="83"/>
        <v>21.21786495659568</v>
      </c>
      <c r="E5322">
        <v>-3.5634557529805169E-2</v>
      </c>
    </row>
    <row r="5323" spans="2:5" x14ac:dyDescent="0.3">
      <c r="B5323" s="205">
        <v>37644</v>
      </c>
      <c r="C5323" s="81">
        <v>6.1681650000000001</v>
      </c>
      <c r="D5323" s="62">
        <f t="shared" si="83"/>
        <v>-0.80342228566280249</v>
      </c>
      <c r="E5323">
        <v>-3.5777964739305924E-2</v>
      </c>
    </row>
    <row r="5324" spans="2:5" x14ac:dyDescent="0.3">
      <c r="B5324" s="205">
        <v>38798</v>
      </c>
      <c r="C5324" s="81">
        <v>31.377742999999999</v>
      </c>
      <c r="D5324" s="62">
        <f t="shared" si="83"/>
        <v>-0.50010045708411388</v>
      </c>
      <c r="E5324">
        <v>-3.5809382704304213E-2</v>
      </c>
    </row>
    <row r="5325" spans="2:5" x14ac:dyDescent="0.3">
      <c r="B5325" s="205">
        <v>40107</v>
      </c>
      <c r="C5325" s="81">
        <v>62.768096999999997</v>
      </c>
      <c r="D5325" s="62">
        <f t="shared" si="83"/>
        <v>-0.7304191876372067</v>
      </c>
      <c r="E5325">
        <v>-3.6369606707132289E-2</v>
      </c>
    </row>
    <row r="5326" spans="2:5" x14ac:dyDescent="0.3">
      <c r="B5326" s="205">
        <v>42384</v>
      </c>
      <c r="C5326" s="81">
        <v>232.83592200000001</v>
      </c>
      <c r="D5326" s="62">
        <f t="shared" si="83"/>
        <v>22.28625847659557</v>
      </c>
      <c r="E5326">
        <v>-3.6566460347978308E-2</v>
      </c>
    </row>
    <row r="5327" spans="2:5" x14ac:dyDescent="0.3">
      <c r="B5327" s="205">
        <v>38119</v>
      </c>
      <c r="C5327" s="81">
        <v>9.9988550000000007</v>
      </c>
      <c r="D5327" s="62">
        <f t="shared" si="83"/>
        <v>-0.14270855723705847</v>
      </c>
      <c r="E5327">
        <v>-3.6576142951472733E-2</v>
      </c>
    </row>
    <row r="5328" spans="2:5" x14ac:dyDescent="0.3">
      <c r="B5328" s="205">
        <v>38364</v>
      </c>
      <c r="C5328" s="81">
        <v>11.663309</v>
      </c>
      <c r="D5328" s="62">
        <f t="shared" si="83"/>
        <v>-0.96709258663583775</v>
      </c>
      <c r="E5328">
        <v>-3.6642304596497796E-2</v>
      </c>
    </row>
    <row r="5329" spans="2:5" x14ac:dyDescent="0.3">
      <c r="B5329" s="205">
        <v>43405</v>
      </c>
      <c r="C5329" s="81">
        <v>354.42800899999997</v>
      </c>
      <c r="D5329" s="62">
        <f t="shared" si="83"/>
        <v>-0.11461148759964994</v>
      </c>
      <c r="E5329">
        <v>-3.6647294678236783E-2</v>
      </c>
    </row>
    <row r="5330" spans="2:5" x14ac:dyDescent="0.3">
      <c r="B5330" s="205">
        <v>43908</v>
      </c>
      <c r="C5330" s="81">
        <v>400.30789199999998</v>
      </c>
      <c r="D5330" s="62">
        <f t="shared" si="83"/>
        <v>17.35258354398502</v>
      </c>
      <c r="E5330">
        <v>-3.6826247648195962E-2</v>
      </c>
    </row>
    <row r="5331" spans="2:5" x14ac:dyDescent="0.3">
      <c r="B5331" s="205">
        <v>38653</v>
      </c>
      <c r="C5331" s="81">
        <v>21.812073000000002</v>
      </c>
      <c r="D5331" s="62">
        <f t="shared" si="83"/>
        <v>-0.42402995900306917</v>
      </c>
      <c r="E5331">
        <v>-3.6909060667593821E-2</v>
      </c>
    </row>
    <row r="5332" spans="2:5" x14ac:dyDescent="0.3">
      <c r="B5332" s="205">
        <v>39623</v>
      </c>
      <c r="C5332" s="81">
        <v>37.870151999999997</v>
      </c>
      <c r="D5332" s="62">
        <f t="shared" si="83"/>
        <v>-0.59968649034747268</v>
      </c>
      <c r="E5332">
        <v>-3.6956463028660368E-2</v>
      </c>
    </row>
    <row r="5333" spans="2:5" x14ac:dyDescent="0.3">
      <c r="B5333" s="205">
        <v>40752</v>
      </c>
      <c r="C5333" s="81">
        <v>94.601234000000005</v>
      </c>
      <c r="D5333" s="62">
        <f t="shared" si="83"/>
        <v>0.14626609236334184</v>
      </c>
      <c r="E5333">
        <v>-3.7087241149957297E-2</v>
      </c>
    </row>
    <row r="5334" spans="2:5" x14ac:dyDescent="0.3">
      <c r="B5334" s="205">
        <v>40498</v>
      </c>
      <c r="C5334" s="81">
        <v>82.529906999999994</v>
      </c>
      <c r="D5334" s="62">
        <f t="shared" si="83"/>
        <v>4.4065703562778618</v>
      </c>
      <c r="E5334">
        <v>-3.7113556500864633E-2</v>
      </c>
    </row>
    <row r="5335" spans="2:5" x14ac:dyDescent="0.3">
      <c r="B5335" s="205">
        <v>38461</v>
      </c>
      <c r="C5335" s="81">
        <v>15.264742999999999</v>
      </c>
      <c r="D5335" s="62">
        <f t="shared" si="83"/>
        <v>-0.89733435134892348</v>
      </c>
      <c r="E5335">
        <v>-3.7385511427432259E-2</v>
      </c>
    </row>
    <row r="5336" spans="2:5" x14ac:dyDescent="0.3">
      <c r="B5336" s="205">
        <v>41522</v>
      </c>
      <c r="C5336" s="81">
        <v>148.68403599999999</v>
      </c>
      <c r="D5336" s="62">
        <f t="shared" si="83"/>
        <v>-0.71865606536193782</v>
      </c>
      <c r="E5336">
        <v>-3.7386142099430225E-2</v>
      </c>
    </row>
    <row r="5337" spans="2:5" x14ac:dyDescent="0.3">
      <c r="B5337" s="205">
        <v>44960</v>
      </c>
      <c r="C5337" s="81">
        <v>528.477844</v>
      </c>
      <c r="D5337" s="62">
        <f t="shared" si="83"/>
        <v>10.681277105125115</v>
      </c>
      <c r="E5337">
        <v>-3.7424423720911031E-2</v>
      </c>
    </row>
    <row r="5338" spans="2:5" x14ac:dyDescent="0.3">
      <c r="B5338" s="205">
        <v>39539</v>
      </c>
      <c r="C5338" s="81">
        <v>45.241444000000001</v>
      </c>
      <c r="D5338" s="62">
        <f t="shared" si="83"/>
        <v>-0.71692955327884944</v>
      </c>
      <c r="E5338">
        <v>-3.7454914584722297E-2</v>
      </c>
    </row>
    <row r="5339" spans="2:5" x14ac:dyDescent="0.3">
      <c r="B5339" s="205">
        <v>41575</v>
      </c>
      <c r="C5339" s="81">
        <v>159.82397499999999</v>
      </c>
      <c r="D5339" s="62">
        <f t="shared" si="83"/>
        <v>0.79754089205410073</v>
      </c>
      <c r="E5339">
        <v>-3.7513916316162715E-2</v>
      </c>
    </row>
    <row r="5340" spans="2:5" x14ac:dyDescent="0.3">
      <c r="B5340" s="205">
        <v>40385</v>
      </c>
      <c r="C5340" s="81">
        <v>88.912566999999996</v>
      </c>
      <c r="D5340" s="62">
        <f t="shared" si="83"/>
        <v>12.418913526496118</v>
      </c>
      <c r="E5340">
        <v>-3.7588555992950141E-2</v>
      </c>
    </row>
    <row r="5341" spans="2:5" x14ac:dyDescent="0.3">
      <c r="B5341" s="205">
        <v>37810</v>
      </c>
      <c r="C5341" s="81">
        <v>6.6259139999999999</v>
      </c>
      <c r="D5341" s="62">
        <f t="shared" si="83"/>
        <v>-0.81604155149448598</v>
      </c>
      <c r="E5341">
        <v>-3.7672991635518169E-2</v>
      </c>
    </row>
    <row r="5342" spans="2:5" x14ac:dyDescent="0.3">
      <c r="B5342" s="205">
        <v>38832</v>
      </c>
      <c r="C5342" s="81">
        <v>36.018535999999997</v>
      </c>
      <c r="D5342" s="62">
        <f t="shared" si="83"/>
        <v>-0.91603413834496528</v>
      </c>
      <c r="E5342">
        <v>-3.8050906161096396E-2</v>
      </c>
    </row>
    <row r="5343" spans="2:5" x14ac:dyDescent="0.3">
      <c r="B5343" s="205">
        <v>43347</v>
      </c>
      <c r="C5343" s="81">
        <v>428.966431</v>
      </c>
      <c r="D5343" s="62">
        <f t="shared" si="83"/>
        <v>35.501319851464594</v>
      </c>
      <c r="E5343">
        <v>-3.8061600206912377E-2</v>
      </c>
    </row>
    <row r="5344" spans="2:5" x14ac:dyDescent="0.3">
      <c r="B5344" s="205">
        <v>37993</v>
      </c>
      <c r="C5344" s="81">
        <v>11.752079999999999</v>
      </c>
      <c r="D5344" s="62">
        <f t="shared" si="83"/>
        <v>-0.87563791879442077</v>
      </c>
      <c r="E5344">
        <v>-3.8116344732761161E-2</v>
      </c>
    </row>
    <row r="5345" spans="2:5" x14ac:dyDescent="0.3">
      <c r="B5345" s="205">
        <v>41032</v>
      </c>
      <c r="C5345" s="81">
        <v>94.498901000000004</v>
      </c>
      <c r="D5345" s="62">
        <f t="shared" si="83"/>
        <v>0.19326489469188557</v>
      </c>
      <c r="E5345">
        <v>-3.8199065531842331E-2</v>
      </c>
    </row>
    <row r="5346" spans="2:5" x14ac:dyDescent="0.3">
      <c r="B5346" s="205">
        <v>40317</v>
      </c>
      <c r="C5346" s="81">
        <v>79.193565000000007</v>
      </c>
      <c r="D5346" s="62">
        <f t="shared" si="83"/>
        <v>0.856659209026573</v>
      </c>
      <c r="E5346">
        <v>-3.8705854562827977E-2</v>
      </c>
    </row>
    <row r="5347" spans="2:5" x14ac:dyDescent="0.3">
      <c r="B5347" s="205">
        <v>39577</v>
      </c>
      <c r="C5347" s="81">
        <v>42.653796999999997</v>
      </c>
      <c r="D5347" s="62">
        <f t="shared" si="83"/>
        <v>0.11811417013430334</v>
      </c>
      <c r="E5347">
        <v>-3.8718915917501373E-2</v>
      </c>
    </row>
    <row r="5348" spans="2:5" x14ac:dyDescent="0.3">
      <c r="B5348" s="205">
        <v>39658</v>
      </c>
      <c r="C5348" s="81">
        <v>38.147979999999997</v>
      </c>
      <c r="D5348" s="62">
        <f t="shared" si="83"/>
        <v>-0.44035086738692564</v>
      </c>
      <c r="E5348">
        <v>-3.8771751838392939E-2</v>
      </c>
    </row>
    <row r="5349" spans="2:5" x14ac:dyDescent="0.3">
      <c r="B5349" s="205">
        <v>40136</v>
      </c>
      <c r="C5349" s="81">
        <v>68.164101000000002</v>
      </c>
      <c r="D5349" s="62">
        <f t="shared" si="83"/>
        <v>0.95315291003564206</v>
      </c>
      <c r="E5349">
        <v>-3.880515947823801E-2</v>
      </c>
    </row>
    <row r="5350" spans="2:5" x14ac:dyDescent="0.3">
      <c r="B5350" s="205">
        <v>39784</v>
      </c>
      <c r="C5350" s="81">
        <v>34.899521</v>
      </c>
      <c r="D5350" s="62">
        <f t="shared" si="83"/>
        <v>-0.20050343317472005</v>
      </c>
      <c r="E5350">
        <v>-3.8846104866248468E-2</v>
      </c>
    </row>
    <row r="5351" spans="2:5" x14ac:dyDescent="0.3">
      <c r="B5351" s="205">
        <v>39352</v>
      </c>
      <c r="C5351" s="81">
        <v>43.651871</v>
      </c>
      <c r="D5351" s="62">
        <f t="shared" si="83"/>
        <v>-0.80357463894864978</v>
      </c>
      <c r="E5351">
        <v>-3.8960987209174104E-2</v>
      </c>
    </row>
    <row r="5352" spans="2:5" x14ac:dyDescent="0.3">
      <c r="B5352" s="205">
        <v>42423</v>
      </c>
      <c r="C5352" s="81">
        <v>222.23133899999999</v>
      </c>
      <c r="D5352" s="62">
        <f t="shared" si="83"/>
        <v>4.2350055026942464</v>
      </c>
      <c r="E5352">
        <v>-3.9018385963029652E-2</v>
      </c>
    </row>
    <row r="5353" spans="2:5" x14ac:dyDescent="0.3">
      <c r="B5353" s="205">
        <v>39290</v>
      </c>
      <c r="C5353" s="81">
        <v>42.451022999999999</v>
      </c>
      <c r="D5353" s="62">
        <f t="shared" si="83"/>
        <v>-0.55688320724902818</v>
      </c>
      <c r="E5353">
        <v>-3.9103406618890175E-2</v>
      </c>
    </row>
    <row r="5354" spans="2:5" x14ac:dyDescent="0.3">
      <c r="B5354" s="205">
        <v>40791</v>
      </c>
      <c r="C5354" s="81">
        <v>95.800979999999996</v>
      </c>
      <c r="D5354" s="62">
        <f t="shared" si="83"/>
        <v>-0.77731555033490618</v>
      </c>
      <c r="E5354">
        <v>-3.9215646945248504E-2</v>
      </c>
    </row>
    <row r="5355" spans="2:5" x14ac:dyDescent="0.3">
      <c r="B5355" s="205">
        <v>43353</v>
      </c>
      <c r="C5355" s="81">
        <v>430.209564</v>
      </c>
      <c r="D5355" s="62">
        <f t="shared" si="83"/>
        <v>0.91780165651762602</v>
      </c>
      <c r="E5355">
        <v>-3.929104202805038E-2</v>
      </c>
    </row>
    <row r="5356" spans="2:5" x14ac:dyDescent="0.3">
      <c r="B5356" s="205">
        <v>42402</v>
      </c>
      <c r="C5356" s="81">
        <v>224.32432600000001</v>
      </c>
      <c r="D5356" s="62">
        <f t="shared" si="83"/>
        <v>4.8411054662183508</v>
      </c>
      <c r="E5356">
        <v>-3.9434471099661861E-2</v>
      </c>
    </row>
    <row r="5357" spans="2:5" x14ac:dyDescent="0.3">
      <c r="B5357" s="205">
        <v>39679</v>
      </c>
      <c r="C5357" s="81">
        <v>38.404429999999998</v>
      </c>
      <c r="D5357" s="62">
        <f t="shared" si="83"/>
        <v>2.2423045939000708</v>
      </c>
      <c r="E5357">
        <v>-3.9550811717278991E-2</v>
      </c>
    </row>
    <row r="5358" spans="2:5" x14ac:dyDescent="0.3">
      <c r="B5358" s="205">
        <v>38356</v>
      </c>
      <c r="C5358" s="81">
        <v>11.844794</v>
      </c>
      <c r="D5358" s="62">
        <f t="shared" si="83"/>
        <v>-0.6827500841952262</v>
      </c>
      <c r="E5358">
        <v>-3.9568363407380396E-2</v>
      </c>
    </row>
    <row r="5359" spans="2:5" x14ac:dyDescent="0.3">
      <c r="B5359" s="205">
        <v>39714</v>
      </c>
      <c r="C5359" s="81">
        <v>37.335845999999997</v>
      </c>
      <c r="D5359" s="62">
        <f t="shared" si="83"/>
        <v>-0.56462257935901605</v>
      </c>
      <c r="E5359">
        <v>-3.9582404920683947E-2</v>
      </c>
    </row>
    <row r="5360" spans="2:5" x14ac:dyDescent="0.3">
      <c r="B5360" s="205">
        <v>40493</v>
      </c>
      <c r="C5360" s="81">
        <v>85.755127000000002</v>
      </c>
      <c r="D5360" s="62">
        <f t="shared" si="83"/>
        <v>9.2021883843102934</v>
      </c>
      <c r="E5360">
        <v>-3.9584417912750462E-2</v>
      </c>
    </row>
    <row r="5361" spans="2:5" x14ac:dyDescent="0.3">
      <c r="B5361" s="205">
        <v>38160</v>
      </c>
      <c r="C5361" s="81">
        <v>8.4055619999999998</v>
      </c>
      <c r="D5361" s="62">
        <f t="shared" si="83"/>
        <v>-0.78624532167940897</v>
      </c>
      <c r="E5361">
        <v>-3.9599448912049126E-2</v>
      </c>
    </row>
    <row r="5362" spans="2:5" x14ac:dyDescent="0.3">
      <c r="B5362" s="205">
        <v>39622</v>
      </c>
      <c r="C5362" s="81">
        <v>39.323405999999999</v>
      </c>
      <c r="D5362" s="62">
        <f t="shared" si="83"/>
        <v>2.4236060874662555</v>
      </c>
      <c r="E5362">
        <v>-3.9665650897414848E-2</v>
      </c>
    </row>
    <row r="5363" spans="2:5" x14ac:dyDescent="0.3">
      <c r="B5363" s="205">
        <v>37978</v>
      </c>
      <c r="C5363" s="81">
        <v>11.485961</v>
      </c>
      <c r="D5363" s="62">
        <f t="shared" si="83"/>
        <v>-0.7838542693339634</v>
      </c>
      <c r="E5363">
        <v>-3.9908785173720693E-2</v>
      </c>
    </row>
    <row r="5364" spans="2:5" x14ac:dyDescent="0.3">
      <c r="B5364" s="205">
        <v>40042</v>
      </c>
      <c r="C5364" s="81">
        <v>53.139893000000001</v>
      </c>
      <c r="D5364" s="62">
        <f t="shared" si="83"/>
        <v>-0.85507267732593173</v>
      </c>
      <c r="E5364">
        <v>-4.0047201447439763E-2</v>
      </c>
    </row>
    <row r="5365" spans="2:5" x14ac:dyDescent="0.3">
      <c r="B5365" s="205">
        <v>43587</v>
      </c>
      <c r="C5365" s="81">
        <v>366.66580199999999</v>
      </c>
      <c r="D5365" s="62">
        <f t="shared" si="83"/>
        <v>-0.29589461360989633</v>
      </c>
      <c r="E5365">
        <v>-4.0065268245636193E-2</v>
      </c>
    </row>
    <row r="5366" spans="2:5" x14ac:dyDescent="0.3">
      <c r="B5366" s="205">
        <v>45022</v>
      </c>
      <c r="C5366" s="81">
        <v>520.75414999999998</v>
      </c>
      <c r="D5366" s="62">
        <f t="shared" si="83"/>
        <v>14.315434108292534</v>
      </c>
      <c r="E5366">
        <v>-4.0415953805360082E-2</v>
      </c>
    </row>
    <row r="5367" spans="2:5" x14ac:dyDescent="0.3">
      <c r="B5367" s="205">
        <v>39770</v>
      </c>
      <c r="C5367" s="81">
        <v>34.001919000000001</v>
      </c>
      <c r="D5367" s="62">
        <f t="shared" si="83"/>
        <v>-0.24774097749967586</v>
      </c>
      <c r="E5367">
        <v>-4.0988489888344394E-2</v>
      </c>
    </row>
    <row r="5368" spans="2:5" x14ac:dyDescent="0.3">
      <c r="B5368" s="205">
        <v>39104</v>
      </c>
      <c r="C5368" s="81">
        <v>45.199748999999997</v>
      </c>
      <c r="D5368" s="62">
        <f t="shared" si="83"/>
        <v>-0.69220810410484035</v>
      </c>
      <c r="E5368">
        <v>-4.1035465951467523E-2</v>
      </c>
    </row>
    <row r="5369" spans="2:5" x14ac:dyDescent="0.3">
      <c r="B5369" s="205">
        <v>41661</v>
      </c>
      <c r="C5369" s="81">
        <v>146.851654</v>
      </c>
      <c r="D5369" s="62">
        <f t="shared" si="83"/>
        <v>2.043349954237319</v>
      </c>
      <c r="E5369">
        <v>-4.1144793752045848E-2</v>
      </c>
    </row>
    <row r="5370" spans="2:5" x14ac:dyDescent="0.3">
      <c r="B5370" s="205">
        <v>39457</v>
      </c>
      <c r="C5370" s="81">
        <v>48.253292000000002</v>
      </c>
      <c r="D5370" s="62">
        <f t="shared" si="83"/>
        <v>-0.43115862054071163</v>
      </c>
      <c r="E5370">
        <v>-4.129806181375776E-2</v>
      </c>
    </row>
    <row r="5371" spans="2:5" x14ac:dyDescent="0.3">
      <c r="B5371" s="205">
        <v>40592</v>
      </c>
      <c r="C5371" s="81">
        <v>84.827324000000004</v>
      </c>
      <c r="D5371" s="62">
        <f t="shared" si="83"/>
        <v>1.007204726977827</v>
      </c>
      <c r="E5371">
        <v>-4.1438010836261904E-2</v>
      </c>
    </row>
    <row r="5372" spans="2:5" x14ac:dyDescent="0.3">
      <c r="B5372" s="205">
        <v>39295</v>
      </c>
      <c r="C5372" s="81">
        <v>42.261420999999999</v>
      </c>
      <c r="D5372" s="62">
        <f t="shared" si="83"/>
        <v>0.10535184159130166</v>
      </c>
      <c r="E5372">
        <v>-4.1567080836676193E-2</v>
      </c>
    </row>
    <row r="5373" spans="2:5" x14ac:dyDescent="0.3">
      <c r="B5373" s="205">
        <v>39645</v>
      </c>
      <c r="C5373" s="81">
        <v>38.233455999999997</v>
      </c>
      <c r="D5373" s="62">
        <f t="shared" si="83"/>
        <v>2.2300702069136347</v>
      </c>
      <c r="E5373">
        <v>-4.1778130611704691E-2</v>
      </c>
    </row>
    <row r="5374" spans="2:5" x14ac:dyDescent="0.3">
      <c r="B5374" s="205">
        <v>38321</v>
      </c>
      <c r="C5374" s="81">
        <v>11.836726000000001</v>
      </c>
      <c r="D5374" s="62">
        <f t="shared" si="83"/>
        <v>1.6119766657722294</v>
      </c>
      <c r="E5374">
        <v>-4.1789144208121992E-2</v>
      </c>
    </row>
    <row r="5375" spans="2:5" x14ac:dyDescent="0.3">
      <c r="B5375" s="205">
        <v>37711</v>
      </c>
      <c r="C5375" s="81">
        <v>4.5317119999999997</v>
      </c>
      <c r="D5375" s="62">
        <f t="shared" si="83"/>
        <v>-0.98998839297780039</v>
      </c>
      <c r="E5375">
        <v>-4.1935329061796041E-2</v>
      </c>
    </row>
    <row r="5376" spans="2:5" x14ac:dyDescent="0.3">
      <c r="B5376" s="205">
        <v>43955</v>
      </c>
      <c r="C5376" s="81">
        <v>452.64581299999998</v>
      </c>
      <c r="D5376" s="62">
        <f t="shared" si="83"/>
        <v>7.9404735336524874</v>
      </c>
      <c r="E5376">
        <v>-4.1998716090739942E-2</v>
      </c>
    </row>
    <row r="5377" spans="2:5" x14ac:dyDescent="0.3">
      <c r="B5377" s="205">
        <v>39455</v>
      </c>
      <c r="C5377" s="81">
        <v>50.628841000000001</v>
      </c>
      <c r="D5377" s="62">
        <f t="shared" si="83"/>
        <v>-0.86507112304424094</v>
      </c>
      <c r="E5377">
        <v>-4.213488370148287E-2</v>
      </c>
    </row>
    <row r="5378" spans="2:5" x14ac:dyDescent="0.3">
      <c r="B5378" s="205">
        <v>43382</v>
      </c>
      <c r="C5378" s="81">
        <v>375.226135</v>
      </c>
      <c r="D5378" s="62">
        <f t="shared" si="83"/>
        <v>-0.29046237828285054</v>
      </c>
      <c r="E5378">
        <v>-4.2225949651635397E-2</v>
      </c>
    </row>
    <row r="5379" spans="2:5" x14ac:dyDescent="0.3">
      <c r="B5379" s="205">
        <v>44624</v>
      </c>
      <c r="C5379" s="81">
        <v>528.831909</v>
      </c>
      <c r="D5379" s="62">
        <f t="shared" si="83"/>
        <v>0.26916956250301771</v>
      </c>
      <c r="E5379">
        <v>-4.2369839742638818E-2</v>
      </c>
    </row>
    <row r="5380" spans="2:5" x14ac:dyDescent="0.3">
      <c r="B5380" s="205">
        <v>43906</v>
      </c>
      <c r="C5380" s="81">
        <v>416.67553700000002</v>
      </c>
      <c r="D5380" s="62">
        <f t="shared" si="83"/>
        <v>27.174980825079761</v>
      </c>
      <c r="E5380">
        <v>-4.2387949031566105E-2</v>
      </c>
    </row>
    <row r="5381" spans="2:5" x14ac:dyDescent="0.3">
      <c r="B5381" s="205">
        <v>38433</v>
      </c>
      <c r="C5381" s="81">
        <v>14.788849000000001</v>
      </c>
      <c r="D5381" s="62">
        <f t="shared" si="83"/>
        <v>-0.97426096818281005</v>
      </c>
      <c r="E5381">
        <v>-4.2558573237798353E-2</v>
      </c>
    </row>
    <row r="5382" spans="2:5" x14ac:dyDescent="0.3">
      <c r="B5382" s="205">
        <v>44412</v>
      </c>
      <c r="C5382" s="81">
        <v>574.56897000000004</v>
      </c>
      <c r="D5382" s="62">
        <f t="shared" si="83"/>
        <v>11.933367052842838</v>
      </c>
      <c r="E5382">
        <v>-4.2572340403057608E-2</v>
      </c>
    </row>
    <row r="5383" spans="2:5" x14ac:dyDescent="0.3">
      <c r="B5383" s="205">
        <v>39930</v>
      </c>
      <c r="C5383" s="81">
        <v>44.425319999999999</v>
      </c>
      <c r="D5383" s="62">
        <f t="shared" si="83"/>
        <v>0.75709507308948676</v>
      </c>
      <c r="E5383">
        <v>-4.3175467217230784E-2</v>
      </c>
    </row>
    <row r="5384" spans="2:5" x14ac:dyDescent="0.3">
      <c r="B5384" s="205">
        <v>38701</v>
      </c>
      <c r="C5384" s="81">
        <v>25.283390000000001</v>
      </c>
      <c r="D5384" s="62">
        <f t="shared" ref="D5384:D5447" si="84">(C5384-C5385)/C5385</f>
        <v>0.46750833546735837</v>
      </c>
      <c r="E5384">
        <v>-4.3613654019232645E-2</v>
      </c>
    </row>
    <row r="5385" spans="2:5" x14ac:dyDescent="0.3">
      <c r="B5385" s="205">
        <v>38531</v>
      </c>
      <c r="C5385" s="81">
        <v>17.228788000000002</v>
      </c>
      <c r="D5385" s="62">
        <f t="shared" si="84"/>
        <v>-0.49009471113771863</v>
      </c>
      <c r="E5385">
        <v>-4.3867694611723816E-2</v>
      </c>
    </row>
    <row r="5386" spans="2:5" x14ac:dyDescent="0.3">
      <c r="B5386" s="205">
        <v>39629</v>
      </c>
      <c r="C5386" s="81">
        <v>33.788212000000001</v>
      </c>
      <c r="D5386" s="62">
        <f t="shared" si="84"/>
        <v>3.8856393354253482</v>
      </c>
      <c r="E5386">
        <v>-4.4134982524906607E-2</v>
      </c>
    </row>
    <row r="5387" spans="2:5" x14ac:dyDescent="0.3">
      <c r="B5387" s="205">
        <v>37805</v>
      </c>
      <c r="C5387" s="81">
        <v>6.9158220000000004</v>
      </c>
      <c r="D5387" s="62">
        <f t="shared" si="84"/>
        <v>0.13323804231858349</v>
      </c>
      <c r="E5387">
        <v>-4.4280418327403467E-2</v>
      </c>
    </row>
    <row r="5388" spans="2:5" x14ac:dyDescent="0.3">
      <c r="B5388" s="205">
        <v>37459</v>
      </c>
      <c r="C5388" s="81">
        <v>6.1027089999999999</v>
      </c>
      <c r="D5388" s="62">
        <f t="shared" si="84"/>
        <v>-0.60283200854169916</v>
      </c>
      <c r="E5388">
        <v>-4.4300049909240954E-2</v>
      </c>
    </row>
    <row r="5389" spans="2:5" x14ac:dyDescent="0.3">
      <c r="B5389" s="205">
        <v>38457</v>
      </c>
      <c r="C5389" s="81">
        <v>15.365561</v>
      </c>
      <c r="D5389" s="62">
        <f t="shared" si="84"/>
        <v>-0.66538533419064738</v>
      </c>
      <c r="E5389">
        <v>-4.439492630479807E-2</v>
      </c>
    </row>
    <row r="5390" spans="2:5" x14ac:dyDescent="0.3">
      <c r="B5390" s="205">
        <v>39560</v>
      </c>
      <c r="C5390" s="81">
        <v>45.920166000000002</v>
      </c>
      <c r="D5390" s="62">
        <f t="shared" si="84"/>
        <v>1.3216345016289806</v>
      </c>
      <c r="E5390">
        <v>-4.4572030883598034E-2</v>
      </c>
    </row>
    <row r="5391" spans="2:5" x14ac:dyDescent="0.3">
      <c r="B5391" s="205">
        <v>38562</v>
      </c>
      <c r="C5391" s="81">
        <v>19.779240000000001</v>
      </c>
      <c r="D5391" s="62">
        <f t="shared" si="84"/>
        <v>2.3572559742951276</v>
      </c>
      <c r="E5391">
        <v>-4.4612467513522824E-2</v>
      </c>
    </row>
    <row r="5392" spans="2:5" x14ac:dyDescent="0.3">
      <c r="B5392" s="205">
        <v>37476</v>
      </c>
      <c r="C5392" s="81">
        <v>5.8914900000000001</v>
      </c>
      <c r="D5392" s="62">
        <f t="shared" si="84"/>
        <v>-0.96013193277023179</v>
      </c>
      <c r="E5392">
        <v>-4.4648237310980561E-2</v>
      </c>
    </row>
    <row r="5393" spans="2:5" x14ac:dyDescent="0.3">
      <c r="B5393" s="205">
        <v>41505</v>
      </c>
      <c r="C5393" s="81">
        <v>147.77465799999999</v>
      </c>
      <c r="D5393" s="62">
        <f t="shared" si="84"/>
        <v>2.9964259118389784</v>
      </c>
      <c r="E5393">
        <v>-4.4679747950540097E-2</v>
      </c>
    </row>
    <row r="5394" spans="2:5" x14ac:dyDescent="0.3">
      <c r="B5394" s="205">
        <v>38971</v>
      </c>
      <c r="C5394" s="81">
        <v>36.976703999999998</v>
      </c>
      <c r="D5394" s="62">
        <f t="shared" si="84"/>
        <v>3.138071717227898</v>
      </c>
      <c r="E5394">
        <v>-4.5016308613571532E-2</v>
      </c>
    </row>
    <row r="5395" spans="2:5" x14ac:dyDescent="0.3">
      <c r="B5395" s="205">
        <v>37939</v>
      </c>
      <c r="C5395" s="81">
        <v>8.9357330000000008</v>
      </c>
      <c r="D5395" s="62">
        <f t="shared" si="84"/>
        <v>-0.96293062047171774</v>
      </c>
      <c r="E5395">
        <v>-4.519077414731891E-2</v>
      </c>
    </row>
    <row r="5396" spans="2:5" x14ac:dyDescent="0.3">
      <c r="B5396" s="205">
        <v>42044</v>
      </c>
      <c r="C5396" s="81">
        <v>241.05429100000001</v>
      </c>
      <c r="D5396" s="62">
        <f t="shared" si="84"/>
        <v>5.1342729380952052</v>
      </c>
      <c r="E5396">
        <v>-4.5346387867309552E-2</v>
      </c>
    </row>
    <row r="5397" spans="2:5" x14ac:dyDescent="0.3">
      <c r="B5397" s="205">
        <v>38867</v>
      </c>
      <c r="C5397" s="81">
        <v>39.296309999999998</v>
      </c>
      <c r="D5397" s="62">
        <f t="shared" si="84"/>
        <v>2.7934869270247034</v>
      </c>
      <c r="E5397">
        <v>-4.5413529494900545E-2</v>
      </c>
    </row>
    <row r="5398" spans="2:5" x14ac:dyDescent="0.3">
      <c r="B5398" s="205">
        <v>38152</v>
      </c>
      <c r="C5398" s="81">
        <v>10.358889</v>
      </c>
      <c r="D5398" s="62">
        <f t="shared" si="84"/>
        <v>-0.8682871534083425</v>
      </c>
      <c r="E5398">
        <v>-4.5438147110993539E-2</v>
      </c>
    </row>
    <row r="5399" spans="2:5" x14ac:dyDescent="0.3">
      <c r="B5399" s="205">
        <v>40305</v>
      </c>
      <c r="C5399" s="81">
        <v>78.647521999999995</v>
      </c>
      <c r="D5399" s="62">
        <f t="shared" si="84"/>
        <v>5.7963303326279849</v>
      </c>
      <c r="E5399">
        <v>-4.5587258954193612E-2</v>
      </c>
    </row>
    <row r="5400" spans="2:5" x14ac:dyDescent="0.3">
      <c r="B5400" s="205">
        <v>37985</v>
      </c>
      <c r="C5400" s="81">
        <v>11.572056999999999</v>
      </c>
      <c r="D5400" s="62">
        <f t="shared" si="84"/>
        <v>-0.91488175009791828</v>
      </c>
      <c r="E5400">
        <v>-4.6129374949100285E-2</v>
      </c>
    </row>
    <row r="5401" spans="2:5" x14ac:dyDescent="0.3">
      <c r="B5401" s="205">
        <v>41507</v>
      </c>
      <c r="C5401" s="81">
        <v>135.95271299999999</v>
      </c>
      <c r="D5401" s="62">
        <f t="shared" si="84"/>
        <v>2.6517956000112166</v>
      </c>
      <c r="E5401">
        <v>-4.6251742423657968E-2</v>
      </c>
    </row>
    <row r="5402" spans="2:5" x14ac:dyDescent="0.3">
      <c r="B5402" s="205">
        <v>39834</v>
      </c>
      <c r="C5402" s="81">
        <v>37.229004000000003</v>
      </c>
      <c r="D5402" s="62">
        <f t="shared" si="84"/>
        <v>0.96196789748883538</v>
      </c>
      <c r="E5402">
        <v>-4.6524448940159002E-2</v>
      </c>
    </row>
    <row r="5403" spans="2:5" x14ac:dyDescent="0.3">
      <c r="B5403" s="205">
        <v>38547</v>
      </c>
      <c r="C5403" s="81">
        <v>18.975338000000001</v>
      </c>
      <c r="D5403" s="62">
        <f t="shared" si="84"/>
        <v>-0.96250303636011547</v>
      </c>
      <c r="E5403">
        <v>-4.6544913667749911E-2</v>
      </c>
    </row>
    <row r="5404" spans="2:5" x14ac:dyDescent="0.3">
      <c r="B5404" s="205">
        <v>45386</v>
      </c>
      <c r="C5404" s="81">
        <v>506.04998799999998</v>
      </c>
      <c r="D5404" s="62">
        <f t="shared" si="84"/>
        <v>5.3072926251438606</v>
      </c>
      <c r="E5404">
        <v>-4.6986839924670461E-2</v>
      </c>
    </row>
    <row r="5405" spans="2:5" x14ac:dyDescent="0.3">
      <c r="B5405" s="205">
        <v>40571</v>
      </c>
      <c r="C5405" s="81">
        <v>80.232521000000006</v>
      </c>
      <c r="D5405" s="62">
        <f t="shared" si="84"/>
        <v>8.5821454756389102</v>
      </c>
      <c r="E5405">
        <v>-4.7219292434765685E-2</v>
      </c>
    </row>
    <row r="5406" spans="2:5" x14ac:dyDescent="0.3">
      <c r="B5406" s="205">
        <v>37852</v>
      </c>
      <c r="C5406" s="81">
        <v>8.3731270000000002</v>
      </c>
      <c r="D5406" s="62">
        <f t="shared" si="84"/>
        <v>-0.62975891095498604</v>
      </c>
      <c r="E5406">
        <v>-4.7240475678431156E-2</v>
      </c>
    </row>
    <row r="5407" spans="2:5" x14ac:dyDescent="0.3">
      <c r="B5407" s="205">
        <v>38645</v>
      </c>
      <c r="C5407" s="81">
        <v>22.615337</v>
      </c>
      <c r="D5407" s="62">
        <f t="shared" si="84"/>
        <v>-0.9547746313879919</v>
      </c>
      <c r="E5407">
        <v>-4.7275414692315047E-2</v>
      </c>
    </row>
    <row r="5408" spans="2:5" x14ac:dyDescent="0.3">
      <c r="B5408" s="205">
        <v>45051</v>
      </c>
      <c r="C5408" s="81">
        <v>500.05865499999999</v>
      </c>
      <c r="D5408" s="62">
        <f t="shared" si="84"/>
        <v>14.598988287188982</v>
      </c>
      <c r="E5408">
        <v>-4.7888429588290711E-2</v>
      </c>
    </row>
    <row r="5409" spans="2:5" x14ac:dyDescent="0.3">
      <c r="B5409" s="205">
        <v>39772</v>
      </c>
      <c r="C5409" s="81">
        <v>32.057121000000002</v>
      </c>
      <c r="D5409" s="62">
        <f t="shared" si="84"/>
        <v>-0.33594098301078418</v>
      </c>
      <c r="E5409">
        <v>-4.8223308883697559E-2</v>
      </c>
    </row>
    <row r="5410" spans="2:5" x14ac:dyDescent="0.3">
      <c r="B5410" s="205">
        <v>39433</v>
      </c>
      <c r="C5410" s="81">
        <v>48.274506000000002</v>
      </c>
      <c r="D5410" s="62">
        <f t="shared" si="84"/>
        <v>-0.88324697878724989</v>
      </c>
      <c r="E5410">
        <v>-5.0479653808124914E-2</v>
      </c>
    </row>
    <row r="5411" spans="2:5" x14ac:dyDescent="0.3">
      <c r="B5411" s="205">
        <v>43367</v>
      </c>
      <c r="C5411" s="81">
        <v>413.47543300000001</v>
      </c>
      <c r="D5411" s="62">
        <f t="shared" si="84"/>
        <v>9.5602102472510477</v>
      </c>
      <c r="E5411">
        <v>-5.1130259703270411E-2</v>
      </c>
    </row>
    <row r="5412" spans="2:5" x14ac:dyDescent="0.3">
      <c r="B5412" s="205">
        <v>39478</v>
      </c>
      <c r="C5412" s="81">
        <v>39.154091000000001</v>
      </c>
      <c r="D5412" s="62">
        <f t="shared" si="84"/>
        <v>1.6019012491187094E-2</v>
      </c>
      <c r="E5412">
        <v>-5.1387683293210633E-2</v>
      </c>
    </row>
    <row r="5413" spans="2:5" x14ac:dyDescent="0.3">
      <c r="B5413" s="205">
        <v>39146</v>
      </c>
      <c r="C5413" s="81">
        <v>38.536769999999997</v>
      </c>
      <c r="D5413" s="62">
        <f t="shared" si="84"/>
        <v>3.8378263358491127</v>
      </c>
      <c r="E5413">
        <v>-5.190096381336045E-2</v>
      </c>
    </row>
    <row r="5414" spans="2:5" x14ac:dyDescent="0.3">
      <c r="B5414" s="205">
        <v>37858</v>
      </c>
      <c r="C5414" s="81">
        <v>7.9657200000000001</v>
      </c>
      <c r="D5414" s="62">
        <f t="shared" si="84"/>
        <v>-0.77465060634159333</v>
      </c>
      <c r="E5414">
        <v>-5.260724135125841E-2</v>
      </c>
    </row>
    <row r="5415" spans="2:5" x14ac:dyDescent="0.3">
      <c r="B5415" s="205">
        <v>39626</v>
      </c>
      <c r="C5415" s="81">
        <v>35.348309</v>
      </c>
      <c r="D5415" s="62">
        <f t="shared" si="84"/>
        <v>9.7728673644000244E-2</v>
      </c>
      <c r="E5415">
        <v>-5.2691904054404687E-2</v>
      </c>
    </row>
    <row r="5416" spans="2:5" x14ac:dyDescent="0.3">
      <c r="B5416" s="205">
        <v>38881</v>
      </c>
      <c r="C5416" s="81">
        <v>32.201317000000003</v>
      </c>
      <c r="D5416" s="62">
        <f t="shared" si="84"/>
        <v>-0.22992899183461565</v>
      </c>
      <c r="E5416">
        <v>-5.3612482329066596E-2</v>
      </c>
    </row>
    <row r="5417" spans="2:5" x14ac:dyDescent="0.3">
      <c r="B5417" s="205">
        <v>39135</v>
      </c>
      <c r="C5417" s="81">
        <v>41.816035999999997</v>
      </c>
      <c r="D5417" s="62">
        <f t="shared" si="84"/>
        <v>0.14691337095064783</v>
      </c>
      <c r="E5417">
        <v>-5.5214567848588109E-2</v>
      </c>
    </row>
    <row r="5418" spans="2:5" x14ac:dyDescent="0.3">
      <c r="B5418" s="205">
        <v>39763</v>
      </c>
      <c r="C5418" s="81">
        <v>36.459629</v>
      </c>
      <c r="D5418" s="62">
        <f t="shared" si="84"/>
        <v>-0.67653271157899231</v>
      </c>
      <c r="E5418">
        <v>-5.6416172632358777E-2</v>
      </c>
    </row>
    <row r="5419" spans="2:5" x14ac:dyDescent="0.3">
      <c r="B5419" s="205">
        <v>41211</v>
      </c>
      <c r="C5419" s="81">
        <v>112.715042</v>
      </c>
      <c r="D5419" s="62">
        <f t="shared" si="84"/>
        <v>22.925937136886915</v>
      </c>
      <c r="E5419">
        <v>-5.6475852947938734E-2</v>
      </c>
    </row>
    <row r="5420" spans="2:5" x14ac:dyDescent="0.3">
      <c r="B5420" s="205">
        <v>37707</v>
      </c>
      <c r="C5420" s="81">
        <v>4.710998</v>
      </c>
      <c r="D5420" s="62">
        <f t="shared" si="84"/>
        <v>-0.98207602928521609</v>
      </c>
      <c r="E5420">
        <v>-5.725190916074975E-2</v>
      </c>
    </row>
    <row r="5421" spans="2:5" x14ac:dyDescent="0.3">
      <c r="B5421" s="205">
        <v>42685</v>
      </c>
      <c r="C5421" s="81">
        <v>262.83227499999998</v>
      </c>
      <c r="D5421" s="62">
        <f t="shared" si="84"/>
        <v>6.0975313561376625</v>
      </c>
      <c r="E5421">
        <v>-5.7310975916327785E-2</v>
      </c>
    </row>
    <row r="5422" spans="2:5" x14ac:dyDescent="0.3">
      <c r="B5422" s="205">
        <v>38868</v>
      </c>
      <c r="C5422" s="81">
        <v>37.031506</v>
      </c>
      <c r="D5422" s="62">
        <f t="shared" si="84"/>
        <v>2.2887616934790942</v>
      </c>
      <c r="E5422">
        <v>-5.7634011946668735E-2</v>
      </c>
    </row>
    <row r="5423" spans="2:5" x14ac:dyDescent="0.3">
      <c r="B5423" s="205">
        <v>38370</v>
      </c>
      <c r="C5423" s="81">
        <v>11.260014999999999</v>
      </c>
      <c r="D5423" s="62">
        <f t="shared" si="84"/>
        <v>-0.75902118817291275</v>
      </c>
      <c r="E5423">
        <v>-5.834742534883551E-2</v>
      </c>
    </row>
    <row r="5424" spans="2:5" x14ac:dyDescent="0.3">
      <c r="B5424" s="205">
        <v>39407</v>
      </c>
      <c r="C5424" s="81">
        <v>46.726162000000002</v>
      </c>
      <c r="D5424" s="62">
        <f t="shared" si="84"/>
        <v>4.0230983678265684</v>
      </c>
      <c r="E5424">
        <v>-5.9350895585392291E-2</v>
      </c>
    </row>
    <row r="5425" spans="2:5" x14ac:dyDescent="0.3">
      <c r="B5425" s="205">
        <v>38061</v>
      </c>
      <c r="C5425" s="81">
        <v>9.3022589999999994</v>
      </c>
      <c r="D5425" s="62">
        <f t="shared" si="84"/>
        <v>-0.98125902196730008</v>
      </c>
      <c r="E5425">
        <v>-6.0474109015500897E-2</v>
      </c>
    </row>
    <row r="5426" spans="2:5" x14ac:dyDescent="0.3">
      <c r="B5426" s="205">
        <v>44627</v>
      </c>
      <c r="C5426" s="81">
        <v>496.35931399999998</v>
      </c>
      <c r="D5426" s="62">
        <f t="shared" si="84"/>
        <v>11.441185303008675</v>
      </c>
      <c r="E5426">
        <v>-6.1404379061400421E-2</v>
      </c>
    </row>
    <row r="5427" spans="2:5" x14ac:dyDescent="0.3">
      <c r="B5427" s="205">
        <v>39489</v>
      </c>
      <c r="C5427" s="81">
        <v>39.896464999999999</v>
      </c>
      <c r="D5427" s="62">
        <f t="shared" si="84"/>
        <v>0.10158733472068331</v>
      </c>
      <c r="E5427">
        <v>-6.1845298409127218E-2</v>
      </c>
    </row>
    <row r="5428" spans="2:5" x14ac:dyDescent="0.3">
      <c r="B5428" s="205">
        <v>38919</v>
      </c>
      <c r="C5428" s="81">
        <v>36.217250999999997</v>
      </c>
      <c r="D5428" s="62">
        <f t="shared" si="84"/>
        <v>0.1208063126919318</v>
      </c>
      <c r="E5428">
        <v>-6.4930649998689763E-2</v>
      </c>
    </row>
    <row r="5429" spans="2:5" x14ac:dyDescent="0.3">
      <c r="B5429" s="205">
        <v>39632</v>
      </c>
      <c r="C5429" s="81">
        <v>32.313567999999997</v>
      </c>
      <c r="D5429" s="62">
        <f t="shared" si="84"/>
        <v>-0.92649485679247623</v>
      </c>
      <c r="E5429">
        <v>-6.5513190179746689E-2</v>
      </c>
    </row>
    <row r="5430" spans="2:5" x14ac:dyDescent="0.3">
      <c r="B5430" s="205">
        <v>43902</v>
      </c>
      <c r="C5430" s="81">
        <v>439.60961900000001</v>
      </c>
      <c r="D5430" s="62">
        <f t="shared" si="84"/>
        <v>7.8498258085994079</v>
      </c>
      <c r="E5430">
        <v>-6.7110642821464048E-2</v>
      </c>
    </row>
    <row r="5431" spans="2:5" x14ac:dyDescent="0.3">
      <c r="B5431" s="205">
        <v>39406</v>
      </c>
      <c r="C5431" s="81">
        <v>49.674380999999997</v>
      </c>
      <c r="D5431" s="62">
        <f t="shared" si="84"/>
        <v>0.43953278399633405</v>
      </c>
      <c r="E5431">
        <v>-6.8046265555285021E-2</v>
      </c>
    </row>
    <row r="5432" spans="2:5" x14ac:dyDescent="0.3">
      <c r="B5432" s="205">
        <v>38869</v>
      </c>
      <c r="C5432" s="81">
        <v>34.507294000000002</v>
      </c>
      <c r="D5432" s="62">
        <f t="shared" si="84"/>
        <v>-6.5774623994207651E-2</v>
      </c>
      <c r="E5432">
        <v>-6.8163903461015016E-2</v>
      </c>
    </row>
    <row r="5433" spans="2:5" x14ac:dyDescent="0.3">
      <c r="B5433" s="205">
        <v>38856</v>
      </c>
      <c r="C5433" s="81">
        <v>36.936798000000003</v>
      </c>
      <c r="D5433" s="62">
        <f t="shared" si="84"/>
        <v>0.29656964765701782</v>
      </c>
      <c r="E5433">
        <v>-7.0177384451595187E-2</v>
      </c>
    </row>
    <row r="5434" spans="2:5" x14ac:dyDescent="0.3">
      <c r="B5434" s="205">
        <v>39748</v>
      </c>
      <c r="C5434" s="81">
        <v>28.488094</v>
      </c>
      <c r="D5434" s="62">
        <f t="shared" si="84"/>
        <v>-0.16268821928137964</v>
      </c>
      <c r="E5434">
        <v>-7.0432000683925924E-2</v>
      </c>
    </row>
    <row r="5435" spans="2:5" x14ac:dyDescent="0.3">
      <c r="B5435" s="205">
        <v>39731</v>
      </c>
      <c r="C5435" s="81">
        <v>34.023280999999997</v>
      </c>
      <c r="D5435" s="62">
        <f t="shared" si="84"/>
        <v>-8.2652977063494185E-2</v>
      </c>
      <c r="E5435">
        <v>-7.710151888961457E-2</v>
      </c>
    </row>
    <row r="5436" spans="2:5" x14ac:dyDescent="0.3">
      <c r="B5436" s="205">
        <v>38917</v>
      </c>
      <c r="C5436" s="81">
        <v>37.088779000000002</v>
      </c>
      <c r="D5436" s="62">
        <f t="shared" si="84"/>
        <v>-0.85351591756773504</v>
      </c>
      <c r="E5436">
        <v>-7.9323839523220502E-2</v>
      </c>
    </row>
    <row r="5437" spans="2:5" x14ac:dyDescent="0.3">
      <c r="B5437" s="205">
        <v>42240</v>
      </c>
      <c r="C5437" s="81">
        <v>253.19323700000001</v>
      </c>
      <c r="D5437" s="62">
        <f t="shared" si="84"/>
        <v>5.3737197216311809</v>
      </c>
      <c r="E5437">
        <v>-8.4379807823763364E-2</v>
      </c>
    </row>
    <row r="5438" spans="2:5" x14ac:dyDescent="0.3">
      <c r="B5438" s="205">
        <v>38855</v>
      </c>
      <c r="C5438" s="81">
        <v>39.724564000000001</v>
      </c>
      <c r="D5438" s="62">
        <f t="shared" si="84"/>
        <v>0.2962146039388715</v>
      </c>
      <c r="E5438">
        <v>-9.6130597854339569E-2</v>
      </c>
    </row>
    <row r="5439" spans="2:5" x14ac:dyDescent="0.3">
      <c r="B5439" s="205">
        <v>39745</v>
      </c>
      <c r="C5439" s="81">
        <v>30.646595000000001</v>
      </c>
      <c r="D5439" s="62">
        <f t="shared" si="84"/>
        <v>-0.29032614005331364</v>
      </c>
      <c r="E5439">
        <v>-0.10206658384251663</v>
      </c>
    </row>
    <row r="5440" spans="2:5" x14ac:dyDescent="0.3">
      <c r="B5440" s="205">
        <v>39468</v>
      </c>
      <c r="C5440" s="81">
        <v>43.184055000000001</v>
      </c>
      <c r="D5440" s="62">
        <f t="shared" si="84"/>
        <v>2.9158680294422361E-2</v>
      </c>
      <c r="E5440">
        <v>-0.10387321382625743</v>
      </c>
    </row>
    <row r="5441" spans="2:5" x14ac:dyDescent="0.3">
      <c r="B5441" s="205">
        <v>38852</v>
      </c>
      <c r="C5441" s="81">
        <v>41.960540999999999</v>
      </c>
      <c r="D5441" s="62">
        <f t="shared" si="84"/>
        <v>3.7192563420656444</v>
      </c>
      <c r="E5441">
        <v>-0.1040184255509127</v>
      </c>
    </row>
    <row r="5442" spans="2:5" x14ac:dyDescent="0.3">
      <c r="B5442" s="205">
        <v>38124</v>
      </c>
      <c r="C5442" s="81">
        <v>8.8913460000000004</v>
      </c>
      <c r="D5442" s="62">
        <f t="shared" si="84"/>
        <v>-0.97675121198320003</v>
      </c>
      <c r="E5442">
        <v>-0.10480709247906121</v>
      </c>
    </row>
    <row r="5443" spans="2:5" x14ac:dyDescent="0.3">
      <c r="B5443" s="205">
        <v>43913</v>
      </c>
      <c r="C5443" s="81">
        <v>382.44342</v>
      </c>
      <c r="D5443" s="62">
        <f t="shared" si="84"/>
        <v>34.153059301735816</v>
      </c>
      <c r="E5443">
        <v>-0.10869823735675731</v>
      </c>
    </row>
    <row r="5444" spans="2:5" x14ac:dyDescent="0.3">
      <c r="B5444" s="205">
        <v>38007</v>
      </c>
      <c r="C5444" s="81">
        <v>10.879378000000001</v>
      </c>
      <c r="D5444" s="62">
        <f t="shared" si="84"/>
        <v>0.57968094718903096</v>
      </c>
      <c r="E5444">
        <v>-0.11238863022313275</v>
      </c>
    </row>
    <row r="5445" spans="2:5" x14ac:dyDescent="0.3">
      <c r="B5445" s="205">
        <v>37879</v>
      </c>
      <c r="C5445" s="81">
        <v>6.887073</v>
      </c>
      <c r="D5445" s="62">
        <f t="shared" si="84"/>
        <v>-0.77670142180709434</v>
      </c>
      <c r="E5445">
        <v>-0.11559535455556666</v>
      </c>
    </row>
    <row r="5446" spans="2:5" x14ac:dyDescent="0.3">
      <c r="B5446" s="205">
        <v>38876</v>
      </c>
      <c r="C5446" s="81">
        <v>30.84244</v>
      </c>
      <c r="D5446" s="62">
        <f t="shared" si="84"/>
        <v>-0.17892194217943361</v>
      </c>
      <c r="E5446">
        <v>-0.1242838484861743</v>
      </c>
    </row>
    <row r="5447" spans="2:5" x14ac:dyDescent="0.3">
      <c r="B5447" s="205">
        <v>39469</v>
      </c>
      <c r="C5447" s="81">
        <v>37.563347</v>
      </c>
      <c r="D5447" s="62">
        <f t="shared" si="84"/>
        <v>3.2321865159860095</v>
      </c>
      <c r="E5447">
        <v>-0.13015702207678276</v>
      </c>
    </row>
    <row r="5448" spans="2:5" x14ac:dyDescent="0.3">
      <c r="B5448" s="205">
        <v>38153</v>
      </c>
      <c r="C5448" s="81">
        <v>8.8756360000000001</v>
      </c>
      <c r="D5448" s="62" t="e">
        <f>(C5448-#REF!)/#REF!</f>
        <v>#REF!</v>
      </c>
      <c r="E5448">
        <v>-0.14318649422732491</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E8DE-3B0A-4516-9DA3-D9F74210E077}">
  <sheetPr>
    <tabColor rgb="FFFAC2A0"/>
  </sheetPr>
  <dimension ref="B1:N10007"/>
  <sheetViews>
    <sheetView showGridLines="0" workbookViewId="0">
      <pane xSplit="1" ySplit="5" topLeftCell="B6" activePane="bottomRight" state="frozen"/>
      <selection activeCell="C54" sqref="C54:K54"/>
      <selection pane="topRight" activeCell="C54" sqref="C54:K54"/>
      <selection pane="bottomLeft" activeCell="C54" sqref="C54:K54"/>
      <selection pane="bottomRight" activeCell="C54" sqref="C54:K54"/>
    </sheetView>
  </sheetViews>
  <sheetFormatPr defaultRowHeight="14.4" x14ac:dyDescent="0.3"/>
  <cols>
    <col min="1" max="1" width="1.88671875" customWidth="1"/>
    <col min="2" max="2" width="10.5546875" bestFit="1" customWidth="1"/>
    <col min="3" max="3" width="11" bestFit="1" customWidth="1"/>
    <col min="5" max="5" width="13.109375" bestFit="1" customWidth="1"/>
    <col min="6" max="6" width="1.88671875" customWidth="1"/>
    <col min="7" max="7" width="13.109375" customWidth="1"/>
    <col min="8" max="8" width="16.88671875" bestFit="1" customWidth="1"/>
    <col min="9" max="9" width="1.88671875" customWidth="1"/>
    <col min="11" max="11" width="10.6640625" bestFit="1" customWidth="1"/>
    <col min="13" max="13" width="10.6640625" bestFit="1" customWidth="1"/>
    <col min="14" max="14" width="10" bestFit="1" customWidth="1"/>
  </cols>
  <sheetData>
    <row r="1" spans="2:14" x14ac:dyDescent="0.3">
      <c r="B1" s="32"/>
      <c r="C1" s="32"/>
      <c r="D1" s="32"/>
      <c r="E1" s="32"/>
      <c r="F1" s="32"/>
      <c r="G1" s="32"/>
      <c r="H1" s="32"/>
      <c r="I1" s="32"/>
      <c r="J1" s="32"/>
      <c r="K1" s="32"/>
      <c r="L1" s="32"/>
      <c r="M1" s="32"/>
      <c r="N1" s="32"/>
    </row>
    <row r="2" spans="2:14" x14ac:dyDescent="0.3">
      <c r="B2" s="32"/>
      <c r="C2" s="32"/>
      <c r="D2" s="32"/>
      <c r="E2" s="32"/>
      <c r="F2" s="32"/>
      <c r="G2" s="32"/>
      <c r="H2" s="32"/>
      <c r="I2" s="32"/>
      <c r="J2" s="32"/>
      <c r="K2" s="32"/>
      <c r="L2" s="32"/>
      <c r="M2" s="32"/>
      <c r="N2" s="32"/>
    </row>
    <row r="3" spans="2:14" x14ac:dyDescent="0.3">
      <c r="B3" s="32"/>
      <c r="C3" s="32"/>
      <c r="D3" s="32"/>
      <c r="E3" s="32"/>
      <c r="F3" s="32"/>
      <c r="G3" s="32"/>
      <c r="H3" s="32"/>
      <c r="I3" s="32"/>
      <c r="J3" s="32"/>
      <c r="K3" s="32"/>
      <c r="L3" s="32"/>
      <c r="M3" s="32"/>
      <c r="N3" s="32"/>
    </row>
    <row r="4" spans="2:14" x14ac:dyDescent="0.3">
      <c r="B4" s="32"/>
      <c r="C4" s="32"/>
      <c r="D4" s="32"/>
      <c r="E4" s="32"/>
      <c r="F4" s="32"/>
      <c r="G4" s="32"/>
      <c r="H4" s="32"/>
      <c r="I4" s="32"/>
      <c r="J4" s="32"/>
      <c r="K4" s="32"/>
      <c r="L4" s="32"/>
      <c r="M4" s="32"/>
      <c r="N4" s="32"/>
    </row>
    <row r="5" spans="2:14" x14ac:dyDescent="0.3">
      <c r="B5" s="32"/>
      <c r="C5" s="32"/>
      <c r="D5" s="32"/>
      <c r="E5" s="32"/>
      <c r="F5" s="32"/>
      <c r="G5" s="32"/>
      <c r="H5" s="32"/>
      <c r="I5" s="32"/>
      <c r="J5" s="32"/>
      <c r="K5" s="32"/>
      <c r="L5" s="32"/>
      <c r="M5" s="32"/>
      <c r="N5" s="32"/>
    </row>
    <row r="7" spans="2:14" x14ac:dyDescent="0.3">
      <c r="B7" s="206" t="s">
        <v>395</v>
      </c>
      <c r="C7" s="207" t="s">
        <v>396</v>
      </c>
      <c r="D7" s="207" t="s">
        <v>397</v>
      </c>
      <c r="E7" s="207" t="s">
        <v>398</v>
      </c>
      <c r="F7" s="207"/>
      <c r="G7" s="207" t="s">
        <v>409</v>
      </c>
      <c r="H7" s="207" t="s">
        <v>410</v>
      </c>
      <c r="I7" s="32"/>
      <c r="J7" s="208" t="s">
        <v>412</v>
      </c>
      <c r="K7" s="32"/>
      <c r="L7" s="32"/>
      <c r="M7" s="32"/>
      <c r="N7" s="32"/>
    </row>
    <row r="8" spans="2:14" x14ac:dyDescent="0.3">
      <c r="B8" s="205">
        <v>39111</v>
      </c>
      <c r="C8" s="81">
        <v>42.630642000000002</v>
      </c>
      <c r="D8" s="62">
        <f t="shared" ref="D8:D71" si="0">(C8-C9)/C9</f>
        <v>0.22227398657938729</v>
      </c>
      <c r="E8">
        <v>0.98734189961291474</v>
      </c>
      <c r="G8">
        <v>1</v>
      </c>
      <c r="H8">
        <f ca="1">_xlfn.NORM.INV(RAND(),N$10,N$11)</f>
        <v>1.621586605395146E-2</v>
      </c>
    </row>
    <row r="9" spans="2:14" x14ac:dyDescent="0.3">
      <c r="B9" s="205">
        <v>39752</v>
      </c>
      <c r="C9" s="81">
        <v>34.878138999999997</v>
      </c>
      <c r="D9" s="62">
        <f t="shared" si="0"/>
        <v>-0.34564233640814052</v>
      </c>
      <c r="E9">
        <v>0.2017669742534218</v>
      </c>
      <c r="G9">
        <v>2</v>
      </c>
      <c r="H9">
        <f t="shared" ref="H9:H72" ca="1" si="1">_xlfn.NORM.INV(RAND(),N$10,N$11)</f>
        <v>-1.3674082083468583E-2</v>
      </c>
      <c r="J9" s="145" t="s">
        <v>411</v>
      </c>
      <c r="K9" s="146"/>
      <c r="L9" s="146"/>
      <c r="M9" s="146"/>
      <c r="N9" s="146"/>
    </row>
    <row r="10" spans="2:14" x14ac:dyDescent="0.3">
      <c r="B10" s="205">
        <v>39405</v>
      </c>
      <c r="C10" s="81">
        <v>53.301338000000001</v>
      </c>
      <c r="D10" s="62">
        <f t="shared" si="0"/>
        <v>0.2527416667800686</v>
      </c>
      <c r="E10">
        <v>0.13865011482667033</v>
      </c>
      <c r="G10">
        <v>3</v>
      </c>
      <c r="H10">
        <f t="shared" ca="1" si="1"/>
        <v>3.9400299533823707E-3</v>
      </c>
      <c r="J10" s="217" t="s">
        <v>209</v>
      </c>
      <c r="K10" s="217"/>
      <c r="L10" s="217"/>
      <c r="M10" s="217"/>
      <c r="N10" s="218">
        <f>AVERAGE(E8:E5448)</f>
        <v>1.1976348314633551E-3</v>
      </c>
    </row>
    <row r="11" spans="2:14" x14ac:dyDescent="0.3">
      <c r="B11" s="205">
        <v>39470</v>
      </c>
      <c r="C11" s="81">
        <v>42.547749000000003</v>
      </c>
      <c r="D11" s="62">
        <f t="shared" si="0"/>
        <v>-5.5243415994954623E-3</v>
      </c>
      <c r="E11">
        <v>0.13269323417851989</v>
      </c>
      <c r="G11">
        <v>4</v>
      </c>
      <c r="H11">
        <f t="shared" ca="1" si="1"/>
        <v>1.9166897792843216E-3</v>
      </c>
      <c r="J11" s="49" t="s">
        <v>400</v>
      </c>
      <c r="K11" s="49"/>
      <c r="L11" s="49"/>
      <c r="M11" s="49"/>
      <c r="N11" s="52">
        <f>_xlfn.STDEV.S(E8:E5448)</f>
        <v>2.3146053029807025E-2</v>
      </c>
    </row>
    <row r="12" spans="2:14" x14ac:dyDescent="0.3">
      <c r="B12" s="205">
        <v>38835</v>
      </c>
      <c r="C12" s="81">
        <v>42.784103000000002</v>
      </c>
      <c r="D12" s="62">
        <f t="shared" si="0"/>
        <v>-0.90722170770530897</v>
      </c>
      <c r="E12">
        <v>0.11925057167081704</v>
      </c>
      <c r="G12">
        <v>5</v>
      </c>
      <c r="H12">
        <f t="shared" ca="1" si="1"/>
        <v>-5.9089987807227099E-3</v>
      </c>
      <c r="J12" s="49" t="s">
        <v>401</v>
      </c>
      <c r="K12" s="49"/>
      <c r="L12" s="49"/>
      <c r="M12" s="49"/>
      <c r="N12" s="52">
        <f>MIN(E8:E5448)</f>
        <v>-0.14318649422732491</v>
      </c>
    </row>
    <row r="13" spans="2:14" x14ac:dyDescent="0.3">
      <c r="B13" s="205">
        <v>43928</v>
      </c>
      <c r="C13" s="81">
        <v>461.143463</v>
      </c>
      <c r="D13" s="62">
        <f t="shared" si="0"/>
        <v>12.503848512286144</v>
      </c>
      <c r="E13">
        <v>0.11629264716839958</v>
      </c>
      <c r="G13">
        <v>6</v>
      </c>
      <c r="H13">
        <f t="shared" ca="1" si="1"/>
        <v>-2.3300240185713122E-2</v>
      </c>
      <c r="J13" s="49" t="s">
        <v>402</v>
      </c>
      <c r="K13" s="49"/>
      <c r="L13" s="49"/>
      <c r="M13" s="49"/>
      <c r="N13" s="52">
        <f>MAX(E8:E5448)</f>
        <v>0.98734189961291474</v>
      </c>
    </row>
    <row r="14" spans="2:14" x14ac:dyDescent="0.3">
      <c r="B14" s="205">
        <v>38877</v>
      </c>
      <c r="C14" s="81">
        <v>34.149039999999999</v>
      </c>
      <c r="D14" s="62">
        <f t="shared" si="0"/>
        <v>4.0807361338126471</v>
      </c>
      <c r="E14">
        <v>0.10720941663500033</v>
      </c>
      <c r="G14">
        <v>7</v>
      </c>
      <c r="H14">
        <f t="shared" ca="1" si="1"/>
        <v>-2.6334144837050537E-2</v>
      </c>
      <c r="J14" s="219" t="s">
        <v>404</v>
      </c>
      <c r="K14" s="219"/>
      <c r="L14" s="219"/>
      <c r="M14" s="219"/>
      <c r="N14" s="220">
        <v>578</v>
      </c>
    </row>
    <row r="15" spans="2:14" x14ac:dyDescent="0.3">
      <c r="B15" s="205">
        <v>37803</v>
      </c>
      <c r="C15" s="81">
        <v>6.7212779999999999</v>
      </c>
      <c r="D15" s="62">
        <f t="shared" si="0"/>
        <v>-0.85919733819607891</v>
      </c>
      <c r="E15">
        <v>0.10678383829801104</v>
      </c>
      <c r="G15">
        <v>8</v>
      </c>
      <c r="H15">
        <f t="shared" ca="1" si="1"/>
        <v>1.6971232810329469E-2</v>
      </c>
      <c r="J15" s="11"/>
      <c r="K15" s="11"/>
      <c r="L15" s="11"/>
      <c r="M15" s="11"/>
      <c r="N15" s="221"/>
    </row>
    <row r="16" spans="2:14" x14ac:dyDescent="0.3">
      <c r="B16" s="205">
        <v>39100</v>
      </c>
      <c r="C16" s="81">
        <v>47.735447000000001</v>
      </c>
      <c r="D16" s="62">
        <f t="shared" si="0"/>
        <v>3.3798223241036331</v>
      </c>
      <c r="E16">
        <v>0.10480493183450963</v>
      </c>
      <c r="G16">
        <v>9</v>
      </c>
      <c r="H16">
        <f t="shared" ca="1" si="1"/>
        <v>1.0139980821894407E-2</v>
      </c>
      <c r="J16" s="145" t="s">
        <v>413</v>
      </c>
      <c r="K16" s="146"/>
      <c r="L16" s="146"/>
      <c r="M16" s="146"/>
      <c r="N16" s="146"/>
    </row>
    <row r="17" spans="2:14" x14ac:dyDescent="0.3">
      <c r="B17" s="205">
        <v>37970</v>
      </c>
      <c r="C17" s="81">
        <v>10.898946</v>
      </c>
      <c r="D17" s="62">
        <f t="shared" si="0"/>
        <v>-0.68576760659397118</v>
      </c>
      <c r="E17">
        <v>9.4302450269686255E-2</v>
      </c>
      <c r="G17">
        <v>10</v>
      </c>
      <c r="H17">
        <f t="shared" ca="1" si="1"/>
        <v>-3.0485326389148731E-2</v>
      </c>
      <c r="J17" s="217" t="s">
        <v>209</v>
      </c>
      <c r="K17" s="217"/>
      <c r="L17" s="217"/>
      <c r="M17" s="217"/>
      <c r="N17" s="218">
        <f ca="1">AVERAGE(H8:H10007)</f>
        <v>8.9012581752705806E-4</v>
      </c>
    </row>
    <row r="18" spans="2:14" x14ac:dyDescent="0.3">
      <c r="B18" s="205">
        <v>38883</v>
      </c>
      <c r="C18" s="81">
        <v>34.684348999999997</v>
      </c>
      <c r="D18" s="62">
        <f t="shared" si="0"/>
        <v>0.42562384698940264</v>
      </c>
      <c r="E18">
        <v>8.9650121340323921E-2</v>
      </c>
      <c r="G18">
        <v>11</v>
      </c>
      <c r="H18">
        <f t="shared" ca="1" si="1"/>
        <v>-1.2655799582382304E-2</v>
      </c>
      <c r="J18" s="49" t="s">
        <v>400</v>
      </c>
      <c r="K18" s="49"/>
      <c r="L18" s="49"/>
      <c r="M18" s="49"/>
      <c r="N18" s="52">
        <f ca="1">_xlfn.STDEV.S(H8:H10007)</f>
        <v>2.315166332889871E-2</v>
      </c>
    </row>
    <row r="19" spans="2:14" x14ac:dyDescent="0.3">
      <c r="B19" s="205">
        <v>38642</v>
      </c>
      <c r="C19" s="81">
        <v>24.329243000000002</v>
      </c>
      <c r="D19" s="62">
        <f t="shared" si="0"/>
        <v>0.22247311141247086</v>
      </c>
      <c r="E19">
        <v>8.8353477073230324E-2</v>
      </c>
      <c r="G19">
        <v>12</v>
      </c>
      <c r="H19">
        <f t="shared" ca="1" si="1"/>
        <v>-4.8173312945409892E-2</v>
      </c>
      <c r="J19" s="49" t="s">
        <v>401</v>
      </c>
      <c r="K19" s="49"/>
      <c r="L19" s="49"/>
      <c r="M19" s="49"/>
      <c r="N19" s="52">
        <f ca="1">MIN(H8:H10007)</f>
        <v>-8.354631942757923E-2</v>
      </c>
    </row>
    <row r="20" spans="2:14" x14ac:dyDescent="0.3">
      <c r="B20" s="205">
        <v>38546</v>
      </c>
      <c r="C20" s="81">
        <v>19.901658999999999</v>
      </c>
      <c r="D20" s="62">
        <f t="shared" si="0"/>
        <v>-0.1067767462831771</v>
      </c>
      <c r="E20">
        <v>8.8129918661687706E-2</v>
      </c>
      <c r="G20">
        <v>13</v>
      </c>
      <c r="H20">
        <f t="shared" ca="1" si="1"/>
        <v>-1.4745222976940576E-2</v>
      </c>
      <c r="J20" s="49" t="s">
        <v>402</v>
      </c>
      <c r="K20" s="49"/>
      <c r="L20" s="49"/>
      <c r="M20" s="49"/>
      <c r="N20" s="52">
        <f ca="1">MAX(H8:H10007)</f>
        <v>8.3620965873680286E-2</v>
      </c>
    </row>
    <row r="21" spans="2:14" x14ac:dyDescent="0.3">
      <c r="B21" s="205">
        <v>38621</v>
      </c>
      <c r="C21" s="81">
        <v>22.280722000000001</v>
      </c>
      <c r="D21" s="62">
        <f t="shared" si="0"/>
        <v>-0.45908123409190765</v>
      </c>
      <c r="E21">
        <v>8.6134764189893312E-2</v>
      </c>
      <c r="G21">
        <v>14</v>
      </c>
      <c r="H21">
        <f t="shared" ca="1" si="1"/>
        <v>1.6516828780255028E-2</v>
      </c>
      <c r="J21" s="219" t="s">
        <v>404</v>
      </c>
      <c r="K21" s="219"/>
      <c r="L21" s="219"/>
      <c r="M21" s="219"/>
      <c r="N21" s="220">
        <v>578</v>
      </c>
    </row>
    <row r="22" spans="2:14" x14ac:dyDescent="0.3">
      <c r="B22" s="205">
        <v>38863</v>
      </c>
      <c r="C22" s="81">
        <v>41.190514</v>
      </c>
      <c r="D22" s="62">
        <f t="shared" si="0"/>
        <v>2.5013638912987561</v>
      </c>
      <c r="E22">
        <v>8.3396644658041461E-2</v>
      </c>
      <c r="G22">
        <v>15</v>
      </c>
      <c r="H22">
        <f t="shared" ca="1" si="1"/>
        <v>-4.4190631114689169E-2</v>
      </c>
      <c r="J22" s="11"/>
      <c r="K22" s="11"/>
      <c r="L22" s="11"/>
      <c r="M22" s="11"/>
      <c r="N22" s="221"/>
    </row>
    <row r="23" spans="2:14" x14ac:dyDescent="0.3">
      <c r="B23" s="205">
        <v>38293</v>
      </c>
      <c r="C23" s="81">
        <v>11.764134</v>
      </c>
      <c r="D23" s="62">
        <f t="shared" si="0"/>
        <v>-0.76270991708556879</v>
      </c>
      <c r="E23">
        <v>8.2508394773542673E-2</v>
      </c>
      <c r="G23">
        <v>16</v>
      </c>
      <c r="H23">
        <f t="shared" ca="1" si="1"/>
        <v>-3.9396097305105002E-2</v>
      </c>
      <c r="J23" s="226" t="s">
        <v>403</v>
      </c>
      <c r="K23" s="227" t="s">
        <v>408</v>
      </c>
      <c r="L23" s="228" t="s">
        <v>405</v>
      </c>
      <c r="M23" s="228" t="s">
        <v>406</v>
      </c>
      <c r="N23" s="228" t="s">
        <v>407</v>
      </c>
    </row>
    <row r="24" spans="2:14" x14ac:dyDescent="0.3">
      <c r="B24" s="205">
        <v>39951</v>
      </c>
      <c r="C24" s="81">
        <v>49.577015000000003</v>
      </c>
      <c r="D24" s="62">
        <f t="shared" si="0"/>
        <v>4.1707676340519821</v>
      </c>
      <c r="E24">
        <v>8.1335125779301229E-2</v>
      </c>
      <c r="G24">
        <v>17</v>
      </c>
      <c r="H24">
        <f t="shared" ca="1" si="1"/>
        <v>-3.1328229387137099E-2</v>
      </c>
      <c r="J24" s="222">
        <v>0.05</v>
      </c>
      <c r="K24" s="127">
        <f>1-J24</f>
        <v>0.95</v>
      </c>
      <c r="L24" s="223">
        <f ca="1">_xlfn.PERCENTILE.INC($H$8:$H$10007,J24)</f>
        <v>-3.7267500790459339E-2</v>
      </c>
      <c r="M24" s="224">
        <f ca="1">$N$14*(1-L24)</f>
        <v>599.54061545688546</v>
      </c>
      <c r="N24" s="225">
        <f ca="1">$N$14-M24</f>
        <v>-21.540615456885462</v>
      </c>
    </row>
    <row r="25" spans="2:14" x14ac:dyDescent="0.3">
      <c r="B25" s="205">
        <v>38125</v>
      </c>
      <c r="C25" s="81">
        <v>9.5879410000000007</v>
      </c>
      <c r="D25" s="62">
        <f t="shared" si="0"/>
        <v>0.2924122211079121</v>
      </c>
      <c r="E25">
        <v>7.8345280905725664E-2</v>
      </c>
      <c r="G25">
        <v>18</v>
      </c>
      <c r="H25">
        <f t="shared" ca="1" si="1"/>
        <v>-1.3706616565010255E-2</v>
      </c>
      <c r="J25" s="209">
        <v>0.01</v>
      </c>
      <c r="K25" s="98">
        <f>1-J25</f>
        <v>0.99</v>
      </c>
      <c r="L25" s="67">
        <f ca="1">_xlfn.PERCENTILE.INC($H$8:$H$10007,J25)</f>
        <v>-5.4136272635092041E-2</v>
      </c>
      <c r="M25" s="210">
        <f ca="1">$N$14*(1-L25)</f>
        <v>609.29076558308316</v>
      </c>
      <c r="N25" s="211">
        <f ca="1">$N$14-M25</f>
        <v>-31.290765583083157</v>
      </c>
    </row>
    <row r="26" spans="2:14" x14ac:dyDescent="0.3">
      <c r="B26" s="205">
        <v>37880</v>
      </c>
      <c r="C26" s="81">
        <v>7.4186399999999999</v>
      </c>
      <c r="D26" s="62">
        <f t="shared" si="0"/>
        <v>2.5205610754526517E-2</v>
      </c>
      <c r="E26">
        <v>7.718329688098266E-2</v>
      </c>
      <c r="G26">
        <v>19</v>
      </c>
      <c r="H26">
        <f t="shared" ca="1" si="1"/>
        <v>6.7236662399023E-3</v>
      </c>
      <c r="J26" s="212">
        <v>5.0000000000000001E-3</v>
      </c>
      <c r="K26" s="213">
        <f>1-J26</f>
        <v>0.995</v>
      </c>
      <c r="L26" s="214">
        <f ca="1">_xlfn.PERCENTILE.INC($H$8:$H$10007,J26)</f>
        <v>-5.9722600025292429E-2</v>
      </c>
      <c r="M26" s="215">
        <f ca="1">$N$14*(1-L26)</f>
        <v>612.51966281461898</v>
      </c>
      <c r="N26" s="216">
        <f ca="1">$N$14-M26</f>
        <v>-34.519662814618982</v>
      </c>
    </row>
    <row r="27" spans="2:14" x14ac:dyDescent="0.3">
      <c r="B27" s="205">
        <v>37804</v>
      </c>
      <c r="C27" s="81">
        <v>7.2362460000000004</v>
      </c>
      <c r="D27" s="62">
        <f t="shared" si="0"/>
        <v>-0.81303441215131655</v>
      </c>
      <c r="E27">
        <v>7.6617571836784693E-2</v>
      </c>
      <c r="G27">
        <v>20</v>
      </c>
      <c r="H27">
        <f t="shared" ca="1" si="1"/>
        <v>9.8675948281539056E-4</v>
      </c>
    </row>
    <row r="28" spans="2:14" x14ac:dyDescent="0.3">
      <c r="B28" s="205">
        <v>39639</v>
      </c>
      <c r="C28" s="81">
        <v>38.703625000000002</v>
      </c>
      <c r="D28" s="62">
        <f t="shared" si="0"/>
        <v>2.7504402963054839</v>
      </c>
      <c r="E28">
        <v>7.6054616862292951E-2</v>
      </c>
      <c r="G28">
        <v>21</v>
      </c>
      <c r="H28">
        <f t="shared" ca="1" si="1"/>
        <v>-4.4514092964399947E-2</v>
      </c>
    </row>
    <row r="29" spans="2:14" x14ac:dyDescent="0.3">
      <c r="B29" s="205">
        <v>38090</v>
      </c>
      <c r="C29" s="81">
        <v>10.319755000000001</v>
      </c>
      <c r="D29" s="62">
        <f t="shared" si="0"/>
        <v>-0.70081986580060851</v>
      </c>
      <c r="E29">
        <v>7.5009864908053309E-2</v>
      </c>
      <c r="G29">
        <v>22</v>
      </c>
      <c r="H29">
        <f t="shared" ca="1" si="1"/>
        <v>-1.921549216122029E-3</v>
      </c>
    </row>
    <row r="30" spans="2:14" x14ac:dyDescent="0.3">
      <c r="B30" s="205">
        <v>39777</v>
      </c>
      <c r="C30" s="81">
        <v>34.493450000000003</v>
      </c>
      <c r="D30" s="62">
        <f t="shared" si="0"/>
        <v>-0.8747909369335517</v>
      </c>
      <c r="E30">
        <v>7.4566824502221477E-2</v>
      </c>
      <c r="G30">
        <v>23</v>
      </c>
      <c r="H30">
        <f t="shared" ca="1" si="1"/>
        <v>4.0865923662116971E-2</v>
      </c>
    </row>
    <row r="31" spans="2:14" x14ac:dyDescent="0.3">
      <c r="B31" s="205">
        <v>42492</v>
      </c>
      <c r="C31" s="81">
        <v>275.48684700000001</v>
      </c>
      <c r="D31" s="62">
        <f t="shared" si="0"/>
        <v>-0.31658002290307979</v>
      </c>
      <c r="E31">
        <v>7.3785298294180013E-2</v>
      </c>
      <c r="G31">
        <v>24</v>
      </c>
      <c r="H31">
        <f t="shared" ca="1" si="1"/>
        <v>2.7159109340959813E-2</v>
      </c>
    </row>
    <row r="32" spans="2:14" x14ac:dyDescent="0.3">
      <c r="B32" s="205">
        <v>43312</v>
      </c>
      <c r="C32" s="81">
        <v>403.10037199999999</v>
      </c>
      <c r="D32" s="62">
        <f t="shared" si="0"/>
        <v>31.616826917280616</v>
      </c>
      <c r="E32">
        <v>7.1419600476265888E-2</v>
      </c>
      <c r="G32">
        <v>25</v>
      </c>
      <c r="H32">
        <f t="shared" ca="1" si="1"/>
        <v>-4.3363492629965687E-2</v>
      </c>
    </row>
    <row r="33" spans="2:8" x14ac:dyDescent="0.3">
      <c r="B33" s="205">
        <v>37988</v>
      </c>
      <c r="C33" s="81">
        <v>12.358663</v>
      </c>
      <c r="D33" s="62">
        <f t="shared" si="0"/>
        <v>-7.1951095242461321E-2</v>
      </c>
      <c r="E33">
        <v>6.797460468782697E-2</v>
      </c>
      <c r="G33">
        <v>26</v>
      </c>
      <c r="H33">
        <f t="shared" ca="1" si="1"/>
        <v>8.550330437807882E-3</v>
      </c>
    </row>
    <row r="34" spans="2:8" x14ac:dyDescent="0.3">
      <c r="B34" s="205">
        <v>38377</v>
      </c>
      <c r="C34" s="81">
        <v>13.316822999999999</v>
      </c>
      <c r="D34" s="62">
        <f t="shared" si="0"/>
        <v>-0.90855972483753789</v>
      </c>
      <c r="E34">
        <v>6.7572026595619283E-2</v>
      </c>
      <c r="G34">
        <v>27</v>
      </c>
      <c r="H34">
        <f t="shared" ca="1" si="1"/>
        <v>2.0354521818237454E-2</v>
      </c>
    </row>
    <row r="35" spans="2:8" x14ac:dyDescent="0.3">
      <c r="B35" s="205">
        <v>41397</v>
      </c>
      <c r="C35" s="81">
        <v>145.634109</v>
      </c>
      <c r="D35" s="62">
        <f t="shared" si="0"/>
        <v>-0.37178008254127326</v>
      </c>
      <c r="E35">
        <v>6.6556483107292536E-2</v>
      </c>
      <c r="G35">
        <v>28</v>
      </c>
      <c r="H35">
        <f t="shared" ca="1" si="1"/>
        <v>-1.6884551636164709E-2</v>
      </c>
    </row>
    <row r="36" spans="2:8" x14ac:dyDescent="0.3">
      <c r="B36" s="205">
        <v>42018</v>
      </c>
      <c r="C36" s="81">
        <v>231.820267</v>
      </c>
      <c r="D36" s="62">
        <f t="shared" si="0"/>
        <v>21.161187127789372</v>
      </c>
      <c r="E36">
        <v>6.4899431453595349E-2</v>
      </c>
      <c r="G36">
        <v>29</v>
      </c>
      <c r="H36">
        <f t="shared" ca="1" si="1"/>
        <v>2.3723855654925034E-3</v>
      </c>
    </row>
    <row r="37" spans="2:8" x14ac:dyDescent="0.3">
      <c r="B37" s="205">
        <v>38106</v>
      </c>
      <c r="C37" s="81">
        <v>10.460642999999999</v>
      </c>
      <c r="D37" s="62">
        <f t="shared" si="0"/>
        <v>-0.7203034163105011</v>
      </c>
      <c r="E37">
        <v>6.4092473920910178E-2</v>
      </c>
      <c r="G37">
        <v>30</v>
      </c>
      <c r="H37">
        <f t="shared" ca="1" si="1"/>
        <v>6.4795467147612581E-3</v>
      </c>
    </row>
    <row r="38" spans="2:8" x14ac:dyDescent="0.3">
      <c r="B38" s="205">
        <v>39756</v>
      </c>
      <c r="C38" s="81">
        <v>37.399966999999997</v>
      </c>
      <c r="D38" s="62">
        <f t="shared" si="0"/>
        <v>5.5802009320669308</v>
      </c>
      <c r="E38">
        <v>6.2538062476611159E-2</v>
      </c>
      <c r="G38">
        <v>31</v>
      </c>
      <c r="H38">
        <f t="shared" ca="1" si="1"/>
        <v>4.3431227609126523E-2</v>
      </c>
    </row>
    <row r="39" spans="2:8" x14ac:dyDescent="0.3">
      <c r="B39" s="205">
        <v>37771</v>
      </c>
      <c r="C39" s="81">
        <v>5.6837119999999999</v>
      </c>
      <c r="D39" s="62">
        <f t="shared" si="0"/>
        <v>-0.99032224553942139</v>
      </c>
      <c r="E39">
        <v>6.2009631816760002E-2</v>
      </c>
      <c r="G39">
        <v>32</v>
      </c>
      <c r="H39">
        <f t="shared" ca="1" si="1"/>
        <v>-1.8006560304681139E-2</v>
      </c>
    </row>
    <row r="40" spans="2:8" x14ac:dyDescent="0.3">
      <c r="B40" s="205">
        <v>44894</v>
      </c>
      <c r="C40" s="81">
        <v>587.29656999999997</v>
      </c>
      <c r="D40" s="62">
        <f t="shared" si="0"/>
        <v>1.5732545505377747E-2</v>
      </c>
      <c r="E40">
        <v>6.1761535951436616E-2</v>
      </c>
      <c r="G40">
        <v>33</v>
      </c>
      <c r="H40">
        <f t="shared" ca="1" si="1"/>
        <v>3.859444038410445E-2</v>
      </c>
    </row>
    <row r="41" spans="2:8" x14ac:dyDescent="0.3">
      <c r="B41" s="205">
        <v>45447</v>
      </c>
      <c r="C41" s="81">
        <v>578.20001200000002</v>
      </c>
      <c r="D41" s="62">
        <f t="shared" si="0"/>
        <v>0.34752139246099223</v>
      </c>
      <c r="E41">
        <v>6.1306947018508438E-2</v>
      </c>
      <c r="G41">
        <v>34</v>
      </c>
      <c r="H41">
        <f t="shared" ca="1" si="1"/>
        <v>-6.2060278493882431E-3</v>
      </c>
    </row>
    <row r="42" spans="2:8" x14ac:dyDescent="0.3">
      <c r="B42" s="205">
        <v>43910</v>
      </c>
      <c r="C42" s="81">
        <v>429.08410600000002</v>
      </c>
      <c r="D42" s="62">
        <f t="shared" si="0"/>
        <v>39.070894397562078</v>
      </c>
      <c r="E42">
        <v>6.0881059271936579E-2</v>
      </c>
      <c r="G42">
        <v>35</v>
      </c>
      <c r="H42">
        <f t="shared" ca="1" si="1"/>
        <v>3.5636228781681569E-3</v>
      </c>
    </row>
    <row r="43" spans="2:8" x14ac:dyDescent="0.3">
      <c r="B43" s="205">
        <v>38289</v>
      </c>
      <c r="C43" s="81">
        <v>10.708124</v>
      </c>
      <c r="D43" s="62">
        <f t="shared" si="0"/>
        <v>0.17379893631458149</v>
      </c>
      <c r="E43">
        <v>6.0355072242041778E-2</v>
      </c>
      <c r="G43">
        <v>36</v>
      </c>
      <c r="H43">
        <f t="shared" ca="1" si="1"/>
        <v>2.6058628054239388E-2</v>
      </c>
    </row>
    <row r="44" spans="2:8" x14ac:dyDescent="0.3">
      <c r="B44" s="205">
        <v>38177</v>
      </c>
      <c r="C44" s="81">
        <v>9.1226219999999998</v>
      </c>
      <c r="D44" s="62">
        <f t="shared" si="0"/>
        <v>0.17148304881240364</v>
      </c>
      <c r="E44">
        <v>5.9204348177438144E-2</v>
      </c>
      <c r="G44">
        <v>37</v>
      </c>
      <c r="H44">
        <f t="shared" ca="1" si="1"/>
        <v>3.4728045640729059E-2</v>
      </c>
    </row>
    <row r="45" spans="2:8" x14ac:dyDescent="0.3">
      <c r="B45" s="205">
        <v>37837</v>
      </c>
      <c r="C45" s="81">
        <v>7.787242</v>
      </c>
      <c r="D45" s="62">
        <f t="shared" si="0"/>
        <v>-0.34920732288241974</v>
      </c>
      <c r="E45">
        <v>5.9103107494468711E-2</v>
      </c>
      <c r="G45">
        <v>38</v>
      </c>
      <c r="H45">
        <f t="shared" ca="1" si="1"/>
        <v>9.3688191132040161E-3</v>
      </c>
    </row>
    <row r="46" spans="2:8" x14ac:dyDescent="0.3">
      <c r="B46" s="205">
        <v>38316</v>
      </c>
      <c r="C46" s="81">
        <v>11.965780000000001</v>
      </c>
      <c r="D46" s="62">
        <f t="shared" si="0"/>
        <v>1.2846754950778141</v>
      </c>
      <c r="E46">
        <v>5.8886348946545312E-2</v>
      </c>
      <c r="G46">
        <v>39</v>
      </c>
      <c r="H46">
        <f t="shared" ca="1" si="1"/>
        <v>3.1882781520342636E-2</v>
      </c>
    </row>
    <row r="47" spans="2:8" x14ac:dyDescent="0.3">
      <c r="B47" s="205">
        <v>37757</v>
      </c>
      <c r="C47" s="81">
        <v>5.2374090000000004</v>
      </c>
      <c r="D47" s="62">
        <f t="shared" si="0"/>
        <v>-0.86655188017972429</v>
      </c>
      <c r="E47">
        <v>5.7781204027373759E-2</v>
      </c>
      <c r="G47">
        <v>40</v>
      </c>
      <c r="H47">
        <f t="shared" ca="1" si="1"/>
        <v>-5.5257096749678474E-3</v>
      </c>
    </row>
    <row r="48" spans="2:8" x14ac:dyDescent="0.3">
      <c r="B48" s="205">
        <v>38897</v>
      </c>
      <c r="C48" s="81">
        <v>39.246780000000001</v>
      </c>
      <c r="D48" s="62">
        <f t="shared" si="0"/>
        <v>2.5625941044532996</v>
      </c>
      <c r="E48">
        <v>5.7475476344218852E-2</v>
      </c>
      <c r="G48">
        <v>41</v>
      </c>
      <c r="H48">
        <f t="shared" ca="1" si="1"/>
        <v>-1.713151236463489E-2</v>
      </c>
    </row>
    <row r="49" spans="2:8" x14ac:dyDescent="0.3">
      <c r="B49" s="205">
        <v>38111</v>
      </c>
      <c r="C49" s="81">
        <v>11.016349</v>
      </c>
      <c r="D49" s="62">
        <f t="shared" si="0"/>
        <v>-0.84880076148419703</v>
      </c>
      <c r="E49">
        <v>5.7475058787549493E-2</v>
      </c>
      <c r="G49">
        <v>42</v>
      </c>
      <c r="H49">
        <f t="shared" ca="1" si="1"/>
        <v>-1.5039755561682258E-2</v>
      </c>
    </row>
    <row r="50" spans="2:8" x14ac:dyDescent="0.3">
      <c r="B50" s="205">
        <v>40148</v>
      </c>
      <c r="C50" s="81">
        <v>72.859818000000004</v>
      </c>
      <c r="D50" s="62">
        <f t="shared" si="0"/>
        <v>12.517614036832345</v>
      </c>
      <c r="E50">
        <v>5.7369138269573253E-2</v>
      </c>
      <c r="G50">
        <v>43</v>
      </c>
      <c r="H50">
        <f t="shared" ca="1" si="1"/>
        <v>-1.058413027129947E-2</v>
      </c>
    </row>
    <row r="51" spans="2:8" x14ac:dyDescent="0.3">
      <c r="B51" s="205">
        <v>37767</v>
      </c>
      <c r="C51" s="81">
        <v>5.3899910000000002</v>
      </c>
      <c r="D51" s="62">
        <f t="shared" si="0"/>
        <v>-0.46366823874823337</v>
      </c>
      <c r="E51">
        <v>5.6843780777685482E-2</v>
      </c>
      <c r="G51">
        <v>44</v>
      </c>
      <c r="H51">
        <f t="shared" ca="1" si="1"/>
        <v>-4.7096343584321201E-2</v>
      </c>
    </row>
    <row r="52" spans="2:8" x14ac:dyDescent="0.3">
      <c r="B52" s="205">
        <v>37963</v>
      </c>
      <c r="C52" s="81">
        <v>10.049733</v>
      </c>
      <c r="D52" s="62">
        <f t="shared" si="0"/>
        <v>-0.84688921116307547</v>
      </c>
      <c r="E52">
        <v>5.6790596269714055E-2</v>
      </c>
      <c r="G52">
        <v>45</v>
      </c>
      <c r="H52">
        <f t="shared" ca="1" si="1"/>
        <v>9.2721713131654823E-3</v>
      </c>
    </row>
    <row r="53" spans="2:8" x14ac:dyDescent="0.3">
      <c r="B53" s="205">
        <v>40109</v>
      </c>
      <c r="C53" s="81">
        <v>65.637000999999998</v>
      </c>
      <c r="D53" s="62">
        <f t="shared" si="0"/>
        <v>-0.61861844891113937</v>
      </c>
      <c r="E53">
        <v>5.631313938007966E-2</v>
      </c>
      <c r="G53">
        <v>46</v>
      </c>
      <c r="H53">
        <f t="shared" ca="1" si="1"/>
        <v>2.2802922428844497E-3</v>
      </c>
    </row>
    <row r="54" spans="2:8" x14ac:dyDescent="0.3">
      <c r="B54" s="205">
        <v>41789</v>
      </c>
      <c r="C54" s="81">
        <v>172.103241</v>
      </c>
      <c r="D54" s="62">
        <f t="shared" si="0"/>
        <v>-0.62810144427077164</v>
      </c>
      <c r="E54">
        <v>5.515144540763945E-2</v>
      </c>
      <c r="G54">
        <v>47</v>
      </c>
      <c r="H54">
        <f t="shared" ca="1" si="1"/>
        <v>1.8802936241627103E-2</v>
      </c>
    </row>
    <row r="55" spans="2:8" x14ac:dyDescent="0.3">
      <c r="B55" s="205">
        <v>43335</v>
      </c>
      <c r="C55" s="81">
        <v>462.769318</v>
      </c>
      <c r="D55" s="62">
        <f t="shared" si="0"/>
        <v>9.4570791821045734</v>
      </c>
      <c r="E55">
        <v>5.4817006166080796E-2</v>
      </c>
      <c r="G55">
        <v>48</v>
      </c>
      <c r="H55">
        <f t="shared" ca="1" si="1"/>
        <v>-2.2647063271851963E-2</v>
      </c>
    </row>
    <row r="56" spans="2:8" x14ac:dyDescent="0.3">
      <c r="B56" s="205">
        <v>38853</v>
      </c>
      <c r="C56" s="81">
        <v>44.254165999999998</v>
      </c>
      <c r="D56" s="62">
        <f t="shared" si="0"/>
        <v>-0.79311416841040983</v>
      </c>
      <c r="E56">
        <v>5.4661473501974124E-2</v>
      </c>
      <c r="G56">
        <v>49</v>
      </c>
      <c r="H56">
        <f t="shared" ca="1" si="1"/>
        <v>3.2997604219226186E-2</v>
      </c>
    </row>
    <row r="57" spans="2:8" x14ac:dyDescent="0.3">
      <c r="B57" s="205">
        <v>41991</v>
      </c>
      <c r="C57" s="81">
        <v>213.90621899999999</v>
      </c>
      <c r="D57" s="62">
        <f t="shared" si="0"/>
        <v>4.361840223310768</v>
      </c>
      <c r="E57">
        <v>5.4392304270021209E-2</v>
      </c>
      <c r="G57">
        <v>50</v>
      </c>
      <c r="H57">
        <f t="shared" ca="1" si="1"/>
        <v>2.350156209238282E-2</v>
      </c>
    </row>
    <row r="58" spans="2:8" x14ac:dyDescent="0.3">
      <c r="B58" s="205">
        <v>38964</v>
      </c>
      <c r="C58" s="81">
        <v>39.894179999999999</v>
      </c>
      <c r="D58" s="62">
        <f t="shared" si="0"/>
        <v>0.66520998669015119</v>
      </c>
      <c r="E58">
        <v>5.4057051089090945E-2</v>
      </c>
      <c r="G58">
        <v>51</v>
      </c>
      <c r="H58">
        <f t="shared" ca="1" si="1"/>
        <v>2.9564290956524478E-3</v>
      </c>
    </row>
    <row r="59" spans="2:8" x14ac:dyDescent="0.3">
      <c r="B59" s="205">
        <v>38673</v>
      </c>
      <c r="C59" s="81">
        <v>23.957446999999998</v>
      </c>
      <c r="D59" s="62">
        <f t="shared" si="0"/>
        <v>1.6534316536738767</v>
      </c>
      <c r="E59">
        <v>5.3985283020146109E-2</v>
      </c>
      <c r="G59">
        <v>52</v>
      </c>
      <c r="H59">
        <f t="shared" ca="1" si="1"/>
        <v>1.8677105937707036E-2</v>
      </c>
    </row>
    <row r="60" spans="2:8" x14ac:dyDescent="0.3">
      <c r="B60" s="205">
        <v>37930</v>
      </c>
      <c r="C60" s="81">
        <v>9.0288540000000008</v>
      </c>
      <c r="D60" s="62">
        <f t="shared" si="0"/>
        <v>-0.89817586367159552</v>
      </c>
      <c r="E60">
        <v>5.3895074288606466E-2</v>
      </c>
      <c r="G60">
        <v>53</v>
      </c>
      <c r="H60">
        <f t="shared" ca="1" si="1"/>
        <v>2.2770776110758683E-2</v>
      </c>
    </row>
    <row r="61" spans="2:8" x14ac:dyDescent="0.3">
      <c r="B61" s="205">
        <v>40514</v>
      </c>
      <c r="C61" s="81">
        <v>88.671059</v>
      </c>
      <c r="D61" s="62">
        <f t="shared" si="0"/>
        <v>14.094377288195663</v>
      </c>
      <c r="E61">
        <v>5.354296374005537E-2</v>
      </c>
      <c r="G61">
        <v>54</v>
      </c>
      <c r="H61">
        <f t="shared" ca="1" si="1"/>
        <v>2.1097210606708552E-3</v>
      </c>
    </row>
    <row r="62" spans="2:8" x14ac:dyDescent="0.3">
      <c r="B62" s="205">
        <v>37637</v>
      </c>
      <c r="C62" s="81">
        <v>5.8744430000000003</v>
      </c>
      <c r="D62" s="62">
        <f t="shared" si="0"/>
        <v>-0.85924329688966483</v>
      </c>
      <c r="E62">
        <v>5.3352003190300652E-2</v>
      </c>
      <c r="G62">
        <v>55</v>
      </c>
      <c r="H62">
        <f t="shared" ca="1" si="1"/>
        <v>-1.7581493196818149E-2</v>
      </c>
    </row>
    <row r="63" spans="2:8" x14ac:dyDescent="0.3">
      <c r="B63" s="205">
        <v>39190</v>
      </c>
      <c r="C63" s="81">
        <v>41.734729999999999</v>
      </c>
      <c r="D63" s="62">
        <f t="shared" si="0"/>
        <v>4.1025897996204241</v>
      </c>
      <c r="E63">
        <v>5.3162795644846543E-2</v>
      </c>
      <c r="G63">
        <v>56</v>
      </c>
      <c r="H63">
        <f t="shared" ca="1" si="1"/>
        <v>1.1431088946073812E-2</v>
      </c>
    </row>
    <row r="64" spans="2:8" x14ac:dyDescent="0.3">
      <c r="B64" s="205">
        <v>37841</v>
      </c>
      <c r="C64" s="81">
        <v>8.1791269999999994</v>
      </c>
      <c r="D64" s="62">
        <f t="shared" si="0"/>
        <v>-0.90846783693216981</v>
      </c>
      <c r="E64">
        <v>5.2947544355643694E-2</v>
      </c>
      <c r="G64">
        <v>57</v>
      </c>
      <c r="H64">
        <f t="shared" ca="1" si="1"/>
        <v>-2.9932906229919003E-2</v>
      </c>
    </row>
    <row r="65" spans="2:8" x14ac:dyDescent="0.3">
      <c r="B65" s="205">
        <v>40844</v>
      </c>
      <c r="C65" s="81">
        <v>89.357956000000001</v>
      </c>
      <c r="D65" s="62">
        <f t="shared" si="0"/>
        <v>-0.79438478937087342</v>
      </c>
      <c r="E65">
        <v>5.2879663470470621E-2</v>
      </c>
      <c r="G65">
        <v>58</v>
      </c>
      <c r="H65">
        <f t="shared" ca="1" si="1"/>
        <v>-2.0736072618467223E-2</v>
      </c>
    </row>
    <row r="66" spans="2:8" x14ac:dyDescent="0.3">
      <c r="B66" s="205">
        <v>43921</v>
      </c>
      <c r="C66" s="81">
        <v>434.588257</v>
      </c>
      <c r="D66" s="62">
        <f t="shared" si="0"/>
        <v>5.9285098282595063</v>
      </c>
      <c r="E66">
        <v>5.2625401646117606E-2</v>
      </c>
      <c r="G66">
        <v>59</v>
      </c>
      <c r="H66">
        <f t="shared" ca="1" si="1"/>
        <v>1.6938686366874383E-2</v>
      </c>
    </row>
    <row r="67" spans="2:8" x14ac:dyDescent="0.3">
      <c r="B67" s="205">
        <v>40098</v>
      </c>
      <c r="C67" s="81">
        <v>62.724635999999997</v>
      </c>
      <c r="D67" s="62">
        <f t="shared" si="0"/>
        <v>-0.88768084044736317</v>
      </c>
      <c r="E67">
        <v>5.2516401354645435E-2</v>
      </c>
      <c r="G67">
        <v>60</v>
      </c>
      <c r="H67">
        <f t="shared" ca="1" si="1"/>
        <v>-2.5424234253831916E-3</v>
      </c>
    </row>
    <row r="68" spans="2:8" x14ac:dyDescent="0.3">
      <c r="B68" s="205">
        <v>45419</v>
      </c>
      <c r="C68" s="81">
        <v>558.45001200000002</v>
      </c>
      <c r="D68" s="62">
        <f t="shared" si="0"/>
        <v>20.296803180017456</v>
      </c>
      <c r="E68">
        <v>5.209122951223584E-2</v>
      </c>
      <c r="G68">
        <v>61</v>
      </c>
      <c r="H68">
        <f t="shared" ca="1" si="1"/>
        <v>3.0471780362231688E-3</v>
      </c>
    </row>
    <row r="69" spans="2:8" x14ac:dyDescent="0.3">
      <c r="B69" s="205">
        <v>38694</v>
      </c>
      <c r="C69" s="81">
        <v>26.222245999999998</v>
      </c>
      <c r="D69" s="62">
        <f t="shared" si="0"/>
        <v>-0.41597962918996506</v>
      </c>
      <c r="E69">
        <v>5.2040153197948108E-2</v>
      </c>
      <c r="G69">
        <v>62</v>
      </c>
      <c r="H69">
        <f t="shared" ca="1" si="1"/>
        <v>-6.2115338182067367E-3</v>
      </c>
    </row>
    <row r="70" spans="2:8" x14ac:dyDescent="0.3">
      <c r="B70" s="205">
        <v>39924</v>
      </c>
      <c r="C70" s="81">
        <v>44.899540000000002</v>
      </c>
      <c r="D70" s="62">
        <f t="shared" si="0"/>
        <v>3.5149352025601793E-2</v>
      </c>
      <c r="E70">
        <v>5.2020288594849307E-2</v>
      </c>
      <c r="G70">
        <v>63</v>
      </c>
      <c r="H70">
        <f t="shared" ca="1" si="1"/>
        <v>1.7781472195945766E-2</v>
      </c>
    </row>
    <row r="71" spans="2:8" x14ac:dyDescent="0.3">
      <c r="B71" s="205">
        <v>39532</v>
      </c>
      <c r="C71" s="81">
        <v>43.374938999999998</v>
      </c>
      <c r="D71" s="62">
        <f t="shared" si="0"/>
        <v>0.89043098879900073</v>
      </c>
      <c r="E71">
        <v>5.1954856218486695E-2</v>
      </c>
      <c r="G71">
        <v>64</v>
      </c>
      <c r="H71">
        <f t="shared" ca="1" si="1"/>
        <v>3.0209069005247641E-2</v>
      </c>
    </row>
    <row r="72" spans="2:8" x14ac:dyDescent="0.3">
      <c r="B72" s="205">
        <v>38656</v>
      </c>
      <c r="C72" s="81">
        <v>22.944471</v>
      </c>
      <c r="D72" s="62">
        <f t="shared" ref="D72:D135" si="2">(C72-C73)/C73</f>
        <v>-0.55464638175373371</v>
      </c>
      <c r="E72">
        <v>5.1916110862089922E-2</v>
      </c>
      <c r="G72">
        <v>65</v>
      </c>
      <c r="H72">
        <f t="shared" ca="1" si="1"/>
        <v>2.7341883229725646E-2</v>
      </c>
    </row>
    <row r="73" spans="2:8" x14ac:dyDescent="0.3">
      <c r="B73" s="205">
        <v>39423</v>
      </c>
      <c r="C73" s="81">
        <v>51.519669</v>
      </c>
      <c r="D73" s="62">
        <f t="shared" si="2"/>
        <v>3.4475627941716525</v>
      </c>
      <c r="E73">
        <v>5.1515379735829529E-2</v>
      </c>
      <c r="G73">
        <v>66</v>
      </c>
      <c r="H73">
        <f t="shared" ref="H73:H136" ca="1" si="3">_xlfn.NORM.INV(RAND(),N$10,N$11)</f>
        <v>4.149279806604721E-3</v>
      </c>
    </row>
    <row r="74" spans="2:8" x14ac:dyDescent="0.3">
      <c r="B74" s="205">
        <v>38009</v>
      </c>
      <c r="C74" s="81">
        <v>11.583798</v>
      </c>
      <c r="D74" s="62">
        <f t="shared" si="2"/>
        <v>-2.1487856025105209E-2</v>
      </c>
      <c r="E74">
        <v>5.1509715242318475E-2</v>
      </c>
      <c r="G74">
        <v>67</v>
      </c>
      <c r="H74">
        <f t="shared" ca="1" si="3"/>
        <v>1.7648439512787394E-2</v>
      </c>
    </row>
    <row r="75" spans="2:8" x14ac:dyDescent="0.3">
      <c r="B75" s="205">
        <v>37974</v>
      </c>
      <c r="C75" s="81">
        <v>11.838175</v>
      </c>
      <c r="D75" s="62">
        <f t="shared" si="2"/>
        <v>-5.0967000466733282E-2</v>
      </c>
      <c r="E75">
        <v>5.1442470169380326E-2</v>
      </c>
      <c r="G75">
        <v>68</v>
      </c>
      <c r="H75">
        <f t="shared" ca="1" si="3"/>
        <v>2.8122617505125749E-2</v>
      </c>
    </row>
    <row r="76" spans="2:8" x14ac:dyDescent="0.3">
      <c r="B76" s="205">
        <v>38376</v>
      </c>
      <c r="C76" s="81">
        <v>12.473934</v>
      </c>
      <c r="D76" s="62">
        <f t="shared" si="2"/>
        <v>-0.96967313358301177</v>
      </c>
      <c r="E76">
        <v>5.1325326733058854E-2</v>
      </c>
      <c r="G76">
        <v>69</v>
      </c>
      <c r="H76">
        <f t="shared" ca="1" si="3"/>
        <v>2.1693698056882E-2</v>
      </c>
    </row>
    <row r="77" spans="2:8" x14ac:dyDescent="0.3">
      <c r="B77" s="205">
        <v>43916</v>
      </c>
      <c r="C77" s="81">
        <v>411.316284</v>
      </c>
      <c r="D77" s="62">
        <f t="shared" si="2"/>
        <v>40.840502749736864</v>
      </c>
      <c r="E77">
        <v>5.1209322825547847E-2</v>
      </c>
      <c r="G77">
        <v>70</v>
      </c>
      <c r="H77">
        <f t="shared" ca="1" si="3"/>
        <v>-1.090156457922186E-2</v>
      </c>
    </row>
    <row r="78" spans="2:8" x14ac:dyDescent="0.3">
      <c r="B78" s="205">
        <v>38145</v>
      </c>
      <c r="C78" s="81">
        <v>9.8305769999999999</v>
      </c>
      <c r="D78" s="62">
        <f t="shared" si="2"/>
        <v>-0.86442525252658986</v>
      </c>
      <c r="E78">
        <v>5.1046200017427303E-2</v>
      </c>
      <c r="G78">
        <v>71</v>
      </c>
      <c r="H78">
        <f t="shared" ca="1" si="3"/>
        <v>7.4279333994854728E-3</v>
      </c>
    </row>
    <row r="79" spans="2:8" x14ac:dyDescent="0.3">
      <c r="B79" s="205">
        <v>40140</v>
      </c>
      <c r="C79" s="81">
        <v>72.510384000000002</v>
      </c>
      <c r="D79" s="62">
        <f t="shared" si="2"/>
        <v>1.2750580503825271</v>
      </c>
      <c r="E79">
        <v>5.0965894286435644E-2</v>
      </c>
      <c r="G79">
        <v>72</v>
      </c>
      <c r="H79">
        <f t="shared" ca="1" si="3"/>
        <v>3.4657887665099016E-2</v>
      </c>
    </row>
    <row r="80" spans="2:8" x14ac:dyDescent="0.3">
      <c r="B80" s="205">
        <v>38747</v>
      </c>
      <c r="C80" s="81">
        <v>31.871883</v>
      </c>
      <c r="D80" s="62">
        <f t="shared" si="2"/>
        <v>-0.16621780599267458</v>
      </c>
      <c r="E80">
        <v>5.0630959411351838E-2</v>
      </c>
      <c r="G80">
        <v>73</v>
      </c>
      <c r="H80">
        <f t="shared" ca="1" si="3"/>
        <v>8.187436101273508E-3</v>
      </c>
    </row>
    <row r="81" spans="2:8" x14ac:dyDescent="0.3">
      <c r="B81" s="205">
        <v>38834</v>
      </c>
      <c r="C81" s="81">
        <v>38.225670000000001</v>
      </c>
      <c r="D81" s="62">
        <f t="shared" si="2"/>
        <v>5.692803561899798E-2</v>
      </c>
      <c r="E81">
        <v>5.0469149574044594E-2</v>
      </c>
      <c r="G81">
        <v>74</v>
      </c>
      <c r="H81">
        <f t="shared" ca="1" si="3"/>
        <v>-1.6287322458924596E-2</v>
      </c>
    </row>
    <row r="82" spans="2:8" x14ac:dyDescent="0.3">
      <c r="B82" s="205">
        <v>38811</v>
      </c>
      <c r="C82" s="81">
        <v>36.166767</v>
      </c>
      <c r="D82" s="62">
        <f t="shared" si="2"/>
        <v>-0.88997155664122607</v>
      </c>
      <c r="E82">
        <v>5.0221267455972045E-2</v>
      </c>
      <c r="G82">
        <v>75</v>
      </c>
      <c r="H82">
        <f t="shared" ca="1" si="3"/>
        <v>-1.4173414919923673E-3</v>
      </c>
    </row>
    <row r="83" spans="2:8" x14ac:dyDescent="0.3">
      <c r="B83" s="205">
        <v>43040</v>
      </c>
      <c r="C83" s="81">
        <v>328.70379600000001</v>
      </c>
      <c r="D83" s="62">
        <f t="shared" si="2"/>
        <v>7.5069320343317916</v>
      </c>
      <c r="E83">
        <v>5.0172590213847755E-2</v>
      </c>
      <c r="G83">
        <v>76</v>
      </c>
      <c r="H83">
        <f t="shared" ca="1" si="3"/>
        <v>3.4229974496993332E-2</v>
      </c>
    </row>
    <row r="84" spans="2:8" x14ac:dyDescent="0.3">
      <c r="B84" s="205">
        <v>39762</v>
      </c>
      <c r="C84" s="81">
        <v>38.639522999999997</v>
      </c>
      <c r="D84" s="62">
        <f t="shared" si="2"/>
        <v>-0.17306448152108031</v>
      </c>
      <c r="E84">
        <v>4.9942101662768433E-2</v>
      </c>
      <c r="G84">
        <v>77</v>
      </c>
      <c r="H84">
        <f t="shared" ca="1" si="3"/>
        <v>-3.1244566862883686E-2</v>
      </c>
    </row>
    <row r="85" spans="2:8" x14ac:dyDescent="0.3">
      <c r="B85" s="205">
        <v>39545</v>
      </c>
      <c r="C85" s="81">
        <v>46.726162000000002</v>
      </c>
      <c r="D85" s="62">
        <f t="shared" si="2"/>
        <v>-0.83543292222887511</v>
      </c>
      <c r="E85">
        <v>4.9547565840204526E-2</v>
      </c>
      <c r="G85">
        <v>78</v>
      </c>
      <c r="H85">
        <f t="shared" ca="1" si="3"/>
        <v>-1.1887701061716202E-2</v>
      </c>
    </row>
    <row r="86" spans="2:8" x14ac:dyDescent="0.3">
      <c r="B86" s="205">
        <v>42221</v>
      </c>
      <c r="C86" s="81">
        <v>283.93383799999998</v>
      </c>
      <c r="D86" s="62">
        <f t="shared" si="2"/>
        <v>33.76393376025392</v>
      </c>
      <c r="E86">
        <v>4.9452475817604868E-2</v>
      </c>
      <c r="G86">
        <v>79</v>
      </c>
      <c r="H86">
        <f t="shared" ca="1" si="3"/>
        <v>4.0246747206603151E-3</v>
      </c>
    </row>
    <row r="87" spans="2:8" x14ac:dyDescent="0.3">
      <c r="B87" s="205">
        <v>37916</v>
      </c>
      <c r="C87" s="81">
        <v>8.1674830000000007</v>
      </c>
      <c r="D87" s="62">
        <f t="shared" si="2"/>
        <v>-0.81605767272282403</v>
      </c>
      <c r="E87">
        <v>4.8828712399075401E-2</v>
      </c>
      <c r="G87">
        <v>80</v>
      </c>
      <c r="H87">
        <f t="shared" ca="1" si="3"/>
        <v>8.9450720891837456E-3</v>
      </c>
    </row>
    <row r="88" spans="2:8" x14ac:dyDescent="0.3">
      <c r="B88" s="205">
        <v>38847</v>
      </c>
      <c r="C88" s="81">
        <v>44.402411999999998</v>
      </c>
      <c r="D88" s="62">
        <f t="shared" si="2"/>
        <v>-0.74186428174001717</v>
      </c>
      <c r="E88">
        <v>4.8624088638118693E-2</v>
      </c>
      <c r="G88">
        <v>81</v>
      </c>
      <c r="H88">
        <f t="shared" ca="1" si="3"/>
        <v>-4.5678596410749131E-2</v>
      </c>
    </row>
    <row r="89" spans="2:8" x14ac:dyDescent="0.3">
      <c r="B89" s="205">
        <v>41730</v>
      </c>
      <c r="C89" s="81">
        <v>172.011887</v>
      </c>
      <c r="D89" s="62">
        <f t="shared" si="2"/>
        <v>13.571764751727418</v>
      </c>
      <c r="E89">
        <v>4.8427563635399115E-2</v>
      </c>
      <c r="G89">
        <v>82</v>
      </c>
      <c r="H89">
        <f t="shared" ca="1" si="3"/>
        <v>-2.3856406969864255E-2</v>
      </c>
    </row>
    <row r="90" spans="2:8" x14ac:dyDescent="0.3">
      <c r="B90" s="205">
        <v>38371</v>
      </c>
      <c r="C90" s="81">
        <v>11.804465</v>
      </c>
      <c r="D90" s="62">
        <f t="shared" si="2"/>
        <v>-0.87181064854708501</v>
      </c>
      <c r="E90">
        <v>4.8352511075695839E-2</v>
      </c>
      <c r="G90">
        <v>83</v>
      </c>
      <c r="H90">
        <f t="shared" ca="1" si="3"/>
        <v>1.1638536400573406E-2</v>
      </c>
    </row>
    <row r="91" spans="2:8" x14ac:dyDescent="0.3">
      <c r="B91" s="205">
        <v>40949</v>
      </c>
      <c r="C91" s="81">
        <v>92.086158999999995</v>
      </c>
      <c r="D91" s="62">
        <f t="shared" si="2"/>
        <v>-0.43333909227757211</v>
      </c>
      <c r="E91">
        <v>4.8321532953402122E-2</v>
      </c>
      <c r="G91">
        <v>84</v>
      </c>
      <c r="H91">
        <f t="shared" ca="1" si="3"/>
        <v>-1.1046499772141803E-2</v>
      </c>
    </row>
    <row r="92" spans="2:8" x14ac:dyDescent="0.3">
      <c r="B92" s="205">
        <v>41569</v>
      </c>
      <c r="C92" s="81">
        <v>162.50663800000001</v>
      </c>
      <c r="D92" s="62">
        <f t="shared" si="2"/>
        <v>-0.66533104265736642</v>
      </c>
      <c r="E92">
        <v>4.8093558929062183E-2</v>
      </c>
      <c r="G92">
        <v>85</v>
      </c>
      <c r="H92">
        <f t="shared" ca="1" si="3"/>
        <v>-2.1006776278065433E-2</v>
      </c>
    </row>
    <row r="93" spans="2:8" x14ac:dyDescent="0.3">
      <c r="B93" s="205">
        <v>43936</v>
      </c>
      <c r="C93" s="81">
        <v>485.57427999999999</v>
      </c>
      <c r="D93" s="62">
        <f t="shared" si="2"/>
        <v>19.487667762213004</v>
      </c>
      <c r="E93">
        <v>4.8040813889705748E-2</v>
      </c>
      <c r="G93">
        <v>86</v>
      </c>
      <c r="H93">
        <f t="shared" ca="1" si="3"/>
        <v>3.5168393506644004E-2</v>
      </c>
    </row>
    <row r="94" spans="2:8" x14ac:dyDescent="0.3">
      <c r="B94" s="205">
        <v>38646</v>
      </c>
      <c r="C94" s="81">
        <v>23.700807999999999</v>
      </c>
      <c r="D94" s="62">
        <f t="shared" si="2"/>
        <v>-0.40789810518613862</v>
      </c>
      <c r="E94">
        <v>4.799711806195938E-2</v>
      </c>
      <c r="G94">
        <v>87</v>
      </c>
      <c r="H94">
        <f t="shared" ca="1" si="3"/>
        <v>3.747766596881953E-4</v>
      </c>
    </row>
    <row r="95" spans="2:8" x14ac:dyDescent="0.3">
      <c r="B95" s="205">
        <v>39171</v>
      </c>
      <c r="C95" s="81">
        <v>40.028258999999998</v>
      </c>
      <c r="D95" s="62">
        <f t="shared" si="2"/>
        <v>-0.58155950263147071</v>
      </c>
      <c r="E95">
        <v>4.7986572621467605E-2</v>
      </c>
      <c r="G95">
        <v>88</v>
      </c>
      <c r="H95">
        <f t="shared" ca="1" si="3"/>
        <v>-1.4265729346628064E-3</v>
      </c>
    </row>
    <row r="96" spans="2:8" x14ac:dyDescent="0.3">
      <c r="B96" s="205">
        <v>41066</v>
      </c>
      <c r="C96" s="81">
        <v>95.660576000000006</v>
      </c>
      <c r="D96" s="62">
        <f t="shared" si="2"/>
        <v>-0.32848465577724212</v>
      </c>
      <c r="E96">
        <v>4.796865218830991E-2</v>
      </c>
      <c r="G96">
        <v>89</v>
      </c>
      <c r="H96">
        <f t="shared" ca="1" si="3"/>
        <v>3.0675250718907216E-2</v>
      </c>
    </row>
    <row r="97" spans="2:8" x14ac:dyDescent="0.3">
      <c r="B97" s="205">
        <v>41512</v>
      </c>
      <c r="C97" s="81">
        <v>142.45478800000001</v>
      </c>
      <c r="D97" s="62">
        <f t="shared" si="2"/>
        <v>1.5209361265275221</v>
      </c>
      <c r="E97">
        <v>4.7826004031269458E-2</v>
      </c>
      <c r="G97">
        <v>90</v>
      </c>
      <c r="H97">
        <f t="shared" ca="1" si="3"/>
        <v>-6.0516992202622518E-3</v>
      </c>
    </row>
    <row r="98" spans="2:8" x14ac:dyDescent="0.3">
      <c r="B98" s="205">
        <v>39996</v>
      </c>
      <c r="C98" s="81">
        <v>56.508685999999997</v>
      </c>
      <c r="D98" s="62">
        <f t="shared" si="2"/>
        <v>4.3223828403366698</v>
      </c>
      <c r="E98">
        <v>4.7542382657648395E-2</v>
      </c>
      <c r="G98">
        <v>91</v>
      </c>
      <c r="H98">
        <f t="shared" ca="1" si="3"/>
        <v>-3.9401824097187212E-3</v>
      </c>
    </row>
    <row r="99" spans="2:8" x14ac:dyDescent="0.3">
      <c r="B99" s="205">
        <v>38096</v>
      </c>
      <c r="C99" s="81">
        <v>10.617177999999999</v>
      </c>
      <c r="D99" s="62">
        <f t="shared" si="2"/>
        <v>0.2314843167876206</v>
      </c>
      <c r="E99">
        <v>4.7490263496064562E-2</v>
      </c>
      <c r="G99">
        <v>92</v>
      </c>
      <c r="H99">
        <f t="shared" ca="1" si="3"/>
        <v>1.166161795230844E-2</v>
      </c>
    </row>
    <row r="100" spans="2:8" x14ac:dyDescent="0.3">
      <c r="B100" s="205">
        <v>37847</v>
      </c>
      <c r="C100" s="81">
        <v>8.6214480000000009</v>
      </c>
      <c r="D100" s="62">
        <f t="shared" si="2"/>
        <v>3.4450660371415941E-2</v>
      </c>
      <c r="E100">
        <v>4.7125231297470406E-2</v>
      </c>
      <c r="G100">
        <v>93</v>
      </c>
      <c r="H100">
        <f t="shared" ca="1" si="3"/>
        <v>9.4061718042709914E-3</v>
      </c>
    </row>
    <row r="101" spans="2:8" x14ac:dyDescent="0.3">
      <c r="B101" s="205">
        <v>37859</v>
      </c>
      <c r="C101" s="81">
        <v>8.3343249999999998</v>
      </c>
      <c r="D101" s="62">
        <f t="shared" si="2"/>
        <v>-0.9462946569030628</v>
      </c>
      <c r="E101">
        <v>4.6273908698774201E-2</v>
      </c>
      <c r="G101">
        <v>94</v>
      </c>
      <c r="H101">
        <f t="shared" ca="1" si="3"/>
        <v>1.950543919671741E-3</v>
      </c>
    </row>
    <row r="102" spans="2:8" x14ac:dyDescent="0.3">
      <c r="B102" s="205">
        <v>41527</v>
      </c>
      <c r="C102" s="81">
        <v>155.18614199999999</v>
      </c>
      <c r="D102" s="62">
        <f t="shared" si="2"/>
        <v>-0.61403268105506392</v>
      </c>
      <c r="E102">
        <v>4.5969997607534285E-2</v>
      </c>
      <c r="G102">
        <v>95</v>
      </c>
      <c r="H102">
        <f t="shared" ca="1" si="3"/>
        <v>1.6012318519441592E-2</v>
      </c>
    </row>
    <row r="103" spans="2:8" x14ac:dyDescent="0.3">
      <c r="B103" s="205">
        <v>43430</v>
      </c>
      <c r="C103" s="81">
        <v>402.07067899999998</v>
      </c>
      <c r="D103" s="62">
        <f t="shared" si="2"/>
        <v>-0.13243997277790379</v>
      </c>
      <c r="E103">
        <v>4.5534161934378002E-2</v>
      </c>
      <c r="G103">
        <v>96</v>
      </c>
      <c r="H103">
        <f t="shared" ca="1" si="3"/>
        <v>-8.6479276968793595E-3</v>
      </c>
    </row>
    <row r="104" spans="2:8" x14ac:dyDescent="0.3">
      <c r="B104" s="205">
        <v>43774</v>
      </c>
      <c r="C104" s="81">
        <v>463.44998199999998</v>
      </c>
      <c r="D104" s="62">
        <f t="shared" si="2"/>
        <v>4.4182996721428767</v>
      </c>
      <c r="E104">
        <v>4.5503836687913295E-2</v>
      </c>
      <c r="G104">
        <v>97</v>
      </c>
      <c r="H104">
        <f t="shared" ca="1" si="3"/>
        <v>-1.5777251551998221E-2</v>
      </c>
    </row>
    <row r="105" spans="2:8" x14ac:dyDescent="0.3">
      <c r="B105" s="205">
        <v>40590</v>
      </c>
      <c r="C105" s="81">
        <v>85.534210000000002</v>
      </c>
      <c r="D105" s="62">
        <f t="shared" si="2"/>
        <v>-0.80245911173586038</v>
      </c>
      <c r="E105">
        <v>4.5356485680812006E-2</v>
      </c>
      <c r="G105">
        <v>98</v>
      </c>
      <c r="H105">
        <f t="shared" ca="1" si="3"/>
        <v>1.169440063745E-2</v>
      </c>
    </row>
    <row r="106" spans="2:8" x14ac:dyDescent="0.3">
      <c r="B106" s="205">
        <v>43979</v>
      </c>
      <c r="C106" s="81">
        <v>432.99496499999998</v>
      </c>
      <c r="D106" s="62">
        <f t="shared" si="2"/>
        <v>9.70283901667697</v>
      </c>
      <c r="E106">
        <v>4.5343241551386977E-2</v>
      </c>
      <c r="G106">
        <v>99</v>
      </c>
      <c r="H106">
        <f t="shared" ca="1" si="3"/>
        <v>-1.4062621013123021E-2</v>
      </c>
    </row>
    <row r="107" spans="2:8" x14ac:dyDescent="0.3">
      <c r="B107" s="205">
        <v>39640</v>
      </c>
      <c r="C107" s="81">
        <v>40.456085000000002</v>
      </c>
      <c r="D107" s="62">
        <f t="shared" si="2"/>
        <v>2.9381754670757214</v>
      </c>
      <c r="E107">
        <v>4.5278962887843173E-2</v>
      </c>
      <c r="G107">
        <v>100</v>
      </c>
      <c r="H107">
        <f t="shared" ca="1" si="3"/>
        <v>-4.4763500630781352E-3</v>
      </c>
    </row>
    <row r="108" spans="2:8" x14ac:dyDescent="0.3">
      <c r="B108" s="205">
        <v>38146</v>
      </c>
      <c r="C108" s="81">
        <v>10.272798999999999</v>
      </c>
      <c r="D108" s="62">
        <f t="shared" si="2"/>
        <v>5.5987555282898643E-2</v>
      </c>
      <c r="E108">
        <v>4.4984338152277252E-2</v>
      </c>
      <c r="G108">
        <v>101</v>
      </c>
      <c r="H108">
        <f t="shared" ca="1" si="3"/>
        <v>-1.4463417118025464E-2</v>
      </c>
    </row>
    <row r="109" spans="2:8" x14ac:dyDescent="0.3">
      <c r="B109" s="205">
        <v>38240</v>
      </c>
      <c r="C109" s="81">
        <v>9.7281440000000003</v>
      </c>
      <c r="D109" s="62">
        <f t="shared" si="2"/>
        <v>-0.77252387201290007</v>
      </c>
      <c r="E109">
        <v>4.4929588599437034E-2</v>
      </c>
      <c r="G109">
        <v>102</v>
      </c>
      <c r="H109">
        <f t="shared" ca="1" si="3"/>
        <v>1.8293043569406347E-2</v>
      </c>
    </row>
    <row r="110" spans="2:8" x14ac:dyDescent="0.3">
      <c r="B110" s="205">
        <v>39903</v>
      </c>
      <c r="C110" s="81">
        <v>42.765560000000001</v>
      </c>
      <c r="D110" s="62">
        <f t="shared" si="2"/>
        <v>4.1098449944367763</v>
      </c>
      <c r="E110">
        <v>4.4760250877938966E-2</v>
      </c>
      <c r="G110">
        <v>103</v>
      </c>
      <c r="H110">
        <f t="shared" ca="1" si="3"/>
        <v>4.169299413409084E-2</v>
      </c>
    </row>
    <row r="111" spans="2:8" x14ac:dyDescent="0.3">
      <c r="B111" s="205">
        <v>37921</v>
      </c>
      <c r="C111" s="81">
        <v>8.3692480000000007</v>
      </c>
      <c r="D111" s="62">
        <f t="shared" si="2"/>
        <v>-0.81181491212788059</v>
      </c>
      <c r="E111">
        <v>4.4552220634243779E-2</v>
      </c>
      <c r="G111">
        <v>104</v>
      </c>
      <c r="H111">
        <f t="shared" ca="1" si="3"/>
        <v>8.8138820208692736E-3</v>
      </c>
    </row>
    <row r="112" spans="2:8" x14ac:dyDescent="0.3">
      <c r="B112" s="205">
        <v>39273</v>
      </c>
      <c r="C112" s="81">
        <v>44.473492</v>
      </c>
      <c r="D112" s="62">
        <f t="shared" si="2"/>
        <v>-0.82999432068123147</v>
      </c>
      <c r="E112">
        <v>4.4532164895732196E-2</v>
      </c>
      <c r="G112">
        <v>105</v>
      </c>
      <c r="H112">
        <f t="shared" ca="1" si="3"/>
        <v>-3.7506671710712619E-2</v>
      </c>
    </row>
    <row r="113" spans="2:8" x14ac:dyDescent="0.3">
      <c r="B113" s="205">
        <v>42080</v>
      </c>
      <c r="C113" s="81">
        <v>261.60003699999999</v>
      </c>
      <c r="D113" s="62">
        <f t="shared" si="2"/>
        <v>25.288219231658569</v>
      </c>
      <c r="E113">
        <v>4.4424130965784847E-2</v>
      </c>
      <c r="G113">
        <v>106</v>
      </c>
      <c r="H113">
        <f t="shared" ca="1" si="3"/>
        <v>-2.7641723742473758E-4</v>
      </c>
    </row>
    <row r="114" spans="2:8" x14ac:dyDescent="0.3">
      <c r="B114" s="205">
        <v>38278</v>
      </c>
      <c r="C114" s="81">
        <v>9.9512269999999994</v>
      </c>
      <c r="D114" s="62">
        <f t="shared" si="2"/>
        <v>-0.74307582420859364</v>
      </c>
      <c r="E114">
        <v>4.4314179544690975E-2</v>
      </c>
      <c r="G114">
        <v>107</v>
      </c>
      <c r="H114">
        <f t="shared" ca="1" si="3"/>
        <v>6.485408537495743E-3</v>
      </c>
    </row>
    <row r="115" spans="2:8" x14ac:dyDescent="0.3">
      <c r="B115" s="205">
        <v>38918</v>
      </c>
      <c r="C115" s="81">
        <v>38.732154999999999</v>
      </c>
      <c r="D115" s="62">
        <f t="shared" si="2"/>
        <v>-7.9583464468955686E-2</v>
      </c>
      <c r="E115">
        <v>4.430925051482542E-2</v>
      </c>
      <c r="G115">
        <v>108</v>
      </c>
      <c r="H115">
        <f t="shared" ca="1" si="3"/>
        <v>-1.5145109494884075E-2</v>
      </c>
    </row>
    <row r="116" spans="2:8" x14ac:dyDescent="0.3">
      <c r="B116" s="205">
        <v>39497</v>
      </c>
      <c r="C116" s="81">
        <v>42.081116000000002</v>
      </c>
      <c r="D116" s="62">
        <f t="shared" si="2"/>
        <v>0.68830022124651835</v>
      </c>
      <c r="E116">
        <v>4.421057416807693E-2</v>
      </c>
      <c r="G116">
        <v>109</v>
      </c>
      <c r="H116">
        <f t="shared" ca="1" si="3"/>
        <v>2.0560870823571577E-2</v>
      </c>
    </row>
    <row r="117" spans="2:8" x14ac:dyDescent="0.3">
      <c r="B117" s="205">
        <v>38693</v>
      </c>
      <c r="C117" s="81">
        <v>24.925138</v>
      </c>
      <c r="D117" s="62">
        <f t="shared" si="2"/>
        <v>1.5908142138193111</v>
      </c>
      <c r="E117">
        <v>4.4160869005141143E-2</v>
      </c>
      <c r="G117">
        <v>110</v>
      </c>
      <c r="H117">
        <f t="shared" ca="1" si="3"/>
        <v>-2.5003636976552125E-3</v>
      </c>
    </row>
    <row r="118" spans="2:8" x14ac:dyDescent="0.3">
      <c r="B118" s="205">
        <v>38187</v>
      </c>
      <c r="C118" s="81">
        <v>9.6205809999999996</v>
      </c>
      <c r="D118" s="62">
        <f t="shared" si="2"/>
        <v>-0.98060001720847967</v>
      </c>
      <c r="E118">
        <v>4.4098448847746247E-2</v>
      </c>
      <c r="G118">
        <v>111</v>
      </c>
      <c r="H118">
        <f t="shared" ca="1" si="3"/>
        <v>3.7785131286011309E-3</v>
      </c>
    </row>
    <row r="119" spans="2:8" x14ac:dyDescent="0.3">
      <c r="B119" s="205">
        <v>44043</v>
      </c>
      <c r="C119" s="81">
        <v>495.906677</v>
      </c>
      <c r="D119" s="62">
        <f t="shared" si="2"/>
        <v>0.2004383949737481</v>
      </c>
      <c r="E119">
        <v>4.4012984256134036E-2</v>
      </c>
      <c r="G119">
        <v>112</v>
      </c>
      <c r="H119">
        <f t="shared" ca="1" si="3"/>
        <v>6.5827797893157442E-3</v>
      </c>
    </row>
    <row r="120" spans="2:8" x14ac:dyDescent="0.3">
      <c r="B120" s="205">
        <v>43446</v>
      </c>
      <c r="C120" s="81">
        <v>413.104645</v>
      </c>
      <c r="D120" s="62">
        <f t="shared" si="2"/>
        <v>9.1072468120325727</v>
      </c>
      <c r="E120">
        <v>4.3884019264985155E-2</v>
      </c>
      <c r="G120">
        <v>113</v>
      </c>
      <c r="H120">
        <f t="shared" ca="1" si="3"/>
        <v>-2.255237987612917E-2</v>
      </c>
    </row>
    <row r="121" spans="2:8" x14ac:dyDescent="0.3">
      <c r="B121" s="205">
        <v>39479</v>
      </c>
      <c r="C121" s="81">
        <v>40.872123999999999</v>
      </c>
      <c r="D121" s="62">
        <f t="shared" si="2"/>
        <v>0.17835325056228332</v>
      </c>
      <c r="E121">
        <v>4.387876097034147E-2</v>
      </c>
      <c r="G121">
        <v>114</v>
      </c>
      <c r="H121">
        <f t="shared" ca="1" si="3"/>
        <v>-3.6229900984719364E-2</v>
      </c>
    </row>
    <row r="122" spans="2:8" x14ac:dyDescent="0.3">
      <c r="B122" s="205">
        <v>39636</v>
      </c>
      <c r="C122" s="81">
        <v>34.685799000000003</v>
      </c>
      <c r="D122" s="62">
        <f t="shared" si="2"/>
        <v>-0.25935566943608801</v>
      </c>
      <c r="E122">
        <v>4.3729875148890374E-2</v>
      </c>
      <c r="G122">
        <v>115</v>
      </c>
      <c r="H122">
        <f t="shared" ca="1" si="3"/>
        <v>8.3393660452017286E-3</v>
      </c>
    </row>
    <row r="123" spans="2:8" x14ac:dyDescent="0.3">
      <c r="B123" s="205">
        <v>38849</v>
      </c>
      <c r="C123" s="81">
        <v>46.831924000000001</v>
      </c>
      <c r="D123" s="62">
        <f t="shared" si="2"/>
        <v>5.7480779286687014</v>
      </c>
      <c r="E123">
        <v>4.3681711772716285E-2</v>
      </c>
      <c r="G123">
        <v>116</v>
      </c>
      <c r="H123">
        <f t="shared" ca="1" si="3"/>
        <v>-1.1494419922971337E-2</v>
      </c>
    </row>
    <row r="124" spans="2:8" x14ac:dyDescent="0.3">
      <c r="B124" s="205">
        <v>37445</v>
      </c>
      <c r="C124" s="81">
        <v>6.9400389999999996</v>
      </c>
      <c r="D124" s="62">
        <f t="shared" si="2"/>
        <v>-0.66342946474188857</v>
      </c>
      <c r="E124">
        <v>4.3675781383936282E-2</v>
      </c>
      <c r="G124">
        <v>117</v>
      </c>
      <c r="H124">
        <f t="shared" ca="1" si="3"/>
        <v>-9.7904176478683345E-3</v>
      </c>
    </row>
    <row r="125" spans="2:8" x14ac:dyDescent="0.3">
      <c r="B125" s="205">
        <v>38589</v>
      </c>
      <c r="C125" s="81">
        <v>20.619865000000001</v>
      </c>
      <c r="D125" s="62">
        <f t="shared" si="2"/>
        <v>-0.58186414498677885</v>
      </c>
      <c r="E125">
        <v>4.3576856269425222E-2</v>
      </c>
      <c r="G125">
        <v>118</v>
      </c>
      <c r="H125">
        <f t="shared" ca="1" si="3"/>
        <v>4.7960684787022562E-2</v>
      </c>
    </row>
    <row r="126" spans="2:8" x14ac:dyDescent="0.3">
      <c r="B126" s="205">
        <v>39421</v>
      </c>
      <c r="C126" s="81">
        <v>49.313792999999997</v>
      </c>
      <c r="D126" s="62">
        <f t="shared" si="2"/>
        <v>4.4175186118751236E-2</v>
      </c>
      <c r="E126">
        <v>4.3536524873354118E-2</v>
      </c>
      <c r="G126">
        <v>119</v>
      </c>
      <c r="H126">
        <f t="shared" ca="1" si="3"/>
        <v>3.491628077908436E-2</v>
      </c>
    </row>
    <row r="127" spans="2:8" x14ac:dyDescent="0.3">
      <c r="B127" s="205">
        <v>39940</v>
      </c>
      <c r="C127" s="81">
        <v>47.227508999999998</v>
      </c>
      <c r="D127" s="62">
        <f t="shared" si="2"/>
        <v>3.1728944414962559</v>
      </c>
      <c r="E127">
        <v>4.3333496222416494E-2</v>
      </c>
      <c r="G127">
        <v>120</v>
      </c>
      <c r="H127">
        <f t="shared" ca="1" si="3"/>
        <v>-1.3589426609919051E-2</v>
      </c>
    </row>
    <row r="128" spans="2:8" x14ac:dyDescent="0.3">
      <c r="B128" s="205">
        <v>38021</v>
      </c>
      <c r="C128" s="81">
        <v>11.317686</v>
      </c>
      <c r="D128" s="62">
        <f t="shared" si="2"/>
        <v>-0.69024366933330528</v>
      </c>
      <c r="E128">
        <v>4.32902811283482E-2</v>
      </c>
      <c r="G128">
        <v>121</v>
      </c>
      <c r="H128">
        <f t="shared" ca="1" si="3"/>
        <v>2.6441361503166925E-2</v>
      </c>
    </row>
    <row r="129" spans="2:8" x14ac:dyDescent="0.3">
      <c r="B129" s="205">
        <v>38825</v>
      </c>
      <c r="C129" s="81">
        <v>36.537384000000003</v>
      </c>
      <c r="D129" s="62">
        <f t="shared" si="2"/>
        <v>-0.12055650662922571</v>
      </c>
      <c r="E129">
        <v>4.3023548384941934E-2</v>
      </c>
      <c r="G129">
        <v>122</v>
      </c>
      <c r="H129">
        <f t="shared" ca="1" si="3"/>
        <v>2.6089607688560171E-2</v>
      </c>
    </row>
    <row r="130" spans="2:8" x14ac:dyDescent="0.3">
      <c r="B130" s="205">
        <v>39693</v>
      </c>
      <c r="C130" s="81">
        <v>41.546028</v>
      </c>
      <c r="D130" s="62">
        <f t="shared" si="2"/>
        <v>-0.85871172089956782</v>
      </c>
      <c r="E130">
        <v>4.2918635933831946E-2</v>
      </c>
      <c r="G130">
        <v>123</v>
      </c>
      <c r="H130">
        <f t="shared" ca="1" si="3"/>
        <v>-4.865812010131771E-2</v>
      </c>
    </row>
    <row r="131" spans="2:8" x14ac:dyDescent="0.3">
      <c r="B131" s="205">
        <v>42975</v>
      </c>
      <c r="C131" s="81">
        <v>294.05148300000002</v>
      </c>
      <c r="D131" s="62">
        <f t="shared" si="2"/>
        <v>61.266814655041898</v>
      </c>
      <c r="E131">
        <v>4.2159784649230862E-2</v>
      </c>
      <c r="G131">
        <v>124</v>
      </c>
      <c r="H131">
        <f t="shared" ca="1" si="3"/>
        <v>4.164603215608551E-4</v>
      </c>
    </row>
    <row r="132" spans="2:8" x14ac:dyDescent="0.3">
      <c r="B132" s="205">
        <v>37712</v>
      </c>
      <c r="C132" s="81">
        <v>4.7224430000000002</v>
      </c>
      <c r="D132" s="62">
        <f t="shared" si="2"/>
        <v>-0.71001424247928435</v>
      </c>
      <c r="E132">
        <v>4.2088067379392254E-2</v>
      </c>
      <c r="G132">
        <v>125</v>
      </c>
      <c r="H132">
        <f t="shared" ca="1" si="3"/>
        <v>5.176399124721752E-3</v>
      </c>
    </row>
    <row r="133" spans="2:8" x14ac:dyDescent="0.3">
      <c r="B133" s="205">
        <v>38474</v>
      </c>
      <c r="C133" s="81">
        <v>16.285086</v>
      </c>
      <c r="D133" s="62">
        <f t="shared" si="2"/>
        <v>-0.63970273874031092</v>
      </c>
      <c r="E133">
        <v>4.2064634925445196E-2</v>
      </c>
      <c r="G133">
        <v>126</v>
      </c>
      <c r="H133">
        <f t="shared" ca="1" si="3"/>
        <v>-2.9938246972497261E-2</v>
      </c>
    </row>
    <row r="134" spans="2:8" x14ac:dyDescent="0.3">
      <c r="B134" s="205">
        <v>39533</v>
      </c>
      <c r="C134" s="81">
        <v>45.199027999999998</v>
      </c>
      <c r="D134" s="62">
        <f t="shared" si="2"/>
        <v>8.185302630731309</v>
      </c>
      <c r="E134">
        <v>4.2053984214248712E-2</v>
      </c>
      <c r="G134">
        <v>127</v>
      </c>
      <c r="H134">
        <f t="shared" ca="1" si="3"/>
        <v>-2.3530408045898273E-3</v>
      </c>
    </row>
    <row r="135" spans="2:8" x14ac:dyDescent="0.3">
      <c r="B135" s="205">
        <v>37713</v>
      </c>
      <c r="C135" s="81">
        <v>4.9207989999999997</v>
      </c>
      <c r="D135" s="62">
        <f t="shared" si="2"/>
        <v>-0.95940555658913418</v>
      </c>
      <c r="E135">
        <v>4.2002836243867747E-2</v>
      </c>
      <c r="G135">
        <v>128</v>
      </c>
      <c r="H135">
        <f t="shared" ca="1" si="3"/>
        <v>-3.1654037005870569E-3</v>
      </c>
    </row>
    <row r="136" spans="2:8" x14ac:dyDescent="0.3">
      <c r="B136" s="205">
        <v>41338</v>
      </c>
      <c r="C136" s="81">
        <v>121.218536</v>
      </c>
      <c r="D136" s="62">
        <f t="shared" ref="D136:D199" si="4">(C136-C137)/C137</f>
        <v>0.21455809640597678</v>
      </c>
      <c r="E136">
        <v>4.1974124879227449E-2</v>
      </c>
      <c r="G136">
        <v>129</v>
      </c>
      <c r="H136">
        <f t="shared" ca="1" si="3"/>
        <v>-8.4592098928346982E-4</v>
      </c>
    </row>
    <row r="137" spans="2:8" x14ac:dyDescent="0.3">
      <c r="B137" s="205">
        <v>40693</v>
      </c>
      <c r="C137" s="81">
        <v>99.804642000000001</v>
      </c>
      <c r="D137" s="62">
        <f t="shared" si="4"/>
        <v>-0.33745905431816997</v>
      </c>
      <c r="E137">
        <v>4.1973925491659576E-2</v>
      </c>
      <c r="G137">
        <v>130</v>
      </c>
      <c r="H137">
        <f t="shared" ref="H137:H200" ca="1" si="5">_xlfn.NORM.INV(RAND(),N$10,N$11)</f>
        <v>-1.3396437455737344E-2</v>
      </c>
    </row>
    <row r="138" spans="2:8" x14ac:dyDescent="0.3">
      <c r="B138" s="205">
        <v>41472</v>
      </c>
      <c r="C138" s="81">
        <v>150.639206</v>
      </c>
      <c r="D138" s="62">
        <f t="shared" si="4"/>
        <v>3.3005688063232173</v>
      </c>
      <c r="E138">
        <v>4.1823795476351552E-2</v>
      </c>
      <c r="G138">
        <v>131</v>
      </c>
      <c r="H138">
        <f t="shared" ca="1" si="5"/>
        <v>-3.6126225590688956E-3</v>
      </c>
    </row>
    <row r="139" spans="2:8" x14ac:dyDescent="0.3">
      <c r="B139" s="205">
        <v>39780</v>
      </c>
      <c r="C139" s="81">
        <v>35.027740000000001</v>
      </c>
      <c r="D139" s="62">
        <f t="shared" si="4"/>
        <v>9.6608041050537566E-2</v>
      </c>
      <c r="E139">
        <v>4.1295670620882775E-2</v>
      </c>
      <c r="G139">
        <v>132</v>
      </c>
      <c r="H139">
        <f t="shared" ca="1" si="5"/>
        <v>-2.9734688951138455E-2</v>
      </c>
    </row>
    <row r="140" spans="2:8" x14ac:dyDescent="0.3">
      <c r="B140" s="205">
        <v>38778</v>
      </c>
      <c r="C140" s="81">
        <v>31.941896</v>
      </c>
      <c r="D140" s="62">
        <f t="shared" si="4"/>
        <v>1.6339269899646247</v>
      </c>
      <c r="E140">
        <v>4.120790419604365E-2</v>
      </c>
      <c r="G140">
        <v>133</v>
      </c>
      <c r="H140">
        <f t="shared" ca="1" si="5"/>
        <v>-1.4238606710141048E-2</v>
      </c>
    </row>
    <row r="141" spans="2:8" x14ac:dyDescent="0.3">
      <c r="B141" s="205">
        <v>38323</v>
      </c>
      <c r="C141" s="81">
        <v>12.1271</v>
      </c>
      <c r="D141" s="62">
        <f t="shared" si="4"/>
        <v>-0.88329616603014505</v>
      </c>
      <c r="E141">
        <v>4.1204913224052016E-2</v>
      </c>
      <c r="G141">
        <v>134</v>
      </c>
      <c r="H141">
        <f t="shared" ca="1" si="5"/>
        <v>1.0712784161905065E-2</v>
      </c>
    </row>
    <row r="142" spans="2:8" x14ac:dyDescent="0.3">
      <c r="B142" s="205">
        <v>40694</v>
      </c>
      <c r="C142" s="81">
        <v>103.913467</v>
      </c>
      <c r="D142" s="62">
        <f t="shared" si="4"/>
        <v>1.6310024339315325</v>
      </c>
      <c r="E142">
        <v>4.1168676302651294E-2</v>
      </c>
      <c r="G142">
        <v>135</v>
      </c>
      <c r="H142">
        <f t="shared" ca="1" si="5"/>
        <v>8.6507996061142706E-3</v>
      </c>
    </row>
    <row r="143" spans="2:8" x14ac:dyDescent="0.3">
      <c r="B143" s="205">
        <v>38908</v>
      </c>
      <c r="C143" s="81">
        <v>39.49577</v>
      </c>
      <c r="D143" s="62">
        <f t="shared" si="4"/>
        <v>0.92036347865153678</v>
      </c>
      <c r="E143">
        <v>4.090542854212191E-2</v>
      </c>
      <c r="G143">
        <v>136</v>
      </c>
      <c r="H143">
        <f t="shared" ca="1" si="5"/>
        <v>1.2869614718993439E-2</v>
      </c>
    </row>
    <row r="144" spans="2:8" x14ac:dyDescent="0.3">
      <c r="B144" s="205">
        <v>38554</v>
      </c>
      <c r="C144" s="81">
        <v>20.56682</v>
      </c>
      <c r="D144" s="62">
        <f t="shared" si="4"/>
        <v>-0.92572020117646259</v>
      </c>
      <c r="E144">
        <v>4.0892234699845952E-2</v>
      </c>
      <c r="G144">
        <v>137</v>
      </c>
      <c r="H144">
        <f t="shared" ca="1" si="5"/>
        <v>-1.4651873729853458E-2</v>
      </c>
    </row>
    <row r="145" spans="2:8" x14ac:dyDescent="0.3">
      <c r="B145" s="205">
        <v>42669</v>
      </c>
      <c r="C145" s="81">
        <v>276.88308699999999</v>
      </c>
      <c r="D145" s="62">
        <f t="shared" si="4"/>
        <v>9.2208957772129341E-2</v>
      </c>
      <c r="E145">
        <v>4.0687366642745589E-2</v>
      </c>
      <c r="G145">
        <v>138</v>
      </c>
      <c r="H145">
        <f t="shared" ca="1" si="5"/>
        <v>2.6447181531887506E-2</v>
      </c>
    </row>
    <row r="146" spans="2:8" x14ac:dyDescent="0.3">
      <c r="B146" s="205">
        <v>42731</v>
      </c>
      <c r="C146" s="81">
        <v>253.507431</v>
      </c>
      <c r="D146" s="62">
        <f t="shared" si="4"/>
        <v>-0.43718149777420684</v>
      </c>
      <c r="E146">
        <v>4.0584965321234137E-2</v>
      </c>
      <c r="G146">
        <v>139</v>
      </c>
      <c r="H146">
        <f t="shared" ca="1" si="5"/>
        <v>-1.0400465317786944E-2</v>
      </c>
    </row>
    <row r="147" spans="2:8" x14ac:dyDescent="0.3">
      <c r="B147" s="205">
        <v>43980</v>
      </c>
      <c r="C147" s="81">
        <v>450.42483499999997</v>
      </c>
      <c r="D147" s="62">
        <f t="shared" si="4"/>
        <v>9.1955538156465266</v>
      </c>
      <c r="E147">
        <v>4.0254209422504475E-2</v>
      </c>
      <c r="G147">
        <v>140</v>
      </c>
      <c r="H147">
        <f t="shared" ca="1" si="5"/>
        <v>1.5365314109550561E-2</v>
      </c>
    </row>
    <row r="148" spans="2:8" x14ac:dyDescent="0.3">
      <c r="B148" s="205">
        <v>39289</v>
      </c>
      <c r="C148" s="81">
        <v>44.178555000000003</v>
      </c>
      <c r="D148" s="62">
        <f t="shared" si="4"/>
        <v>0.2282709455265427</v>
      </c>
      <c r="E148">
        <v>4.0178454124651999E-2</v>
      </c>
      <c r="G148">
        <v>141</v>
      </c>
      <c r="H148">
        <f t="shared" ca="1" si="5"/>
        <v>-7.8635090751545574E-3</v>
      </c>
    </row>
    <row r="149" spans="2:8" x14ac:dyDescent="0.3">
      <c r="B149" s="205">
        <v>39638</v>
      </c>
      <c r="C149" s="81">
        <v>35.968086</v>
      </c>
      <c r="D149" s="62">
        <f t="shared" si="4"/>
        <v>-0.15810043869584717</v>
      </c>
      <c r="E149">
        <v>4.0173030148837746E-2</v>
      </c>
      <c r="G149">
        <v>142</v>
      </c>
      <c r="H149">
        <f t="shared" ca="1" si="5"/>
        <v>-8.7874562125777322E-3</v>
      </c>
    </row>
    <row r="150" spans="2:8" x14ac:dyDescent="0.3">
      <c r="B150" s="205">
        <v>39085</v>
      </c>
      <c r="C150" s="81">
        <v>42.722538</v>
      </c>
      <c r="D150" s="62">
        <f t="shared" si="4"/>
        <v>-0.44679937547981352</v>
      </c>
      <c r="E150">
        <v>4.006920723535496E-2</v>
      </c>
      <c r="G150">
        <v>143</v>
      </c>
      <c r="H150">
        <f t="shared" ca="1" si="5"/>
        <v>1.1638887002524231E-2</v>
      </c>
    </row>
    <row r="151" spans="2:8" x14ac:dyDescent="0.3">
      <c r="B151" s="205">
        <v>40277</v>
      </c>
      <c r="C151" s="81">
        <v>77.227928000000006</v>
      </c>
      <c r="D151" s="62">
        <f t="shared" si="4"/>
        <v>8.1746739416587708</v>
      </c>
      <c r="E151">
        <v>4.0000449247000219E-2</v>
      </c>
      <c r="G151">
        <v>144</v>
      </c>
      <c r="H151">
        <f t="shared" ca="1" si="5"/>
        <v>2.4370937756892901E-2</v>
      </c>
    </row>
    <row r="152" spans="2:8" x14ac:dyDescent="0.3">
      <c r="B152" s="205">
        <v>38166</v>
      </c>
      <c r="C152" s="81">
        <v>8.4175120000000003</v>
      </c>
      <c r="D152" s="62">
        <f t="shared" si="4"/>
        <v>-0.71370178288282971</v>
      </c>
      <c r="E152">
        <v>3.9862598737391938E-2</v>
      </c>
      <c r="G152">
        <v>145</v>
      </c>
      <c r="H152">
        <f t="shared" ca="1" si="5"/>
        <v>-1.0525944090998367E-2</v>
      </c>
    </row>
    <row r="153" spans="2:8" x14ac:dyDescent="0.3">
      <c r="B153" s="205">
        <v>38723</v>
      </c>
      <c r="C153" s="81">
        <v>29.401202999999999</v>
      </c>
      <c r="D153" s="62">
        <f t="shared" si="4"/>
        <v>5.0121680074547825</v>
      </c>
      <c r="E153">
        <v>3.97554383084762E-2</v>
      </c>
      <c r="G153">
        <v>146</v>
      </c>
      <c r="H153">
        <f t="shared" ca="1" si="5"/>
        <v>2.1057193339968142E-2</v>
      </c>
    </row>
    <row r="154" spans="2:8" x14ac:dyDescent="0.3">
      <c r="B154" s="205">
        <v>37743</v>
      </c>
      <c r="C154" s="81">
        <v>4.8902830000000002</v>
      </c>
      <c r="D154" s="62">
        <f t="shared" si="4"/>
        <v>-0.98372070411463453</v>
      </c>
      <c r="E154">
        <v>3.9740228814658544E-2</v>
      </c>
      <c r="G154">
        <v>147</v>
      </c>
      <c r="H154">
        <f t="shared" ca="1" si="5"/>
        <v>-2.846605396797474E-2</v>
      </c>
    </row>
    <row r="155" spans="2:8" x14ac:dyDescent="0.3">
      <c r="B155" s="205">
        <v>42954</v>
      </c>
      <c r="C155" s="81">
        <v>300.39892600000002</v>
      </c>
      <c r="D155" s="62">
        <f t="shared" si="4"/>
        <v>6.0708540238152118</v>
      </c>
      <c r="E155">
        <v>3.9537823983684391E-2</v>
      </c>
      <c r="G155">
        <v>148</v>
      </c>
      <c r="H155">
        <f t="shared" ca="1" si="5"/>
        <v>-4.3894264473452065E-2</v>
      </c>
    </row>
    <row r="156" spans="2:8" x14ac:dyDescent="0.3">
      <c r="B156" s="205">
        <v>39482</v>
      </c>
      <c r="C156" s="81">
        <v>42.484107999999999</v>
      </c>
      <c r="D156" s="62">
        <f t="shared" si="4"/>
        <v>-0.72210664838661065</v>
      </c>
      <c r="E156">
        <v>3.9439692441723843E-2</v>
      </c>
      <c r="G156">
        <v>149</v>
      </c>
      <c r="H156">
        <f t="shared" ca="1" si="5"/>
        <v>6.0864283610200373E-3</v>
      </c>
    </row>
    <row r="157" spans="2:8" x14ac:dyDescent="0.3">
      <c r="B157" s="205">
        <v>41603</v>
      </c>
      <c r="C157" s="81">
        <v>152.87918099999999</v>
      </c>
      <c r="D157" s="62">
        <f t="shared" si="4"/>
        <v>4.4159408913911333</v>
      </c>
      <c r="E157">
        <v>3.942873892536377E-2</v>
      </c>
      <c r="G157">
        <v>150</v>
      </c>
      <c r="H157">
        <f t="shared" ca="1" si="5"/>
        <v>-3.2186997957757348E-2</v>
      </c>
    </row>
    <row r="158" spans="2:8" x14ac:dyDescent="0.3">
      <c r="B158" s="205">
        <v>38715</v>
      </c>
      <c r="C158" s="81">
        <v>28.227630999999999</v>
      </c>
      <c r="D158" s="62">
        <f t="shared" si="4"/>
        <v>1.977236415996706</v>
      </c>
      <c r="E158">
        <v>3.9424064344092305E-2</v>
      </c>
      <c r="G158">
        <v>151</v>
      </c>
      <c r="H158">
        <f t="shared" ca="1" si="5"/>
        <v>4.1856050026079755E-2</v>
      </c>
    </row>
    <row r="159" spans="2:8" x14ac:dyDescent="0.3">
      <c r="B159" s="205">
        <v>38180</v>
      </c>
      <c r="C159" s="81">
        <v>9.4811519999999998</v>
      </c>
      <c r="D159" s="62">
        <f t="shared" si="4"/>
        <v>-0.70743686588165589</v>
      </c>
      <c r="E159">
        <v>3.9301200904739889E-2</v>
      </c>
      <c r="G159">
        <v>152</v>
      </c>
      <c r="H159">
        <f t="shared" ca="1" si="5"/>
        <v>2.905423379696585E-2</v>
      </c>
    </row>
    <row r="160" spans="2:8" x14ac:dyDescent="0.3">
      <c r="B160" s="205">
        <v>38754</v>
      </c>
      <c r="C160" s="81">
        <v>32.407200000000003</v>
      </c>
      <c r="D160" s="62">
        <f t="shared" si="4"/>
        <v>2.9360437824021419</v>
      </c>
      <c r="E160">
        <v>3.9218112087096448E-2</v>
      </c>
      <c r="G160">
        <v>153</v>
      </c>
      <c r="H160">
        <f t="shared" ca="1" si="5"/>
        <v>2.6188371667508282E-3</v>
      </c>
    </row>
    <row r="161" spans="2:8" x14ac:dyDescent="0.3">
      <c r="B161" s="205">
        <v>37846</v>
      </c>
      <c r="C161" s="81">
        <v>8.2334449999999997</v>
      </c>
      <c r="D161" s="62">
        <f t="shared" si="4"/>
        <v>-0.81229172643612202</v>
      </c>
      <c r="E161">
        <v>3.9176988036416269E-2</v>
      </c>
      <c r="G161">
        <v>154</v>
      </c>
      <c r="H161">
        <f t="shared" ca="1" si="5"/>
        <v>8.2460940390309545E-4</v>
      </c>
    </row>
    <row r="162" spans="2:8" x14ac:dyDescent="0.3">
      <c r="B162" s="205">
        <v>39128</v>
      </c>
      <c r="C162" s="81">
        <v>43.862983999999997</v>
      </c>
      <c r="D162" s="62">
        <f t="shared" si="4"/>
        <v>2.0986147958327663</v>
      </c>
      <c r="E162">
        <v>3.9089788946224939E-2</v>
      </c>
      <c r="G162">
        <v>155</v>
      </c>
      <c r="H162">
        <f t="shared" ca="1" si="5"/>
        <v>3.2337316983236937E-3</v>
      </c>
    </row>
    <row r="163" spans="2:8" x14ac:dyDescent="0.3">
      <c r="B163" s="205">
        <v>38384</v>
      </c>
      <c r="C163" s="81">
        <v>14.155675</v>
      </c>
      <c r="D163" s="62">
        <f t="shared" si="4"/>
        <v>-0.67633910453439749</v>
      </c>
      <c r="E163">
        <v>3.9076210972547362E-2</v>
      </c>
      <c r="G163">
        <v>156</v>
      </c>
      <c r="H163">
        <f t="shared" ca="1" si="5"/>
        <v>-5.3047672249766496E-2</v>
      </c>
    </row>
    <row r="164" spans="2:8" x14ac:dyDescent="0.3">
      <c r="B164" s="205">
        <v>39336</v>
      </c>
      <c r="C164" s="81">
        <v>43.736130000000003</v>
      </c>
      <c r="D164" s="62">
        <f t="shared" si="4"/>
        <v>0.14443171490944701</v>
      </c>
      <c r="E164">
        <v>3.9038767510207809E-2</v>
      </c>
      <c r="G164">
        <v>157</v>
      </c>
      <c r="H164">
        <f t="shared" ca="1" si="5"/>
        <v>1.2229741680238051E-3</v>
      </c>
    </row>
    <row r="165" spans="2:8" x14ac:dyDescent="0.3">
      <c r="B165" s="205">
        <v>39163</v>
      </c>
      <c r="C165" s="81">
        <v>38.216461000000002</v>
      </c>
      <c r="D165" s="62">
        <f t="shared" si="4"/>
        <v>-0.6101499842520488</v>
      </c>
      <c r="E165">
        <v>3.8946032738530145E-2</v>
      </c>
      <c r="G165">
        <v>158</v>
      </c>
      <c r="H165">
        <f t="shared" ca="1" si="5"/>
        <v>3.4273061081804716E-2</v>
      </c>
    </row>
    <row r="166" spans="2:8" x14ac:dyDescent="0.3">
      <c r="B166" s="205">
        <v>41011</v>
      </c>
      <c r="C166" s="81">
        <v>98.028625000000005</v>
      </c>
      <c r="D166" s="62">
        <f t="shared" si="4"/>
        <v>7.1896517874627319</v>
      </c>
      <c r="E166">
        <v>3.8825687680618802E-2</v>
      </c>
      <c r="G166">
        <v>159</v>
      </c>
      <c r="H166">
        <f t="shared" ca="1" si="5"/>
        <v>1.9688003278509759E-2</v>
      </c>
    </row>
    <row r="167" spans="2:8" x14ac:dyDescent="0.3">
      <c r="B167" s="205">
        <v>38350</v>
      </c>
      <c r="C167" s="81">
        <v>11.969816</v>
      </c>
      <c r="D167" s="62">
        <f t="shared" si="4"/>
        <v>1.0050591250269898</v>
      </c>
      <c r="E167">
        <v>3.8488340294869271E-2</v>
      </c>
      <c r="G167">
        <v>160</v>
      </c>
      <c r="H167">
        <f t="shared" ca="1" si="5"/>
        <v>-2.2842148331260359E-2</v>
      </c>
    </row>
    <row r="168" spans="2:8" x14ac:dyDescent="0.3">
      <c r="B168" s="205">
        <v>37789</v>
      </c>
      <c r="C168" s="81">
        <v>5.9698070000000003</v>
      </c>
      <c r="D168" s="62">
        <f t="shared" si="4"/>
        <v>-0.81515350000978448</v>
      </c>
      <c r="E168">
        <v>3.8486835753561446E-2</v>
      </c>
      <c r="G168">
        <v>161</v>
      </c>
      <c r="H168">
        <f t="shared" ca="1" si="5"/>
        <v>2.263056941875409E-2</v>
      </c>
    </row>
    <row r="169" spans="2:8" x14ac:dyDescent="0.3">
      <c r="B169" s="205">
        <v>38789</v>
      </c>
      <c r="C169" s="81">
        <v>32.296024000000003</v>
      </c>
      <c r="D169" s="62">
        <f t="shared" si="4"/>
        <v>-0.44656974687147888</v>
      </c>
      <c r="E169">
        <v>3.8395059640473066E-2</v>
      </c>
      <c r="G169">
        <v>162</v>
      </c>
      <c r="H169">
        <f t="shared" ca="1" si="5"/>
        <v>3.1331026214045425E-2</v>
      </c>
    </row>
    <row r="170" spans="2:8" x14ac:dyDescent="0.3">
      <c r="B170" s="205">
        <v>40058</v>
      </c>
      <c r="C170" s="81">
        <v>58.356087000000002</v>
      </c>
      <c r="D170" s="62">
        <f t="shared" si="4"/>
        <v>4.8638183573535558</v>
      </c>
      <c r="E170">
        <v>3.8283266759955921E-2</v>
      </c>
      <c r="G170">
        <v>163</v>
      </c>
      <c r="H170">
        <f t="shared" ca="1" si="5"/>
        <v>-7.8559832881827142E-3</v>
      </c>
    </row>
    <row r="171" spans="2:8" x14ac:dyDescent="0.3">
      <c r="B171" s="205">
        <v>38126</v>
      </c>
      <c r="C171" s="81">
        <v>9.9518920000000008</v>
      </c>
      <c r="D171" s="62">
        <f t="shared" si="4"/>
        <v>-0.95877830698117983</v>
      </c>
      <c r="E171">
        <v>3.7959244847251362E-2</v>
      </c>
      <c r="G171">
        <v>164</v>
      </c>
      <c r="H171">
        <f t="shared" ca="1" si="5"/>
        <v>5.068505647040665E-3</v>
      </c>
    </row>
    <row r="172" spans="2:8" x14ac:dyDescent="0.3">
      <c r="B172" s="205">
        <v>42128</v>
      </c>
      <c r="C172" s="81">
        <v>241.42366000000001</v>
      </c>
      <c r="D172" s="62">
        <f t="shared" si="4"/>
        <v>4.4883607686589384</v>
      </c>
      <c r="E172">
        <v>3.7911866823386646E-2</v>
      </c>
      <c r="G172">
        <v>165</v>
      </c>
      <c r="H172">
        <f t="shared" ca="1" si="5"/>
        <v>-1.9015323128957356E-2</v>
      </c>
    </row>
    <row r="173" spans="2:8" x14ac:dyDescent="0.3">
      <c r="B173" s="205">
        <v>39119</v>
      </c>
      <c r="C173" s="81">
        <v>43.988300000000002</v>
      </c>
      <c r="D173" s="62">
        <f t="shared" si="4"/>
        <v>0.19585823951391745</v>
      </c>
      <c r="E173">
        <v>3.7438398387920187E-2</v>
      </c>
      <c r="G173">
        <v>166</v>
      </c>
      <c r="H173">
        <f t="shared" ca="1" si="5"/>
        <v>-2.1939599274394161E-2</v>
      </c>
    </row>
    <row r="174" spans="2:8" x14ac:dyDescent="0.3">
      <c r="B174" s="205">
        <v>39162</v>
      </c>
      <c r="C174" s="81">
        <v>36.783875000000002</v>
      </c>
      <c r="D174" s="62">
        <f t="shared" si="4"/>
        <v>-0.85819466366710462</v>
      </c>
      <c r="E174">
        <v>3.7433353409511948E-2</v>
      </c>
      <c r="G174">
        <v>167</v>
      </c>
      <c r="H174">
        <f t="shared" ca="1" si="5"/>
        <v>3.2548903316592576E-2</v>
      </c>
    </row>
    <row r="175" spans="2:8" x14ac:dyDescent="0.3">
      <c r="B175" s="205">
        <v>42249</v>
      </c>
      <c r="C175" s="81">
        <v>259.396973</v>
      </c>
      <c r="D175" s="62">
        <f t="shared" si="4"/>
        <v>27.40966792062023</v>
      </c>
      <c r="E175">
        <v>3.7208626293709406E-2</v>
      </c>
      <c r="G175">
        <v>168</v>
      </c>
      <c r="H175">
        <f t="shared" ca="1" si="5"/>
        <v>-3.6496681728448714E-2</v>
      </c>
    </row>
    <row r="176" spans="2:8" x14ac:dyDescent="0.3">
      <c r="B176" s="205">
        <v>38216</v>
      </c>
      <c r="C176" s="81">
        <v>9.1305879999999995</v>
      </c>
      <c r="D176" s="62">
        <f t="shared" si="4"/>
        <v>-0.96265054124797989</v>
      </c>
      <c r="E176">
        <v>3.7104010517124877E-2</v>
      </c>
      <c r="G176">
        <v>169</v>
      </c>
      <c r="H176">
        <f t="shared" ca="1" si="5"/>
        <v>6.3233415335745016E-2</v>
      </c>
    </row>
    <row r="177" spans="2:8" x14ac:dyDescent="0.3">
      <c r="B177" s="205">
        <v>42472</v>
      </c>
      <c r="C177" s="81">
        <v>244.46373</v>
      </c>
      <c r="D177" s="62">
        <f t="shared" si="4"/>
        <v>0.41743958445846607</v>
      </c>
      <c r="E177">
        <v>3.7095384762626069E-2</v>
      </c>
      <c r="G177">
        <v>170</v>
      </c>
      <c r="H177">
        <f t="shared" ca="1" si="5"/>
        <v>-2.2450196903014665E-2</v>
      </c>
    </row>
    <row r="178" spans="2:8" x14ac:dyDescent="0.3">
      <c r="B178" s="205">
        <v>41772</v>
      </c>
      <c r="C178" s="81">
        <v>172.468536</v>
      </c>
      <c r="D178" s="62">
        <f t="shared" si="4"/>
        <v>17.847967725518281</v>
      </c>
      <c r="E178">
        <v>3.7067489067104165E-2</v>
      </c>
      <c r="G178">
        <v>171</v>
      </c>
      <c r="H178">
        <f t="shared" ca="1" si="5"/>
        <v>-4.0309492198989563E-2</v>
      </c>
    </row>
    <row r="179" spans="2:8" x14ac:dyDescent="0.3">
      <c r="B179" s="205">
        <v>38223</v>
      </c>
      <c r="C179" s="81">
        <v>9.1505109999999998</v>
      </c>
      <c r="D179" s="62">
        <f t="shared" si="4"/>
        <v>-0.98403753724774401</v>
      </c>
      <c r="E179">
        <v>3.7020705030436869E-2</v>
      </c>
      <c r="G179">
        <v>172</v>
      </c>
      <c r="H179">
        <f t="shared" ca="1" si="5"/>
        <v>4.9321637089580636E-2</v>
      </c>
    </row>
    <row r="180" spans="2:8" x14ac:dyDescent="0.3">
      <c r="B180" s="205">
        <v>44378</v>
      </c>
      <c r="C180" s="81">
        <v>573.25183100000004</v>
      </c>
      <c r="D180" s="62">
        <f t="shared" si="4"/>
        <v>12.924616218641598</v>
      </c>
      <c r="E180">
        <v>3.6923093603400854E-2</v>
      </c>
      <c r="G180">
        <v>173</v>
      </c>
      <c r="H180">
        <f t="shared" ca="1" si="5"/>
        <v>-7.0811792529888989E-6</v>
      </c>
    </row>
    <row r="181" spans="2:8" x14ac:dyDescent="0.3">
      <c r="B181" s="205">
        <v>39009</v>
      </c>
      <c r="C181" s="81">
        <v>41.168232000000003</v>
      </c>
      <c r="D181" s="62">
        <f t="shared" si="4"/>
        <v>-0.89444039774802186</v>
      </c>
      <c r="E181">
        <v>3.6897375116441929E-2</v>
      </c>
      <c r="G181">
        <v>174</v>
      </c>
      <c r="H181">
        <f t="shared" ca="1" si="5"/>
        <v>3.3853055521069923E-2</v>
      </c>
    </row>
    <row r="182" spans="2:8" x14ac:dyDescent="0.3">
      <c r="B182" s="205">
        <v>43385</v>
      </c>
      <c r="C182" s="81">
        <v>389.99987800000002</v>
      </c>
      <c r="D182" s="62">
        <f t="shared" si="4"/>
        <v>5.3139136715474535</v>
      </c>
      <c r="E182">
        <v>3.6862761129016437E-2</v>
      </c>
      <c r="G182">
        <v>175</v>
      </c>
      <c r="H182">
        <f t="shared" ca="1" si="5"/>
        <v>-2.3505642927377782E-2</v>
      </c>
    </row>
    <row r="183" spans="2:8" x14ac:dyDescent="0.3">
      <c r="B183" s="205">
        <v>40081</v>
      </c>
      <c r="C183" s="81">
        <v>61.768326000000002</v>
      </c>
      <c r="D183" s="62">
        <f t="shared" si="4"/>
        <v>3.5340118460050176</v>
      </c>
      <c r="E183">
        <v>3.6847611801790837E-2</v>
      </c>
      <c r="G183">
        <v>176</v>
      </c>
      <c r="H183">
        <f t="shared" ca="1" si="5"/>
        <v>-4.4670363159199325E-2</v>
      </c>
    </row>
    <row r="184" spans="2:8" x14ac:dyDescent="0.3">
      <c r="B184" s="205">
        <v>38383</v>
      </c>
      <c r="C184" s="81">
        <v>13.623327</v>
      </c>
      <c r="D184" s="62">
        <f t="shared" si="4"/>
        <v>-0.155500003533388</v>
      </c>
      <c r="E184">
        <v>3.6832193312086793E-2</v>
      </c>
      <c r="G184">
        <v>177</v>
      </c>
      <c r="H184">
        <f t="shared" ca="1" si="5"/>
        <v>4.9977048839025262E-2</v>
      </c>
    </row>
    <row r="185" spans="2:8" x14ac:dyDescent="0.3">
      <c r="B185" s="205">
        <v>38414</v>
      </c>
      <c r="C185" s="81">
        <v>16.131826</v>
      </c>
      <c r="D185" s="62">
        <f t="shared" si="4"/>
        <v>2.2580885566584721</v>
      </c>
      <c r="E185">
        <v>3.680684726658786E-2</v>
      </c>
      <c r="G185">
        <v>178</v>
      </c>
      <c r="H185">
        <f t="shared" ca="1" si="5"/>
        <v>2.7867209736068654E-2</v>
      </c>
    </row>
    <row r="186" spans="2:8" x14ac:dyDescent="0.3">
      <c r="B186" s="205">
        <v>37756</v>
      </c>
      <c r="C186" s="81">
        <v>4.9513160000000003</v>
      </c>
      <c r="D186" s="62">
        <f t="shared" si="4"/>
        <v>-0.98114284221348103</v>
      </c>
      <c r="E186">
        <v>3.6741351530462131E-2</v>
      </c>
      <c r="G186">
        <v>179</v>
      </c>
      <c r="H186">
        <f t="shared" ca="1" si="5"/>
        <v>-7.6191149005275524E-3</v>
      </c>
    </row>
    <row r="187" spans="2:8" x14ac:dyDescent="0.3">
      <c r="B187" s="205">
        <v>42102</v>
      </c>
      <c r="C187" s="81">
        <v>262.56957999999997</v>
      </c>
      <c r="D187" s="62">
        <f t="shared" si="4"/>
        <v>0.69993445948112598</v>
      </c>
      <c r="E187">
        <v>3.6638774352344618E-2</v>
      </c>
      <c r="G187">
        <v>180</v>
      </c>
      <c r="H187">
        <f t="shared" ca="1" si="5"/>
        <v>-3.6165162122279527E-2</v>
      </c>
    </row>
    <row r="188" spans="2:8" x14ac:dyDescent="0.3">
      <c r="B188" s="205">
        <v>41521</v>
      </c>
      <c r="C188" s="81">
        <v>154.45864900000001</v>
      </c>
      <c r="D188" s="62">
        <f t="shared" si="4"/>
        <v>3.2538845196026314</v>
      </c>
      <c r="E188">
        <v>3.6618983185733436E-2</v>
      </c>
      <c r="G188">
        <v>181</v>
      </c>
      <c r="H188">
        <f t="shared" ca="1" si="5"/>
        <v>1.4186987383996968E-2</v>
      </c>
    </row>
    <row r="189" spans="2:8" x14ac:dyDescent="0.3">
      <c r="B189" s="205">
        <v>39783</v>
      </c>
      <c r="C189" s="81">
        <v>36.310023999999999</v>
      </c>
      <c r="D189" s="62">
        <f t="shared" si="4"/>
        <v>-6.7508177275027517E-2</v>
      </c>
      <c r="E189">
        <v>3.6607671519772532E-2</v>
      </c>
      <c r="G189">
        <v>182</v>
      </c>
      <c r="H189">
        <f t="shared" ca="1" si="5"/>
        <v>2.4948975188995208E-3</v>
      </c>
    </row>
    <row r="190" spans="2:8" x14ac:dyDescent="0.3">
      <c r="B190" s="205">
        <v>39721</v>
      </c>
      <c r="C190" s="81">
        <v>38.938704999999999</v>
      </c>
      <c r="D190" s="62">
        <f t="shared" si="4"/>
        <v>-0.68007151880005901</v>
      </c>
      <c r="E190">
        <v>3.6404920207209111E-2</v>
      </c>
      <c r="G190">
        <v>183</v>
      </c>
      <c r="H190">
        <f t="shared" ca="1" si="5"/>
        <v>1.0093869422591904E-2</v>
      </c>
    </row>
    <row r="191" spans="2:8" x14ac:dyDescent="0.3">
      <c r="B191" s="205">
        <v>41194</v>
      </c>
      <c r="C191" s="81">
        <v>121.710655</v>
      </c>
      <c r="D191" s="62">
        <f t="shared" si="4"/>
        <v>1.591823493574853</v>
      </c>
      <c r="E191">
        <v>3.638461026438955E-2</v>
      </c>
      <c r="G191">
        <v>184</v>
      </c>
      <c r="H191">
        <f t="shared" ca="1" si="5"/>
        <v>5.8854617206917413E-3</v>
      </c>
    </row>
    <row r="192" spans="2:8" x14ac:dyDescent="0.3">
      <c r="B192" s="205">
        <v>39381</v>
      </c>
      <c r="C192" s="81">
        <v>46.959468999999999</v>
      </c>
      <c r="D192" s="62">
        <f t="shared" si="4"/>
        <v>-0.81199707096451779</v>
      </c>
      <c r="E192">
        <v>3.6262102954421858E-2</v>
      </c>
      <c r="G192">
        <v>185</v>
      </c>
      <c r="H192">
        <f t="shared" ca="1" si="5"/>
        <v>-2.5514682966469955E-3</v>
      </c>
    </row>
    <row r="193" spans="2:8" x14ac:dyDescent="0.3">
      <c r="B193" s="205">
        <v>42045</v>
      </c>
      <c r="C193" s="81">
        <v>249.780518</v>
      </c>
      <c r="D193" s="62">
        <f t="shared" si="4"/>
        <v>4.6435046746571942</v>
      </c>
      <c r="E193">
        <v>3.6200255817059879E-2</v>
      </c>
      <c r="G193">
        <v>186</v>
      </c>
      <c r="H193">
        <f t="shared" ca="1" si="5"/>
        <v>-2.2493401065248213E-2</v>
      </c>
    </row>
    <row r="194" spans="2:8" x14ac:dyDescent="0.3">
      <c r="B194" s="205">
        <v>39134</v>
      </c>
      <c r="C194" s="81">
        <v>44.259822999999997</v>
      </c>
      <c r="D194" s="62">
        <f t="shared" si="4"/>
        <v>-0.80799201927306263</v>
      </c>
      <c r="E194">
        <v>3.6185711630189278E-2</v>
      </c>
      <c r="G194">
        <v>187</v>
      </c>
      <c r="H194">
        <f t="shared" ca="1" si="5"/>
        <v>-3.9982964748694491E-2</v>
      </c>
    </row>
    <row r="195" spans="2:8" x14ac:dyDescent="0.3">
      <c r="B195" s="205">
        <v>42412</v>
      </c>
      <c r="C195" s="81">
        <v>230.51033000000001</v>
      </c>
      <c r="D195" s="62">
        <f t="shared" si="4"/>
        <v>30.718779455518231</v>
      </c>
      <c r="E195">
        <v>3.6169608068271866E-2</v>
      </c>
      <c r="G195">
        <v>188</v>
      </c>
      <c r="H195">
        <f t="shared" ca="1" si="5"/>
        <v>2.2653453793359365E-2</v>
      </c>
    </row>
    <row r="196" spans="2:8" x14ac:dyDescent="0.3">
      <c r="B196" s="205">
        <v>37830</v>
      </c>
      <c r="C196" s="81">
        <v>7.2673139999999998</v>
      </c>
      <c r="D196" s="62">
        <f t="shared" si="4"/>
        <v>-0.94334448331524245</v>
      </c>
      <c r="E196">
        <v>3.595124354393766E-2</v>
      </c>
      <c r="G196">
        <v>189</v>
      </c>
      <c r="H196">
        <f t="shared" ca="1" si="5"/>
        <v>-8.36452677888282E-3</v>
      </c>
    </row>
    <row r="197" spans="2:8" x14ac:dyDescent="0.3">
      <c r="B197" s="205">
        <v>41365</v>
      </c>
      <c r="C197" s="81">
        <v>128.27195699999999</v>
      </c>
      <c r="D197" s="62">
        <f t="shared" si="4"/>
        <v>1.7402103595803109</v>
      </c>
      <c r="E197">
        <v>3.5779820810482955E-2</v>
      </c>
      <c r="G197">
        <v>190</v>
      </c>
      <c r="H197">
        <f t="shared" ca="1" si="5"/>
        <v>2.5166027524663615E-2</v>
      </c>
    </row>
    <row r="198" spans="2:8" x14ac:dyDescent="0.3">
      <c r="B198" s="205">
        <v>39402</v>
      </c>
      <c r="C198" s="81">
        <v>46.810988999999999</v>
      </c>
      <c r="D198" s="62">
        <f t="shared" si="4"/>
        <v>-0.16712944479666089</v>
      </c>
      <c r="E198">
        <v>3.5663620907954059E-2</v>
      </c>
      <c r="G198">
        <v>191</v>
      </c>
      <c r="H198">
        <f t="shared" ca="1" si="5"/>
        <v>-1.2086766199888063E-2</v>
      </c>
    </row>
    <row r="199" spans="2:8" x14ac:dyDescent="0.3">
      <c r="B199" s="205">
        <v>40057</v>
      </c>
      <c r="C199" s="81">
        <v>56.204399000000002</v>
      </c>
      <c r="D199" s="62">
        <f t="shared" si="4"/>
        <v>-0.13713702180330137</v>
      </c>
      <c r="E199">
        <v>3.5642743379798787E-2</v>
      </c>
      <c r="G199">
        <v>192</v>
      </c>
      <c r="H199">
        <f t="shared" ca="1" si="5"/>
        <v>-1.1312080207233208E-2</v>
      </c>
    </row>
    <row r="200" spans="2:8" x14ac:dyDescent="0.3">
      <c r="B200" s="205">
        <v>40106</v>
      </c>
      <c r="C200" s="81">
        <v>65.137107999999998</v>
      </c>
      <c r="D200" s="62">
        <f t="shared" ref="D200:D263" si="6">(C200-C201)/C201</f>
        <v>-0.86393435728173662</v>
      </c>
      <c r="E200">
        <v>3.5590702265646826E-2</v>
      </c>
      <c r="G200">
        <v>193</v>
      </c>
      <c r="H200">
        <f t="shared" ca="1" si="5"/>
        <v>-9.4271720321848149E-3</v>
      </c>
    </row>
    <row r="201" spans="2:8" x14ac:dyDescent="0.3">
      <c r="B201" s="205">
        <v>43861</v>
      </c>
      <c r="C201" s="81">
        <v>478.71826199999998</v>
      </c>
      <c r="D201" s="62">
        <f t="shared" si="6"/>
        <v>1.515565086581244</v>
      </c>
      <c r="E201">
        <v>3.5509338765531667E-2</v>
      </c>
      <c r="G201">
        <v>194</v>
      </c>
      <c r="H201">
        <f t="shared" ref="H201:H264" ca="1" si="7">_xlfn.NORM.INV(RAND(),N$10,N$11)</f>
        <v>7.8628725612321353E-3</v>
      </c>
    </row>
    <row r="202" spans="2:8" x14ac:dyDescent="0.3">
      <c r="B202" s="205">
        <v>41851</v>
      </c>
      <c r="C202" s="81">
        <v>190.30247499999999</v>
      </c>
      <c r="D202" s="62">
        <f t="shared" si="6"/>
        <v>3.7542031493300771</v>
      </c>
      <c r="E202">
        <v>3.5473393397409077E-2</v>
      </c>
      <c r="G202">
        <v>195</v>
      </c>
      <c r="H202">
        <f t="shared" ca="1" si="7"/>
        <v>4.2158222280753326E-2</v>
      </c>
    </row>
    <row r="203" spans="2:8" x14ac:dyDescent="0.3">
      <c r="B203" s="205">
        <v>39220</v>
      </c>
      <c r="C203" s="81">
        <v>40.028258999999998</v>
      </c>
      <c r="D203" s="62">
        <f t="shared" si="6"/>
        <v>-0.33750886408000214</v>
      </c>
      <c r="E203">
        <v>3.5422160984599632E-2</v>
      </c>
      <c r="G203">
        <v>196</v>
      </c>
      <c r="H203">
        <f t="shared" ca="1" si="7"/>
        <v>-2.3329329662648543E-2</v>
      </c>
    </row>
    <row r="204" spans="2:8" x14ac:dyDescent="0.3">
      <c r="B204" s="205">
        <v>40059</v>
      </c>
      <c r="C204" s="81">
        <v>60.420822000000001</v>
      </c>
      <c r="D204" s="62">
        <f t="shared" si="6"/>
        <v>3.8752909945111362</v>
      </c>
      <c r="E204">
        <v>3.5381656072998841E-2</v>
      </c>
      <c r="G204">
        <v>197</v>
      </c>
      <c r="H204">
        <f t="shared" ca="1" si="7"/>
        <v>2.9621737895242601E-2</v>
      </c>
    </row>
    <row r="205" spans="2:8" x14ac:dyDescent="0.3">
      <c r="B205" s="205">
        <v>38351</v>
      </c>
      <c r="C205" s="81">
        <v>12.393274999999999</v>
      </c>
      <c r="D205" s="62">
        <f t="shared" si="6"/>
        <v>-0.39765317899184555</v>
      </c>
      <c r="E205">
        <v>3.5377235539794376E-2</v>
      </c>
      <c r="G205">
        <v>198</v>
      </c>
      <c r="H205">
        <f t="shared" ca="1" si="7"/>
        <v>-2.3523463520647291E-2</v>
      </c>
    </row>
    <row r="206" spans="2:8" x14ac:dyDescent="0.3">
      <c r="B206" s="205">
        <v>38574</v>
      </c>
      <c r="C206" s="81">
        <v>20.574981999999999</v>
      </c>
      <c r="D206" s="62">
        <f t="shared" si="6"/>
        <v>-0.922450981118631</v>
      </c>
      <c r="E206">
        <v>3.5318298133486775E-2</v>
      </c>
      <c r="G206">
        <v>199</v>
      </c>
      <c r="H206">
        <f t="shared" ca="1" si="7"/>
        <v>1.6689799849374534E-2</v>
      </c>
    </row>
    <row r="207" spans="2:8" x14ac:dyDescent="0.3">
      <c r="B207" s="205">
        <v>42865</v>
      </c>
      <c r="C207" s="81">
        <v>265.31582600000002</v>
      </c>
      <c r="D207" s="62">
        <f t="shared" si="6"/>
        <v>-0.30705421419459927</v>
      </c>
      <c r="E207">
        <v>3.5289937621473352E-2</v>
      </c>
      <c r="G207">
        <v>200</v>
      </c>
      <c r="H207">
        <f t="shared" ca="1" si="7"/>
        <v>-2.9409255149560878E-3</v>
      </c>
    </row>
    <row r="208" spans="2:8" x14ac:dyDescent="0.3">
      <c r="B208" s="205">
        <v>43609</v>
      </c>
      <c r="C208" s="81">
        <v>382.88107300000001</v>
      </c>
      <c r="D208" s="62">
        <f t="shared" si="6"/>
        <v>0.14002328972205644</v>
      </c>
      <c r="E208">
        <v>3.5283357312634767E-2</v>
      </c>
      <c r="G208">
        <v>201</v>
      </c>
      <c r="H208">
        <f t="shared" ca="1" si="7"/>
        <v>-1.9269459374910407E-2</v>
      </c>
    </row>
    <row r="209" spans="2:8" x14ac:dyDescent="0.3">
      <c r="B209" s="205">
        <v>43208</v>
      </c>
      <c r="C209" s="81">
        <v>335.85372899999999</v>
      </c>
      <c r="D209" s="62">
        <f t="shared" si="6"/>
        <v>6.3770439659690208</v>
      </c>
      <c r="E209">
        <v>3.5200028800957781E-2</v>
      </c>
      <c r="G209">
        <v>202</v>
      </c>
      <c r="H209">
        <f t="shared" ca="1" si="7"/>
        <v>5.5929921323486946E-2</v>
      </c>
    </row>
    <row r="210" spans="2:8" x14ac:dyDescent="0.3">
      <c r="B210" s="205">
        <v>39378</v>
      </c>
      <c r="C210" s="81">
        <v>45.526871</v>
      </c>
      <c r="D210" s="62">
        <f t="shared" si="6"/>
        <v>0.34387645830062952</v>
      </c>
      <c r="E210">
        <v>3.4961388944988785E-2</v>
      </c>
      <c r="G210">
        <v>203</v>
      </c>
      <c r="H210">
        <f t="shared" ca="1" si="7"/>
        <v>1.9607705662835137E-2</v>
      </c>
    </row>
    <row r="211" spans="2:8" x14ac:dyDescent="0.3">
      <c r="B211" s="205">
        <v>38792</v>
      </c>
      <c r="C211" s="81">
        <v>33.877274</v>
      </c>
      <c r="D211" s="62">
        <f t="shared" si="6"/>
        <v>-0.91692258800134885</v>
      </c>
      <c r="E211">
        <v>3.4842954069222769E-2</v>
      </c>
      <c r="G211">
        <v>204</v>
      </c>
      <c r="H211">
        <f t="shared" ca="1" si="7"/>
        <v>2.0504869760402823E-2</v>
      </c>
    </row>
    <row r="212" spans="2:8" x14ac:dyDescent="0.3">
      <c r="B212" s="205">
        <v>43662</v>
      </c>
      <c r="C212" s="81">
        <v>407.77960200000001</v>
      </c>
      <c r="D212" s="62">
        <f t="shared" si="6"/>
        <v>4.3072253287933941</v>
      </c>
      <c r="E212">
        <v>3.4818754026047262E-2</v>
      </c>
      <c r="G212">
        <v>205</v>
      </c>
      <c r="H212">
        <f t="shared" ca="1" si="7"/>
        <v>1.295791619214489E-2</v>
      </c>
    </row>
    <row r="213" spans="2:8" x14ac:dyDescent="0.3">
      <c r="B213" s="205">
        <v>40217</v>
      </c>
      <c r="C213" s="81">
        <v>76.834800999999999</v>
      </c>
      <c r="D213" s="62">
        <f t="shared" si="6"/>
        <v>3.9140369716125449</v>
      </c>
      <c r="E213">
        <v>3.4706350762173169E-2</v>
      </c>
      <c r="G213">
        <v>206</v>
      </c>
      <c r="H213">
        <f t="shared" ca="1" si="7"/>
        <v>3.975409769797611E-2</v>
      </c>
    </row>
    <row r="214" spans="2:8" x14ac:dyDescent="0.3">
      <c r="B214" s="205">
        <v>38408</v>
      </c>
      <c r="C214" s="81">
        <v>15.63578</v>
      </c>
      <c r="D214" s="62">
        <f t="shared" si="6"/>
        <v>-0.93621102492737762</v>
      </c>
      <c r="E214">
        <v>3.469458643166503E-2</v>
      </c>
      <c r="G214">
        <v>207</v>
      </c>
      <c r="H214">
        <f t="shared" ca="1" si="7"/>
        <v>2.5974619199036358E-2</v>
      </c>
    </row>
    <row r="215" spans="2:8" x14ac:dyDescent="0.3">
      <c r="B215" s="205">
        <v>42172</v>
      </c>
      <c r="C215" s="81">
        <v>245.117279</v>
      </c>
      <c r="D215" s="62">
        <f t="shared" si="6"/>
        <v>1.7698634762619998</v>
      </c>
      <c r="E215">
        <v>3.4691188951212544E-2</v>
      </c>
      <c r="G215">
        <v>208</v>
      </c>
      <c r="H215">
        <f t="shared" ca="1" si="7"/>
        <v>-4.4077284744427229E-2</v>
      </c>
    </row>
    <row r="216" spans="2:8" x14ac:dyDescent="0.3">
      <c r="B216" s="205">
        <v>40591</v>
      </c>
      <c r="C216" s="81">
        <v>88.494354000000001</v>
      </c>
      <c r="D216" s="62">
        <f t="shared" si="6"/>
        <v>1.9092466227409244</v>
      </c>
      <c r="E216">
        <v>3.4607720115729129E-2</v>
      </c>
      <c r="G216">
        <v>209</v>
      </c>
      <c r="H216">
        <f t="shared" ca="1" si="7"/>
        <v>-9.0307543298142161E-3</v>
      </c>
    </row>
    <row r="217" spans="2:8" x14ac:dyDescent="0.3">
      <c r="B217" s="205">
        <v>38726</v>
      </c>
      <c r="C217" s="81">
        <v>30.418306000000001</v>
      </c>
      <c r="D217" s="62">
        <f t="shared" si="6"/>
        <v>-0.94209345765300112</v>
      </c>
      <c r="E217">
        <v>3.4593924609139376E-2</v>
      </c>
      <c r="G217">
        <v>210</v>
      </c>
      <c r="H217">
        <f t="shared" ca="1" si="7"/>
        <v>-2.4441767532929152E-2</v>
      </c>
    </row>
    <row r="218" spans="2:8" x14ac:dyDescent="0.3">
      <c r="B218" s="205">
        <v>45414</v>
      </c>
      <c r="C218" s="81">
        <v>525.29998799999998</v>
      </c>
      <c r="D218" s="62">
        <f t="shared" si="6"/>
        <v>5.0813338656536189</v>
      </c>
      <c r="E218">
        <v>3.4564230428360383E-2</v>
      </c>
      <c r="G218">
        <v>211</v>
      </c>
      <c r="H218">
        <f t="shared" ca="1" si="7"/>
        <v>-3.2446216332950636E-3</v>
      </c>
    </row>
    <row r="219" spans="2:8" x14ac:dyDescent="0.3">
      <c r="B219" s="205">
        <v>40351</v>
      </c>
      <c r="C219" s="81">
        <v>86.379074000000003</v>
      </c>
      <c r="D219" s="62">
        <f t="shared" si="6"/>
        <v>-5.6863136839576202E-2</v>
      </c>
      <c r="E219">
        <v>3.4528036794812922E-2</v>
      </c>
      <c r="G219">
        <v>212</v>
      </c>
      <c r="H219">
        <f t="shared" ca="1" si="7"/>
        <v>4.9692926901270765E-2</v>
      </c>
    </row>
    <row r="220" spans="2:8" x14ac:dyDescent="0.3">
      <c r="B220" s="205">
        <v>40680</v>
      </c>
      <c r="C220" s="81">
        <v>91.586997999999994</v>
      </c>
      <c r="D220" s="62">
        <f t="shared" si="6"/>
        <v>-0.65232192167179093</v>
      </c>
      <c r="E220">
        <v>3.4431256384651394E-2</v>
      </c>
      <c r="G220">
        <v>213</v>
      </c>
      <c r="H220">
        <f t="shared" ca="1" si="7"/>
        <v>-2.7532788589271981E-2</v>
      </c>
    </row>
    <row r="221" spans="2:8" x14ac:dyDescent="0.3">
      <c r="B221" s="205">
        <v>42243</v>
      </c>
      <c r="C221" s="81">
        <v>263.424713</v>
      </c>
      <c r="D221" s="62">
        <f t="shared" si="6"/>
        <v>37.206104919437493</v>
      </c>
      <c r="E221">
        <v>3.4357305447142494E-2</v>
      </c>
      <c r="G221">
        <v>214</v>
      </c>
      <c r="H221">
        <f t="shared" ca="1" si="7"/>
        <v>-8.1879189487503029E-3</v>
      </c>
    </row>
    <row r="222" spans="2:8" x14ac:dyDescent="0.3">
      <c r="B222" s="205">
        <v>37826</v>
      </c>
      <c r="C222" s="81">
        <v>6.8948330000000002</v>
      </c>
      <c r="D222" s="62">
        <f t="shared" si="6"/>
        <v>-0.86062382848913099</v>
      </c>
      <c r="E222">
        <v>3.4342347856481707E-2</v>
      </c>
      <c r="G222">
        <v>215</v>
      </c>
      <c r="H222">
        <f t="shared" ca="1" si="7"/>
        <v>-1.4780179990611229E-2</v>
      </c>
    </row>
    <row r="223" spans="2:8" x14ac:dyDescent="0.3">
      <c r="B223" s="205">
        <v>39958</v>
      </c>
      <c r="C223" s="81">
        <v>49.469237999999997</v>
      </c>
      <c r="D223" s="62">
        <f t="shared" si="6"/>
        <v>2.0765589895894774</v>
      </c>
      <c r="E223">
        <v>3.4249705510265002E-2</v>
      </c>
      <c r="G223">
        <v>216</v>
      </c>
      <c r="H223">
        <f t="shared" ca="1" si="7"/>
        <v>3.7575024842951152E-2</v>
      </c>
    </row>
    <row r="224" spans="2:8" x14ac:dyDescent="0.3">
      <c r="B224" s="205">
        <v>38455</v>
      </c>
      <c r="C224" s="81">
        <v>16.079405000000001</v>
      </c>
      <c r="D224" s="62">
        <f t="shared" si="6"/>
        <v>-0.6654473491287004</v>
      </c>
      <c r="E224">
        <v>3.4241610739118522E-2</v>
      </c>
      <c r="G224">
        <v>217</v>
      </c>
      <c r="H224">
        <f t="shared" ca="1" si="7"/>
        <v>1.0975998282929743E-2</v>
      </c>
    </row>
    <row r="225" spans="2:8" x14ac:dyDescent="0.3">
      <c r="B225" s="205">
        <v>39559</v>
      </c>
      <c r="C225" s="81">
        <v>48.062404999999998</v>
      </c>
      <c r="D225" s="62">
        <f t="shared" si="6"/>
        <v>-0.53450792433968619</v>
      </c>
      <c r="E225">
        <v>3.4231010684926566E-2</v>
      </c>
      <c r="G225">
        <v>218</v>
      </c>
      <c r="H225">
        <f t="shared" ca="1" si="7"/>
        <v>1.2189738546876038E-3</v>
      </c>
    </row>
    <row r="226" spans="2:8" x14ac:dyDescent="0.3">
      <c r="B226" s="205">
        <v>40709</v>
      </c>
      <c r="C226" s="81">
        <v>103.250748</v>
      </c>
      <c r="D226" s="62">
        <f t="shared" si="6"/>
        <v>-0.76684650036524227</v>
      </c>
      <c r="E226">
        <v>3.4070674297628958E-2</v>
      </c>
      <c r="G226">
        <v>219</v>
      </c>
      <c r="H226">
        <f t="shared" ca="1" si="7"/>
        <v>1.0701356061936659E-2</v>
      </c>
    </row>
    <row r="227" spans="2:8" x14ac:dyDescent="0.3">
      <c r="B227" s="205">
        <v>44005</v>
      </c>
      <c r="C227" s="81">
        <v>442.84451300000001</v>
      </c>
      <c r="D227" s="62">
        <f t="shared" si="6"/>
        <v>0.19977522622809585</v>
      </c>
      <c r="E227">
        <v>3.4047294726669876E-2</v>
      </c>
      <c r="G227">
        <v>220</v>
      </c>
      <c r="H227">
        <f t="shared" ca="1" si="7"/>
        <v>2.0686441610921909E-3</v>
      </c>
    </row>
    <row r="228" spans="2:8" x14ac:dyDescent="0.3">
      <c r="B228" s="205">
        <v>43308</v>
      </c>
      <c r="C228" s="81">
        <v>369.10623199999998</v>
      </c>
      <c r="D228" s="62">
        <f t="shared" si="6"/>
        <v>19.886007386539148</v>
      </c>
      <c r="E228">
        <v>3.4020973591712605E-2</v>
      </c>
      <c r="G228">
        <v>221</v>
      </c>
      <c r="H228">
        <f t="shared" ca="1" si="7"/>
        <v>4.101109550914972E-3</v>
      </c>
    </row>
    <row r="229" spans="2:8" x14ac:dyDescent="0.3">
      <c r="B229" s="205">
        <v>38517</v>
      </c>
      <c r="C229" s="81">
        <v>17.672416999999999</v>
      </c>
      <c r="D229" s="62">
        <f t="shared" si="6"/>
        <v>-0.96802363698065608</v>
      </c>
      <c r="E229">
        <v>3.3978304403355163E-2</v>
      </c>
      <c r="G229">
        <v>222</v>
      </c>
      <c r="H229">
        <f t="shared" ca="1" si="7"/>
        <v>-2.1644517691720329E-2</v>
      </c>
    </row>
    <row r="230" spans="2:8" x14ac:dyDescent="0.3">
      <c r="B230" s="205">
        <v>44620</v>
      </c>
      <c r="C230" s="81">
        <v>552.67126499999995</v>
      </c>
      <c r="D230" s="62">
        <f t="shared" si="6"/>
        <v>4.6352871068052339</v>
      </c>
      <c r="E230">
        <v>3.3954366682726195E-2</v>
      </c>
      <c r="G230">
        <v>223</v>
      </c>
      <c r="H230">
        <f t="shared" ca="1" si="7"/>
        <v>3.0176679463073883E-2</v>
      </c>
    </row>
    <row r="231" spans="2:8" x14ac:dyDescent="0.3">
      <c r="B231" s="205">
        <v>41073</v>
      </c>
      <c r="C231" s="81">
        <v>98.073311000000004</v>
      </c>
      <c r="D231" s="62">
        <f t="shared" si="6"/>
        <v>-0.64234450342686011</v>
      </c>
      <c r="E231">
        <v>3.3914072549242009E-2</v>
      </c>
      <c r="G231">
        <v>224</v>
      </c>
      <c r="H231">
        <f t="shared" ca="1" si="7"/>
        <v>4.0113406037993364E-3</v>
      </c>
    </row>
    <row r="232" spans="2:8" x14ac:dyDescent="0.3">
      <c r="B232" s="205">
        <v>42199</v>
      </c>
      <c r="C232" s="81">
        <v>274.21167000000003</v>
      </c>
      <c r="D232" s="62">
        <f t="shared" si="6"/>
        <v>45.983836329125076</v>
      </c>
      <c r="E232">
        <v>3.3862588377256621E-2</v>
      </c>
      <c r="G232">
        <v>225</v>
      </c>
      <c r="H232">
        <f t="shared" ca="1" si="7"/>
        <v>-1.8459393537867613E-2</v>
      </c>
    </row>
    <row r="233" spans="2:8" x14ac:dyDescent="0.3">
      <c r="B233" s="205">
        <v>37781</v>
      </c>
      <c r="C233" s="81">
        <v>5.8362980000000002</v>
      </c>
      <c r="D233" s="62">
        <f t="shared" si="6"/>
        <v>-0.96152356071743472</v>
      </c>
      <c r="E233">
        <v>3.3783656920381822E-2</v>
      </c>
      <c r="G233">
        <v>226</v>
      </c>
      <c r="H233">
        <f t="shared" ca="1" si="7"/>
        <v>2.7630087099149402E-3</v>
      </c>
    </row>
    <row r="234" spans="2:8" x14ac:dyDescent="0.3">
      <c r="B234" s="205">
        <v>41498</v>
      </c>
      <c r="C234" s="81">
        <v>151.68498199999999</v>
      </c>
      <c r="D234" s="62">
        <f t="shared" si="6"/>
        <v>-1.0676445047011049E-2</v>
      </c>
      <c r="E234">
        <v>3.3777262747766268E-2</v>
      </c>
      <c r="G234">
        <v>227</v>
      </c>
      <c r="H234">
        <f t="shared" ca="1" si="7"/>
        <v>-5.9137887061312032E-2</v>
      </c>
    </row>
    <row r="235" spans="2:8" x14ac:dyDescent="0.3">
      <c r="B235" s="205">
        <v>41519</v>
      </c>
      <c r="C235" s="81">
        <v>153.32191499999999</v>
      </c>
      <c r="D235" s="62">
        <f t="shared" si="6"/>
        <v>-7.6670383706473402E-2</v>
      </c>
      <c r="E235">
        <v>3.3721736681797357E-2</v>
      </c>
      <c r="G235">
        <v>228</v>
      </c>
      <c r="H235">
        <f t="shared" ca="1" si="7"/>
        <v>4.9502109465212702E-3</v>
      </c>
    </row>
    <row r="236" spans="2:8" x14ac:dyDescent="0.3">
      <c r="B236" s="205">
        <v>41572</v>
      </c>
      <c r="C236" s="81">
        <v>166.05328399999999</v>
      </c>
      <c r="D236" s="62">
        <f t="shared" si="6"/>
        <v>20.377024420820252</v>
      </c>
      <c r="E236">
        <v>3.3682820777167805E-2</v>
      </c>
      <c r="G236">
        <v>229</v>
      </c>
      <c r="H236">
        <f t="shared" ca="1" si="7"/>
        <v>3.7208835393650559E-2</v>
      </c>
    </row>
    <row r="237" spans="2:8" x14ac:dyDescent="0.3">
      <c r="B237" s="205">
        <v>37840</v>
      </c>
      <c r="C237" s="81">
        <v>7.7678390000000004</v>
      </c>
      <c r="D237" s="62">
        <f t="shared" si="6"/>
        <v>-0.82914182127639724</v>
      </c>
      <c r="E237">
        <v>3.3556969289496086E-2</v>
      </c>
      <c r="G237">
        <v>230</v>
      </c>
      <c r="H237">
        <f t="shared" ca="1" si="7"/>
        <v>1.0925617863025039E-2</v>
      </c>
    </row>
    <row r="238" spans="2:8" x14ac:dyDescent="0.3">
      <c r="B238" s="205">
        <v>39343</v>
      </c>
      <c r="C238" s="81">
        <v>45.463664999999999</v>
      </c>
      <c r="D238" s="62">
        <f t="shared" si="6"/>
        <v>3.9232437640871285</v>
      </c>
      <c r="E238">
        <v>3.3524528292965101E-2</v>
      </c>
      <c r="G238">
        <v>231</v>
      </c>
      <c r="H238">
        <f t="shared" ca="1" si="7"/>
        <v>9.6342680557513806E-3</v>
      </c>
    </row>
    <row r="239" spans="2:8" x14ac:dyDescent="0.3">
      <c r="B239" s="205">
        <v>37942</v>
      </c>
      <c r="C239" s="81">
        <v>9.2344939999999998</v>
      </c>
      <c r="D239" s="62">
        <f t="shared" si="6"/>
        <v>-0.98120422665467466</v>
      </c>
      <c r="E239">
        <v>3.3434414389955355E-2</v>
      </c>
      <c r="G239">
        <v>232</v>
      </c>
      <c r="H239">
        <f t="shared" ca="1" si="7"/>
        <v>-1.7018893316745099E-2</v>
      </c>
    </row>
    <row r="240" spans="2:8" x14ac:dyDescent="0.3">
      <c r="B240" s="205">
        <v>44732</v>
      </c>
      <c r="C240" s="81">
        <v>491.30694599999998</v>
      </c>
      <c r="D240" s="62">
        <f t="shared" si="6"/>
        <v>0.33905520184520455</v>
      </c>
      <c r="E240">
        <v>3.3429627504137194E-2</v>
      </c>
      <c r="G240">
        <v>233</v>
      </c>
      <c r="H240">
        <f t="shared" ca="1" si="7"/>
        <v>7.9723318105818491E-3</v>
      </c>
    </row>
    <row r="241" spans="2:8" x14ac:dyDescent="0.3">
      <c r="B241" s="205">
        <v>43605</v>
      </c>
      <c r="C241" s="81">
        <v>366.90566999999999</v>
      </c>
      <c r="D241" s="62">
        <f t="shared" si="6"/>
        <v>-0.31465092148718959</v>
      </c>
      <c r="E241">
        <v>3.3373822616663704E-2</v>
      </c>
      <c r="G241">
        <v>234</v>
      </c>
      <c r="H241">
        <f t="shared" ca="1" si="7"/>
        <v>2.0441764375607389E-3</v>
      </c>
    </row>
    <row r="242" spans="2:8" x14ac:dyDescent="0.3">
      <c r="B242" s="205">
        <v>44630</v>
      </c>
      <c r="C242" s="81">
        <v>535.35589600000003</v>
      </c>
      <c r="D242" s="62">
        <f t="shared" si="6"/>
        <v>0.18259969692734584</v>
      </c>
      <c r="E242">
        <v>3.3326974779932947E-2</v>
      </c>
      <c r="G242">
        <v>235</v>
      </c>
      <c r="H242">
        <f t="shared" ca="1" si="7"/>
        <v>-1.7264984088057062E-2</v>
      </c>
    </row>
    <row r="243" spans="2:8" x14ac:dyDescent="0.3">
      <c r="B243" s="205">
        <v>43789</v>
      </c>
      <c r="C243" s="81">
        <v>452.69409200000001</v>
      </c>
      <c r="D243" s="62">
        <f t="shared" si="6"/>
        <v>24.339179276389348</v>
      </c>
      <c r="E243">
        <v>3.3281849265857602E-2</v>
      </c>
      <c r="G243">
        <v>236</v>
      </c>
      <c r="H243">
        <f t="shared" ca="1" si="7"/>
        <v>1.8559365227542243E-2</v>
      </c>
    </row>
    <row r="244" spans="2:8" x14ac:dyDescent="0.3">
      <c r="B244" s="205">
        <v>38533</v>
      </c>
      <c r="C244" s="81">
        <v>17.865380999999999</v>
      </c>
      <c r="D244" s="62">
        <f t="shared" si="6"/>
        <v>-0.57135452536317843</v>
      </c>
      <c r="E244">
        <v>3.3278193564014201E-2</v>
      </c>
      <c r="G244">
        <v>237</v>
      </c>
      <c r="H244">
        <f t="shared" ca="1" si="7"/>
        <v>4.2848282655756163E-3</v>
      </c>
    </row>
    <row r="245" spans="2:8" x14ac:dyDescent="0.3">
      <c r="B245" s="205">
        <v>39020</v>
      </c>
      <c r="C245" s="81">
        <v>41.678688000000001</v>
      </c>
      <c r="D245" s="62">
        <f t="shared" si="6"/>
        <v>-0.86684116135465972</v>
      </c>
      <c r="E245">
        <v>3.2911817036810911E-2</v>
      </c>
      <c r="G245">
        <v>238</v>
      </c>
      <c r="H245">
        <f t="shared" ca="1" si="7"/>
        <v>4.0264531858516639E-2</v>
      </c>
    </row>
    <row r="246" spans="2:8" x14ac:dyDescent="0.3">
      <c r="B246" s="205">
        <v>43039</v>
      </c>
      <c r="C246" s="81">
        <v>312.99978599999997</v>
      </c>
      <c r="D246" s="62">
        <f t="shared" si="6"/>
        <v>33.734999075582301</v>
      </c>
      <c r="E246">
        <v>3.2893881126194735E-2</v>
      </c>
      <c r="G246">
        <v>239</v>
      </c>
      <c r="H246">
        <f t="shared" ca="1" si="7"/>
        <v>-2.9800790000277848E-2</v>
      </c>
    </row>
    <row r="247" spans="2:8" x14ac:dyDescent="0.3">
      <c r="B247" s="205">
        <v>38203</v>
      </c>
      <c r="C247" s="81">
        <v>9.0110779999999995</v>
      </c>
      <c r="D247" s="62">
        <f t="shared" si="6"/>
        <v>-0.96548783116286063</v>
      </c>
      <c r="E247">
        <v>3.2876266712454687E-2</v>
      </c>
      <c r="G247">
        <v>240</v>
      </c>
      <c r="H247">
        <f t="shared" ca="1" si="7"/>
        <v>-1.3005900193113046E-3</v>
      </c>
    </row>
    <row r="248" spans="2:8" x14ac:dyDescent="0.3">
      <c r="B248" s="205">
        <v>42884</v>
      </c>
      <c r="C248" s="81">
        <v>261.09857199999999</v>
      </c>
      <c r="D248" s="62">
        <f t="shared" si="6"/>
        <v>-0.41040576469782297</v>
      </c>
      <c r="E248">
        <v>3.2808163398344276E-2</v>
      </c>
      <c r="G248">
        <v>241</v>
      </c>
      <c r="H248">
        <f t="shared" ca="1" si="7"/>
        <v>2.4815440933116301E-2</v>
      </c>
    </row>
    <row r="249" spans="2:8" x14ac:dyDescent="0.3">
      <c r="B249" s="205">
        <v>43965</v>
      </c>
      <c r="C249" s="81">
        <v>442.84451300000001</v>
      </c>
      <c r="D249" s="62">
        <f t="shared" si="6"/>
        <v>0.14278404941070824</v>
      </c>
      <c r="E249">
        <v>3.2766614686895623E-2</v>
      </c>
      <c r="G249">
        <v>242</v>
      </c>
      <c r="H249">
        <f t="shared" ca="1" si="7"/>
        <v>-9.9253904928963965E-3</v>
      </c>
    </row>
    <row r="250" spans="2:8" x14ac:dyDescent="0.3">
      <c r="B250" s="205">
        <v>43383</v>
      </c>
      <c r="C250" s="81">
        <v>387.513733</v>
      </c>
      <c r="D250" s="62">
        <f t="shared" si="6"/>
        <v>3.0581640171966225</v>
      </c>
      <c r="E250">
        <v>3.2747180576854017E-2</v>
      </c>
      <c r="G250">
        <v>243</v>
      </c>
      <c r="H250">
        <f t="shared" ca="1" si="7"/>
        <v>8.1186069260000705E-3</v>
      </c>
    </row>
    <row r="251" spans="2:8" x14ac:dyDescent="0.3">
      <c r="B251" s="205">
        <v>40756</v>
      </c>
      <c r="C251" s="81">
        <v>95.489913999999999</v>
      </c>
      <c r="D251" s="62">
        <f t="shared" si="6"/>
        <v>-0.39039054040525978</v>
      </c>
      <c r="E251">
        <v>3.2676614653091962E-2</v>
      </c>
      <c r="G251">
        <v>244</v>
      </c>
      <c r="H251">
        <f t="shared" ca="1" si="7"/>
        <v>2.2292070728918336E-2</v>
      </c>
    </row>
    <row r="252" spans="2:8" x14ac:dyDescent="0.3">
      <c r="B252" s="205">
        <v>41499</v>
      </c>
      <c r="C252" s="81">
        <v>156.64112900000001</v>
      </c>
      <c r="D252" s="62">
        <f t="shared" si="6"/>
        <v>16.036711324991742</v>
      </c>
      <c r="E252">
        <v>3.2673946587540324E-2</v>
      </c>
      <c r="G252">
        <v>245</v>
      </c>
      <c r="H252">
        <f t="shared" ca="1" si="7"/>
        <v>-2.919510702960228E-2</v>
      </c>
    </row>
    <row r="253" spans="2:8" x14ac:dyDescent="0.3">
      <c r="B253" s="205">
        <v>38155</v>
      </c>
      <c r="C253" s="81">
        <v>9.1943289999999998</v>
      </c>
      <c r="D253" s="62">
        <f t="shared" si="6"/>
        <v>-0.94089144874773811</v>
      </c>
      <c r="E253">
        <v>3.266213445220157E-2</v>
      </c>
      <c r="G253">
        <v>246</v>
      </c>
      <c r="H253">
        <f t="shared" ca="1" si="7"/>
        <v>-3.2263329552568693E-2</v>
      </c>
    </row>
    <row r="254" spans="2:8" x14ac:dyDescent="0.3">
      <c r="B254" s="205">
        <v>41473</v>
      </c>
      <c r="C254" s="81">
        <v>155.54989599999999</v>
      </c>
      <c r="D254" s="62">
        <f t="shared" si="6"/>
        <v>1.2028646773334315E-2</v>
      </c>
      <c r="E254">
        <v>3.2599016752650624E-2</v>
      </c>
      <c r="G254">
        <v>247</v>
      </c>
      <c r="H254">
        <f t="shared" ca="1" si="7"/>
        <v>3.6251475075109283E-3</v>
      </c>
    </row>
    <row r="255" spans="2:8" x14ac:dyDescent="0.3">
      <c r="B255" s="205">
        <v>41667</v>
      </c>
      <c r="C255" s="81">
        <v>153.70107999999999</v>
      </c>
      <c r="D255" s="62">
        <f t="shared" si="6"/>
        <v>-0.60785356980646377</v>
      </c>
      <c r="E255">
        <v>3.251520010232372E-2</v>
      </c>
      <c r="G255">
        <v>248</v>
      </c>
      <c r="H255">
        <f t="shared" ca="1" si="7"/>
        <v>9.4904342780639146E-3</v>
      </c>
    </row>
    <row r="256" spans="2:8" x14ac:dyDescent="0.3">
      <c r="B256" s="205">
        <v>43423</v>
      </c>
      <c r="C256" s="81">
        <v>391.94818099999998</v>
      </c>
      <c r="D256" s="62">
        <f t="shared" si="6"/>
        <v>-7.3376999018497351E-4</v>
      </c>
      <c r="E256">
        <v>3.2478472664669016E-2</v>
      </c>
      <c r="G256">
        <v>249</v>
      </c>
      <c r="H256">
        <f t="shared" ca="1" si="7"/>
        <v>3.0484877362465364E-2</v>
      </c>
    </row>
    <row r="257" spans="2:8" x14ac:dyDescent="0.3">
      <c r="B257" s="205">
        <v>43619</v>
      </c>
      <c r="C257" s="81">
        <v>392.23599200000001</v>
      </c>
      <c r="D257" s="62">
        <f t="shared" si="6"/>
        <v>30.752427619486692</v>
      </c>
      <c r="E257">
        <v>3.2453535950883031E-2</v>
      </c>
      <c r="G257">
        <v>250</v>
      </c>
      <c r="H257">
        <f t="shared" ca="1" si="7"/>
        <v>-4.0321559957912555E-2</v>
      </c>
    </row>
    <row r="258" spans="2:8" x14ac:dyDescent="0.3">
      <c r="B258" s="205">
        <v>38320</v>
      </c>
      <c r="C258" s="81">
        <v>12.352945</v>
      </c>
      <c r="D258" s="62">
        <f t="shared" si="6"/>
        <v>-0.44333398149560549</v>
      </c>
      <c r="E258">
        <v>3.2356018579649592E-2</v>
      </c>
      <c r="G258">
        <v>251</v>
      </c>
      <c r="H258">
        <f t="shared" ca="1" si="7"/>
        <v>-3.6043334793366688E-2</v>
      </c>
    </row>
    <row r="259" spans="2:8" x14ac:dyDescent="0.3">
      <c r="B259" s="205">
        <v>38608</v>
      </c>
      <c r="C259" s="81">
        <v>22.190944999999999</v>
      </c>
      <c r="D259" s="62">
        <f t="shared" si="6"/>
        <v>-0.26849336653267269</v>
      </c>
      <c r="E259">
        <v>3.2270307657877369E-2</v>
      </c>
      <c r="G259">
        <v>252</v>
      </c>
      <c r="H259">
        <f t="shared" ca="1" si="7"/>
        <v>3.4474968008743979E-2</v>
      </c>
    </row>
    <row r="260" spans="2:8" x14ac:dyDescent="0.3">
      <c r="B260" s="205">
        <v>38744</v>
      </c>
      <c r="C260" s="81">
        <v>30.335944999999999</v>
      </c>
      <c r="D260" s="62">
        <f t="shared" si="6"/>
        <v>-0.29895808334385771</v>
      </c>
      <c r="E260">
        <v>3.2226442908767416E-2</v>
      </c>
      <c r="G260">
        <v>253</v>
      </c>
      <c r="H260">
        <f t="shared" ca="1" si="7"/>
        <v>1.1036684350467361E-2</v>
      </c>
    </row>
    <row r="261" spans="2:8" x14ac:dyDescent="0.3">
      <c r="B261" s="205">
        <v>39255</v>
      </c>
      <c r="C261" s="81">
        <v>43.272655</v>
      </c>
      <c r="D261" s="62">
        <f t="shared" si="6"/>
        <v>5.9255406815741507</v>
      </c>
      <c r="E261">
        <v>3.2160796348946287E-2</v>
      </c>
      <c r="G261">
        <v>254</v>
      </c>
      <c r="H261">
        <f t="shared" ca="1" si="7"/>
        <v>3.3753144324702652E-2</v>
      </c>
    </row>
    <row r="262" spans="2:8" x14ac:dyDescent="0.3">
      <c r="B262" s="205">
        <v>37641</v>
      </c>
      <c r="C262" s="81">
        <v>6.2482709999999999</v>
      </c>
      <c r="D262" s="62">
        <f t="shared" si="6"/>
        <v>-0.60597592811567103</v>
      </c>
      <c r="E262">
        <v>3.2136236074074634E-2</v>
      </c>
      <c r="G262">
        <v>255</v>
      </c>
      <c r="H262">
        <f t="shared" ca="1" si="7"/>
        <v>9.8157148254085632E-4</v>
      </c>
    </row>
    <row r="263" spans="2:8" x14ac:dyDescent="0.3">
      <c r="B263" s="205">
        <v>38460</v>
      </c>
      <c r="C263" s="81">
        <v>15.857587000000001</v>
      </c>
      <c r="D263" s="62">
        <f t="shared" si="6"/>
        <v>1.6081214391915897</v>
      </c>
      <c r="E263">
        <v>3.2021349562180057E-2</v>
      </c>
      <c r="G263">
        <v>256</v>
      </c>
      <c r="H263">
        <f t="shared" ca="1" si="7"/>
        <v>-2.0523545113001529E-2</v>
      </c>
    </row>
    <row r="264" spans="2:8" x14ac:dyDescent="0.3">
      <c r="B264" s="205">
        <v>37477</v>
      </c>
      <c r="C264" s="81">
        <v>6.0800799999999997</v>
      </c>
      <c r="D264" s="62">
        <f t="shared" ref="D264:D327" si="8">(C264-C265)/C265</f>
        <v>-0.96961200119037416</v>
      </c>
      <c r="E264">
        <v>3.2010577969240311E-2</v>
      </c>
      <c r="G264">
        <v>257</v>
      </c>
      <c r="H264">
        <f t="shared" ca="1" si="7"/>
        <v>-1.9524824576448887E-3</v>
      </c>
    </row>
    <row r="265" spans="2:8" x14ac:dyDescent="0.3">
      <c r="B265" s="205">
        <v>41865</v>
      </c>
      <c r="C265" s="81">
        <v>200.08161899999999</v>
      </c>
      <c r="D265" s="62">
        <f t="shared" si="8"/>
        <v>-0.21797395631235603</v>
      </c>
      <c r="E265">
        <v>3.1967780089239187E-2</v>
      </c>
      <c r="G265">
        <v>258</v>
      </c>
      <c r="H265">
        <f t="shared" ref="H265:H328" ca="1" si="9">_xlfn.NORM.INV(RAND(),N$10,N$11)</f>
        <v>-2.0106091043255322E-4</v>
      </c>
    </row>
    <row r="266" spans="2:8" x14ac:dyDescent="0.3">
      <c r="B266" s="205">
        <v>42787</v>
      </c>
      <c r="C266" s="81">
        <v>255.85032699999999</v>
      </c>
      <c r="D266" s="62">
        <f t="shared" si="8"/>
        <v>2.090166734845107</v>
      </c>
      <c r="E266">
        <v>3.1941086931731311E-2</v>
      </c>
      <c r="G266">
        <v>259</v>
      </c>
      <c r="H266">
        <f t="shared" ca="1" si="9"/>
        <v>-1.4341215277161964E-2</v>
      </c>
    </row>
    <row r="267" spans="2:8" x14ac:dyDescent="0.3">
      <c r="B267" s="205">
        <v>40574</v>
      </c>
      <c r="C267" s="81">
        <v>82.794990999999996</v>
      </c>
      <c r="D267" s="62">
        <f t="shared" si="8"/>
        <v>3.7888025354888799</v>
      </c>
      <c r="E267">
        <v>3.1938046668133366E-2</v>
      </c>
      <c r="G267">
        <v>260</v>
      </c>
      <c r="H267">
        <f t="shared" ca="1" si="9"/>
        <v>-4.1354970076637795E-3</v>
      </c>
    </row>
    <row r="268" spans="2:8" x14ac:dyDescent="0.3">
      <c r="B268" s="205">
        <v>38498</v>
      </c>
      <c r="C268" s="81">
        <v>17.289289</v>
      </c>
      <c r="D268" s="62">
        <f t="shared" si="8"/>
        <v>-0.30138833463686943</v>
      </c>
      <c r="E268">
        <v>3.1768928680828937E-2</v>
      </c>
      <c r="G268">
        <v>261</v>
      </c>
      <c r="H268">
        <f t="shared" ca="1" si="9"/>
        <v>1.3561603737379996E-2</v>
      </c>
    </row>
    <row r="269" spans="2:8" x14ac:dyDescent="0.3">
      <c r="B269" s="205">
        <v>38684</v>
      </c>
      <c r="C269" s="81">
        <v>24.748068</v>
      </c>
      <c r="D269" s="62">
        <f t="shared" si="8"/>
        <v>-0.95427694790775053</v>
      </c>
      <c r="E269">
        <v>3.1759623514666047E-2</v>
      </c>
      <c r="G269">
        <v>262</v>
      </c>
      <c r="H269">
        <f t="shared" ca="1" si="9"/>
        <v>4.0948059715990352E-2</v>
      </c>
    </row>
    <row r="270" spans="2:8" x14ac:dyDescent="0.3">
      <c r="B270" s="205">
        <v>44861</v>
      </c>
      <c r="C270" s="81">
        <v>541.26019299999996</v>
      </c>
      <c r="D270" s="62">
        <f t="shared" si="8"/>
        <v>0.94406264690977792</v>
      </c>
      <c r="E270">
        <v>3.1757824675868095E-2</v>
      </c>
      <c r="G270">
        <v>263</v>
      </c>
      <c r="H270">
        <f t="shared" ca="1" si="9"/>
        <v>1.8031718128985734E-2</v>
      </c>
    </row>
    <row r="271" spans="2:8" x14ac:dyDescent="0.3">
      <c r="B271" s="205">
        <v>42523</v>
      </c>
      <c r="C271" s="81">
        <v>278.41705300000001</v>
      </c>
      <c r="D271" s="62">
        <f t="shared" si="8"/>
        <v>-0.46648372024391255</v>
      </c>
      <c r="E271">
        <v>3.1713371176094914E-2</v>
      </c>
      <c r="G271">
        <v>264</v>
      </c>
      <c r="H271">
        <f t="shared" ca="1" si="9"/>
        <v>3.1623163612886238E-2</v>
      </c>
    </row>
    <row r="272" spans="2:8" x14ac:dyDescent="0.3">
      <c r="B272" s="205">
        <v>45226</v>
      </c>
      <c r="C272" s="81">
        <v>521.85296600000004</v>
      </c>
      <c r="D272" s="62">
        <f t="shared" si="8"/>
        <v>6.3316505873063411</v>
      </c>
      <c r="E272">
        <v>3.1664847479326318E-2</v>
      </c>
      <c r="G272">
        <v>265</v>
      </c>
      <c r="H272">
        <f t="shared" ca="1" si="9"/>
        <v>3.0056945177170415E-2</v>
      </c>
    </row>
    <row r="273" spans="2:8" x14ac:dyDescent="0.3">
      <c r="B273" s="205">
        <v>40127</v>
      </c>
      <c r="C273" s="81">
        <v>71.178100999999998</v>
      </c>
      <c r="D273" s="62">
        <f t="shared" si="8"/>
        <v>2.3204920598562886</v>
      </c>
      <c r="E273">
        <v>3.1655777344597083E-2</v>
      </c>
      <c r="G273">
        <v>266</v>
      </c>
      <c r="H273">
        <f t="shared" ca="1" si="9"/>
        <v>4.9671257192718199E-2</v>
      </c>
    </row>
    <row r="274" spans="2:8" x14ac:dyDescent="0.3">
      <c r="B274" s="205">
        <v>38576</v>
      </c>
      <c r="C274" s="81">
        <v>21.43601</v>
      </c>
      <c r="D274" s="62">
        <f t="shared" si="8"/>
        <v>-0.47384374295545928</v>
      </c>
      <c r="E274">
        <v>3.1618296788206469E-2</v>
      </c>
      <c r="G274">
        <v>267</v>
      </c>
      <c r="H274">
        <f t="shared" ca="1" si="9"/>
        <v>1.0725231205180628E-2</v>
      </c>
    </row>
    <row r="275" spans="2:8" x14ac:dyDescent="0.3">
      <c r="B275" s="205">
        <v>38909</v>
      </c>
      <c r="C275" s="81">
        <v>40.740768000000003</v>
      </c>
      <c r="D275" s="62">
        <f t="shared" si="8"/>
        <v>-0.57785749496158478</v>
      </c>
      <c r="E275">
        <v>3.1522312389402778E-2</v>
      </c>
      <c r="G275">
        <v>268</v>
      </c>
      <c r="H275">
        <f t="shared" ca="1" si="9"/>
        <v>2.3328288903080419E-2</v>
      </c>
    </row>
    <row r="276" spans="2:8" x14ac:dyDescent="0.3">
      <c r="B276" s="205">
        <v>41043</v>
      </c>
      <c r="C276" s="81">
        <v>96.509513999999996</v>
      </c>
      <c r="D276" s="62">
        <f t="shared" si="8"/>
        <v>1.6003775160382343</v>
      </c>
      <c r="E276">
        <v>3.1518670763661494E-2</v>
      </c>
      <c r="G276">
        <v>269</v>
      </c>
      <c r="H276">
        <f t="shared" ca="1" si="9"/>
        <v>1.3096736173051488E-2</v>
      </c>
    </row>
    <row r="277" spans="2:8" x14ac:dyDescent="0.3">
      <c r="B277" s="205">
        <v>38896</v>
      </c>
      <c r="C277" s="81">
        <v>37.113655000000001</v>
      </c>
      <c r="D277" s="62">
        <f t="shared" si="8"/>
        <v>-0.67767577880401086</v>
      </c>
      <c r="E277">
        <v>3.1487824542384482E-2</v>
      </c>
      <c r="G277">
        <v>270</v>
      </c>
      <c r="H277">
        <f t="shared" ca="1" si="9"/>
        <v>-5.7560507115863085E-3</v>
      </c>
    </row>
    <row r="278" spans="2:8" x14ac:dyDescent="0.3">
      <c r="B278" s="205">
        <v>41180</v>
      </c>
      <c r="C278" s="81">
        <v>115.14386</v>
      </c>
      <c r="D278" s="62">
        <f t="shared" si="8"/>
        <v>-0.73728907988087466</v>
      </c>
      <c r="E278">
        <v>3.1426514121703102E-2</v>
      </c>
      <c r="G278">
        <v>271</v>
      </c>
      <c r="H278">
        <f t="shared" ca="1" si="9"/>
        <v>-1.8054416002129838E-2</v>
      </c>
    </row>
    <row r="279" spans="2:8" x14ac:dyDescent="0.3">
      <c r="B279" s="205">
        <v>43453</v>
      </c>
      <c r="C279" s="81">
        <v>438.29110700000001</v>
      </c>
      <c r="D279" s="62">
        <f t="shared" si="8"/>
        <v>-2.1243998438067534E-2</v>
      </c>
      <c r="E279">
        <v>3.1384208710615751E-2</v>
      </c>
      <c r="G279">
        <v>272</v>
      </c>
      <c r="H279">
        <f t="shared" ca="1" si="9"/>
        <v>-7.5497343597366829E-3</v>
      </c>
    </row>
    <row r="280" spans="2:8" x14ac:dyDescent="0.3">
      <c r="B280" s="205">
        <v>43350</v>
      </c>
      <c r="C280" s="81">
        <v>447.80426</v>
      </c>
      <c r="D280" s="62">
        <f t="shared" si="8"/>
        <v>9.7243629991346587</v>
      </c>
      <c r="E280">
        <v>3.1270649757590772E-2</v>
      </c>
      <c r="G280">
        <v>273</v>
      </c>
      <c r="H280">
        <f t="shared" ca="1" si="9"/>
        <v>7.729788741341676E-3</v>
      </c>
    </row>
    <row r="281" spans="2:8" x14ac:dyDescent="0.3">
      <c r="B281" s="205">
        <v>39230</v>
      </c>
      <c r="C281" s="81">
        <v>41.755791000000002</v>
      </c>
      <c r="D281" s="62">
        <f t="shared" si="8"/>
        <v>-0.41604959010688286</v>
      </c>
      <c r="E281">
        <v>3.121717155589681E-2</v>
      </c>
      <c r="G281">
        <v>274</v>
      </c>
      <c r="H281">
        <f t="shared" ca="1" si="9"/>
        <v>6.959376143525875E-3</v>
      </c>
    </row>
    <row r="282" spans="2:8" x14ac:dyDescent="0.3">
      <c r="B282" s="205">
        <v>40273</v>
      </c>
      <c r="C282" s="81">
        <v>71.505713999999998</v>
      </c>
      <c r="D282" s="62">
        <f t="shared" si="8"/>
        <v>-0.84030219877880075</v>
      </c>
      <c r="E282">
        <v>3.1181340437561721E-2</v>
      </c>
      <c r="G282">
        <v>275</v>
      </c>
      <c r="H282">
        <f t="shared" ca="1" si="9"/>
        <v>-2.7551198949967017E-2</v>
      </c>
    </row>
    <row r="283" spans="2:8" x14ac:dyDescent="0.3">
      <c r="B283" s="205">
        <v>43357</v>
      </c>
      <c r="C283" s="81">
        <v>447.75640900000002</v>
      </c>
      <c r="D283" s="62">
        <f t="shared" si="8"/>
        <v>5.2049697000873083</v>
      </c>
      <c r="E283">
        <v>3.0933379261842156E-2</v>
      </c>
      <c r="G283">
        <v>276</v>
      </c>
      <c r="H283">
        <f t="shared" ca="1" si="9"/>
        <v>1.4869399108129611E-2</v>
      </c>
    </row>
    <row r="284" spans="2:8" x14ac:dyDescent="0.3">
      <c r="B284" s="205">
        <v>40263</v>
      </c>
      <c r="C284" s="81">
        <v>72.160933999999997</v>
      </c>
      <c r="D284" s="62">
        <f t="shared" si="8"/>
        <v>-0.85612669099492422</v>
      </c>
      <c r="E284">
        <v>3.0889704443775697E-2</v>
      </c>
      <c r="G284">
        <v>277</v>
      </c>
      <c r="H284">
        <f t="shared" ca="1" si="9"/>
        <v>7.4917247503151164E-3</v>
      </c>
    </row>
    <row r="285" spans="2:8" x14ac:dyDescent="0.3">
      <c r="B285" s="205">
        <v>44743</v>
      </c>
      <c r="C285" s="81">
        <v>501.55886800000002</v>
      </c>
      <c r="D285" s="62">
        <f t="shared" si="8"/>
        <v>-1.9748906696845581E-2</v>
      </c>
      <c r="E285">
        <v>3.0849759309931772E-2</v>
      </c>
      <c r="G285">
        <v>278</v>
      </c>
      <c r="H285">
        <f t="shared" ca="1" si="9"/>
        <v>-5.7811428538714306E-3</v>
      </c>
    </row>
    <row r="286" spans="2:8" x14ac:dyDescent="0.3">
      <c r="B286" s="205">
        <v>44628</v>
      </c>
      <c r="C286" s="81">
        <v>511.66366599999998</v>
      </c>
      <c r="D286" s="62">
        <f t="shared" si="8"/>
        <v>4.6770139710727774</v>
      </c>
      <c r="E286">
        <v>3.0833212087161509E-2</v>
      </c>
      <c r="G286">
        <v>279</v>
      </c>
      <c r="H286">
        <f t="shared" ca="1" si="9"/>
        <v>-1.2242693178619569E-3</v>
      </c>
    </row>
    <row r="287" spans="2:8" x14ac:dyDescent="0.3">
      <c r="B287" s="205">
        <v>40491</v>
      </c>
      <c r="C287" s="81">
        <v>90.129013</v>
      </c>
      <c r="D287" s="62">
        <f t="shared" si="8"/>
        <v>1.4768106782185377</v>
      </c>
      <c r="E287">
        <v>3.0823516117702125E-2</v>
      </c>
      <c r="G287">
        <v>280</v>
      </c>
      <c r="H287">
        <f t="shared" ca="1" si="9"/>
        <v>-2.9666573131883898E-2</v>
      </c>
    </row>
    <row r="288" spans="2:8" x14ac:dyDescent="0.3">
      <c r="B288" s="205">
        <v>38887</v>
      </c>
      <c r="C288" s="81">
        <v>36.389141000000002</v>
      </c>
      <c r="D288" s="62">
        <f t="shared" si="8"/>
        <v>0.59323524978065689</v>
      </c>
      <c r="E288">
        <v>3.0794516304330735E-2</v>
      </c>
      <c r="G288">
        <v>281</v>
      </c>
      <c r="H288">
        <f t="shared" ca="1" si="9"/>
        <v>1.3564032416467541E-2</v>
      </c>
    </row>
    <row r="289" spans="2:8" x14ac:dyDescent="0.3">
      <c r="B289" s="205">
        <v>38610</v>
      </c>
      <c r="C289" s="81">
        <v>22.839779</v>
      </c>
      <c r="D289" s="62">
        <f t="shared" si="8"/>
        <v>-0.80443314282362666</v>
      </c>
      <c r="E289">
        <v>3.075474271363526E-2</v>
      </c>
      <c r="G289">
        <v>282</v>
      </c>
      <c r="H289">
        <f t="shared" ca="1" si="9"/>
        <v>4.6509992741565493E-3</v>
      </c>
    </row>
    <row r="290" spans="2:8" x14ac:dyDescent="0.3">
      <c r="B290" s="205">
        <v>41228</v>
      </c>
      <c r="C290" s="81">
        <v>116.787575</v>
      </c>
      <c r="D290" s="62">
        <f t="shared" si="8"/>
        <v>-0.56040837092285545</v>
      </c>
      <c r="E290">
        <v>3.0726153047663522E-2</v>
      </c>
      <c r="G290">
        <v>283</v>
      </c>
      <c r="H290">
        <f t="shared" ca="1" si="9"/>
        <v>-3.9323634157139374E-2</v>
      </c>
    </row>
    <row r="291" spans="2:8" x14ac:dyDescent="0.3">
      <c r="B291" s="205">
        <v>42513</v>
      </c>
      <c r="C291" s="81">
        <v>265.67288200000002</v>
      </c>
      <c r="D291" s="62">
        <f t="shared" si="8"/>
        <v>1.2222428158250447</v>
      </c>
      <c r="E291">
        <v>3.0674442730728613E-2</v>
      </c>
      <c r="G291">
        <v>284</v>
      </c>
      <c r="H291">
        <f t="shared" ca="1" si="9"/>
        <v>4.8979799411821064E-3</v>
      </c>
    </row>
    <row r="292" spans="2:8" x14ac:dyDescent="0.3">
      <c r="B292" s="205">
        <v>41187</v>
      </c>
      <c r="C292" s="81">
        <v>119.551689</v>
      </c>
      <c r="D292" s="62">
        <f t="shared" si="8"/>
        <v>14.008271568671757</v>
      </c>
      <c r="E292">
        <v>3.0631833302867319E-2</v>
      </c>
      <c r="G292">
        <v>285</v>
      </c>
      <c r="H292">
        <f t="shared" ca="1" si="9"/>
        <v>-1.722078281809166E-3</v>
      </c>
    </row>
    <row r="293" spans="2:8" x14ac:dyDescent="0.3">
      <c r="B293" s="205">
        <v>37908</v>
      </c>
      <c r="C293" s="81">
        <v>7.9657200000000001</v>
      </c>
      <c r="D293" s="62">
        <f t="shared" si="8"/>
        <v>-0.98315130027525943</v>
      </c>
      <c r="E293">
        <v>3.0621772967235433E-2</v>
      </c>
      <c r="G293">
        <v>286</v>
      </c>
      <c r="H293">
        <f t="shared" ca="1" si="9"/>
        <v>-1.9157827597942385E-2</v>
      </c>
    </row>
    <row r="294" spans="2:8" x14ac:dyDescent="0.3">
      <c r="B294" s="205">
        <v>44041</v>
      </c>
      <c r="C294" s="81">
        <v>472.77951000000002</v>
      </c>
      <c r="D294" s="62">
        <f t="shared" si="8"/>
        <v>77.097263057947615</v>
      </c>
      <c r="E294">
        <v>3.0519998035300835E-2</v>
      </c>
      <c r="G294">
        <v>287</v>
      </c>
      <c r="H294">
        <f t="shared" ca="1" si="9"/>
        <v>-8.3878988360127239E-4</v>
      </c>
    </row>
    <row r="295" spans="2:8" x14ac:dyDescent="0.3">
      <c r="B295" s="205">
        <v>37638</v>
      </c>
      <c r="C295" s="81">
        <v>6.0537270000000003</v>
      </c>
      <c r="D295" s="62">
        <f t="shared" si="8"/>
        <v>-0.33666189795572193</v>
      </c>
      <c r="E295">
        <v>3.0519319023097166E-2</v>
      </c>
      <c r="G295">
        <v>288</v>
      </c>
      <c r="H295">
        <f t="shared" ca="1" si="9"/>
        <v>1.0128250384599516E-4</v>
      </c>
    </row>
    <row r="296" spans="2:8" x14ac:dyDescent="0.3">
      <c r="B296" s="205">
        <v>37956</v>
      </c>
      <c r="C296" s="81">
        <v>9.1261559999999999</v>
      </c>
      <c r="D296" s="62">
        <f t="shared" si="8"/>
        <v>-0.87391212903274473</v>
      </c>
      <c r="E296">
        <v>3.0490525882191397E-2</v>
      </c>
      <c r="G296">
        <v>289</v>
      </c>
      <c r="H296">
        <f t="shared" ca="1" si="9"/>
        <v>2.5282128008973026E-3</v>
      </c>
    </row>
    <row r="297" spans="2:8" x14ac:dyDescent="0.3">
      <c r="B297" s="205">
        <v>40210</v>
      </c>
      <c r="C297" s="81">
        <v>72.379333000000003</v>
      </c>
      <c r="D297" s="62">
        <f t="shared" si="8"/>
        <v>0.79603755921854447</v>
      </c>
      <c r="E297">
        <v>3.0472834639206647E-2</v>
      </c>
      <c r="G297">
        <v>290</v>
      </c>
      <c r="H297">
        <f t="shared" ca="1" si="9"/>
        <v>4.4507860549475552E-2</v>
      </c>
    </row>
    <row r="298" spans="2:8" x14ac:dyDescent="0.3">
      <c r="B298" s="205">
        <v>39596</v>
      </c>
      <c r="C298" s="81">
        <v>40.299453999999997</v>
      </c>
      <c r="D298" s="62">
        <f t="shared" si="8"/>
        <v>-0.41589949775517571</v>
      </c>
      <c r="E298">
        <v>3.0368806207475646E-2</v>
      </c>
      <c r="G298">
        <v>291</v>
      </c>
      <c r="H298">
        <f t="shared" ca="1" si="9"/>
        <v>2.4585303067145813E-2</v>
      </c>
    </row>
    <row r="299" spans="2:8" x14ac:dyDescent="0.3">
      <c r="B299" s="205">
        <v>40126</v>
      </c>
      <c r="C299" s="81">
        <v>68.994040999999996</v>
      </c>
      <c r="D299" s="62">
        <f t="shared" si="8"/>
        <v>4.6516544394712867</v>
      </c>
      <c r="E299">
        <v>3.0332594849597359E-2</v>
      </c>
      <c r="G299">
        <v>292</v>
      </c>
      <c r="H299">
        <f t="shared" ca="1" si="9"/>
        <v>-2.5706782904018066E-2</v>
      </c>
    </row>
    <row r="300" spans="2:8" x14ac:dyDescent="0.3">
      <c r="B300" s="205">
        <v>38295</v>
      </c>
      <c r="C300" s="81">
        <v>12.20776</v>
      </c>
      <c r="D300" s="62">
        <f t="shared" si="8"/>
        <v>-0.65659435212063766</v>
      </c>
      <c r="E300">
        <v>3.0292790188665073E-2</v>
      </c>
      <c r="G300">
        <v>293</v>
      </c>
      <c r="H300">
        <f t="shared" ca="1" si="9"/>
        <v>-6.8216048133472118E-3</v>
      </c>
    </row>
    <row r="301" spans="2:8" x14ac:dyDescent="0.3">
      <c r="B301" s="205">
        <v>38870</v>
      </c>
      <c r="C301" s="81">
        <v>35.549095000000001</v>
      </c>
      <c r="D301" s="62">
        <f t="shared" si="8"/>
        <v>-0.89190516529098574</v>
      </c>
      <c r="E301">
        <v>3.0190747498195582E-2</v>
      </c>
      <c r="G301">
        <v>294</v>
      </c>
      <c r="H301">
        <f t="shared" ca="1" si="9"/>
        <v>-9.8815480522439249E-3</v>
      </c>
    </row>
    <row r="302" spans="2:8" x14ac:dyDescent="0.3">
      <c r="B302" s="205">
        <v>43048</v>
      </c>
      <c r="C302" s="81">
        <v>328.869507</v>
      </c>
      <c r="D302" s="62">
        <f t="shared" si="8"/>
        <v>4.7512326949053838</v>
      </c>
      <c r="E302">
        <v>3.0155016494549169E-2</v>
      </c>
      <c r="G302">
        <v>295</v>
      </c>
      <c r="H302">
        <f t="shared" ca="1" si="9"/>
        <v>-1.2870527978915216E-2</v>
      </c>
    </row>
    <row r="303" spans="2:8" x14ac:dyDescent="0.3">
      <c r="B303" s="205">
        <v>40072</v>
      </c>
      <c r="C303" s="81">
        <v>57.182437999999998</v>
      </c>
      <c r="D303" s="62">
        <f t="shared" si="8"/>
        <v>3.6313111883269369</v>
      </c>
      <c r="E303">
        <v>3.0149151598990565E-2</v>
      </c>
      <c r="G303">
        <v>296</v>
      </c>
      <c r="H303">
        <f t="shared" ca="1" si="9"/>
        <v>-1.4827504635971316E-2</v>
      </c>
    </row>
    <row r="304" spans="2:8" x14ac:dyDescent="0.3">
      <c r="B304" s="205">
        <v>38001</v>
      </c>
      <c r="C304" s="81">
        <v>12.346921999999999</v>
      </c>
      <c r="D304" s="62">
        <f t="shared" si="8"/>
        <v>2.1696901401364519E-2</v>
      </c>
      <c r="E304">
        <v>3.0035996010305883E-2</v>
      </c>
      <c r="G304">
        <v>297</v>
      </c>
      <c r="H304">
        <f t="shared" ca="1" si="9"/>
        <v>-3.0965283162015935E-2</v>
      </c>
    </row>
    <row r="305" spans="2:8" x14ac:dyDescent="0.3">
      <c r="B305" s="205">
        <v>37981</v>
      </c>
      <c r="C305" s="81">
        <v>12.084721</v>
      </c>
      <c r="D305" s="62">
        <f t="shared" si="8"/>
        <v>-0.20029602634233423</v>
      </c>
      <c r="E305">
        <v>3.0020001685913567E-2</v>
      </c>
      <c r="G305">
        <v>298</v>
      </c>
      <c r="H305">
        <f t="shared" ca="1" si="9"/>
        <v>7.6421134820918186E-3</v>
      </c>
    </row>
    <row r="306" spans="2:8" x14ac:dyDescent="0.3">
      <c r="B306" s="205">
        <v>38407</v>
      </c>
      <c r="C306" s="81">
        <v>15.111492999999999</v>
      </c>
      <c r="D306" s="62">
        <f t="shared" si="8"/>
        <v>-0.53233290522243715</v>
      </c>
      <c r="E306">
        <v>2.9961699570157783E-2</v>
      </c>
      <c r="G306">
        <v>299</v>
      </c>
      <c r="H306">
        <f t="shared" ca="1" si="9"/>
        <v>-1.520141936803273E-2</v>
      </c>
    </row>
    <row r="307" spans="2:8" x14ac:dyDescent="0.3">
      <c r="B307" s="205">
        <v>38799</v>
      </c>
      <c r="C307" s="81">
        <v>32.3125</v>
      </c>
      <c r="D307" s="62">
        <f t="shared" si="8"/>
        <v>3.8593060768056842</v>
      </c>
      <c r="E307">
        <v>2.97904473243981E-2</v>
      </c>
      <c r="G307">
        <v>300</v>
      </c>
      <c r="H307">
        <f t="shared" ca="1" si="9"/>
        <v>-3.9594110182840855E-2</v>
      </c>
    </row>
    <row r="308" spans="2:8" x14ac:dyDescent="0.3">
      <c r="B308" s="205">
        <v>37442</v>
      </c>
      <c r="C308" s="81">
        <v>6.6496120000000003</v>
      </c>
      <c r="D308" s="62">
        <f t="shared" si="8"/>
        <v>-0.83103129043495172</v>
      </c>
      <c r="E308">
        <v>2.9789443004720036E-2</v>
      </c>
      <c r="G308">
        <v>301</v>
      </c>
      <c r="H308">
        <f t="shared" ca="1" si="9"/>
        <v>-8.3305261109543685E-3</v>
      </c>
    </row>
    <row r="309" spans="2:8" x14ac:dyDescent="0.3">
      <c r="B309" s="205">
        <v>39164</v>
      </c>
      <c r="C309" s="81">
        <v>39.354103000000002</v>
      </c>
      <c r="D309" s="62">
        <f t="shared" si="8"/>
        <v>-0.7767770396211493</v>
      </c>
      <c r="E309">
        <v>2.9768376511891029E-2</v>
      </c>
      <c r="G309">
        <v>302</v>
      </c>
      <c r="H309">
        <f t="shared" ca="1" si="9"/>
        <v>1.2051279457474653E-2</v>
      </c>
    </row>
    <row r="310" spans="2:8" x14ac:dyDescent="0.3">
      <c r="B310" s="205">
        <v>41823</v>
      </c>
      <c r="C310" s="81">
        <v>176.29953</v>
      </c>
      <c r="D310" s="62">
        <f t="shared" si="8"/>
        <v>11.016136562563345</v>
      </c>
      <c r="E310">
        <v>2.9766709789455104E-2</v>
      </c>
      <c r="G310">
        <v>303</v>
      </c>
      <c r="H310">
        <f t="shared" ca="1" si="9"/>
        <v>-2.2348109862681549E-2</v>
      </c>
    </row>
    <row r="311" spans="2:8" x14ac:dyDescent="0.3">
      <c r="B311" s="205">
        <v>38406</v>
      </c>
      <c r="C311" s="81">
        <v>14.671898000000001</v>
      </c>
      <c r="D311" s="62">
        <f t="shared" si="8"/>
        <v>-0.94662370737760448</v>
      </c>
      <c r="E311">
        <v>2.971982119863403E-2</v>
      </c>
      <c r="G311">
        <v>304</v>
      </c>
      <c r="H311">
        <f t="shared" ca="1" si="9"/>
        <v>-2.1498247937972212E-2</v>
      </c>
    </row>
    <row r="312" spans="2:8" x14ac:dyDescent="0.3">
      <c r="B312" s="205">
        <v>42593</v>
      </c>
      <c r="C312" s="81">
        <v>274.87667800000003</v>
      </c>
      <c r="D312" s="62">
        <f t="shared" si="8"/>
        <v>1.4832786634422201</v>
      </c>
      <c r="E312">
        <v>2.9715225381456541E-2</v>
      </c>
      <c r="G312">
        <v>305</v>
      </c>
      <c r="H312">
        <f t="shared" ca="1" si="9"/>
        <v>5.2288035291061789E-2</v>
      </c>
    </row>
    <row r="313" spans="2:8" x14ac:dyDescent="0.3">
      <c r="B313" s="205">
        <v>41145</v>
      </c>
      <c r="C313" s="81">
        <v>110.69103200000001</v>
      </c>
      <c r="D313" s="62">
        <f t="shared" si="8"/>
        <v>-0.79730567495896087</v>
      </c>
      <c r="E313">
        <v>2.970718941108089E-2</v>
      </c>
      <c r="G313">
        <v>306</v>
      </c>
      <c r="H313">
        <f t="shared" ca="1" si="9"/>
        <v>2.9461934467775702E-2</v>
      </c>
    </row>
    <row r="314" spans="2:8" x14ac:dyDescent="0.3">
      <c r="B314" s="205">
        <v>44635</v>
      </c>
      <c r="C314" s="81">
        <v>546.09832800000004</v>
      </c>
      <c r="D314" s="62">
        <f t="shared" si="8"/>
        <v>10.220039936150155</v>
      </c>
      <c r="E314">
        <v>2.968940591996257E-2</v>
      </c>
      <c r="G314">
        <v>307</v>
      </c>
      <c r="H314">
        <f t="shared" ca="1" si="9"/>
        <v>2.1309422243272015E-2</v>
      </c>
    </row>
    <row r="315" spans="2:8" x14ac:dyDescent="0.3">
      <c r="B315" s="205">
        <v>39967</v>
      </c>
      <c r="C315" s="81">
        <v>48.671692</v>
      </c>
      <c r="D315" s="62">
        <f t="shared" si="8"/>
        <v>5.3290212008988007</v>
      </c>
      <c r="E315">
        <v>2.9639665934478098E-2</v>
      </c>
      <c r="G315">
        <v>308</v>
      </c>
      <c r="H315">
        <f t="shared" ca="1" si="9"/>
        <v>-2.4407371537765971E-2</v>
      </c>
    </row>
    <row r="316" spans="2:8" x14ac:dyDescent="0.3">
      <c r="B316" s="205">
        <v>37887</v>
      </c>
      <c r="C316" s="81">
        <v>7.6902400000000002</v>
      </c>
      <c r="D316" s="62">
        <f t="shared" si="8"/>
        <v>-0.98636084042318262</v>
      </c>
      <c r="E316">
        <v>2.9610486007842704E-2</v>
      </c>
      <c r="G316">
        <v>309</v>
      </c>
      <c r="H316">
        <f t="shared" ca="1" si="9"/>
        <v>-5.8877877467119401E-2</v>
      </c>
    </row>
    <row r="317" spans="2:8" x14ac:dyDescent="0.3">
      <c r="B317" s="205">
        <v>44763</v>
      </c>
      <c r="C317" s="81">
        <v>563.83532700000001</v>
      </c>
      <c r="D317" s="62">
        <f t="shared" si="8"/>
        <v>11.284272388742577</v>
      </c>
      <c r="E317">
        <v>2.9520364372450703E-2</v>
      </c>
      <c r="G317">
        <v>310</v>
      </c>
      <c r="H317">
        <f t="shared" ca="1" si="9"/>
        <v>6.1452477606225797E-2</v>
      </c>
    </row>
    <row r="318" spans="2:8" x14ac:dyDescent="0.3">
      <c r="B318" s="205">
        <v>39535</v>
      </c>
      <c r="C318" s="81">
        <v>45.898960000000002</v>
      </c>
      <c r="D318" s="62">
        <f t="shared" si="8"/>
        <v>-0.85029485113449099</v>
      </c>
      <c r="E318">
        <v>2.9496113261313957E-2</v>
      </c>
      <c r="G318">
        <v>311</v>
      </c>
      <c r="H318">
        <f t="shared" ca="1" si="9"/>
        <v>3.9669222974443911E-2</v>
      </c>
    </row>
    <row r="319" spans="2:8" x14ac:dyDescent="0.3">
      <c r="B319" s="205">
        <v>43186</v>
      </c>
      <c r="C319" s="81">
        <v>306.59573399999999</v>
      </c>
      <c r="D319" s="62">
        <f t="shared" si="8"/>
        <v>2.6481192047746238</v>
      </c>
      <c r="E319">
        <v>2.9472557405377176E-2</v>
      </c>
      <c r="G319">
        <v>312</v>
      </c>
      <c r="H319">
        <f t="shared" ca="1" si="9"/>
        <v>-2.1758770795893743E-2</v>
      </c>
    </row>
    <row r="320" spans="2:8" x14ac:dyDescent="0.3">
      <c r="B320" s="205">
        <v>40333</v>
      </c>
      <c r="C320" s="81">
        <v>84.042136999999997</v>
      </c>
      <c r="D320" s="62">
        <f t="shared" si="8"/>
        <v>-0.63955394536775212</v>
      </c>
      <c r="E320">
        <v>2.9427388593592608E-2</v>
      </c>
      <c r="G320">
        <v>313</v>
      </c>
      <c r="H320">
        <f t="shared" ca="1" si="9"/>
        <v>-1.3910071034809641E-2</v>
      </c>
    </row>
    <row r="321" spans="2:8" x14ac:dyDescent="0.3">
      <c r="B321" s="205">
        <v>42398</v>
      </c>
      <c r="C321" s="81">
        <v>233.161484</v>
      </c>
      <c r="D321" s="62">
        <f t="shared" si="8"/>
        <v>1.452007578417734</v>
      </c>
      <c r="E321">
        <v>2.9363510969002322E-2</v>
      </c>
      <c r="G321">
        <v>314</v>
      </c>
      <c r="H321">
        <f t="shared" ca="1" si="9"/>
        <v>1.9938975901045795E-2</v>
      </c>
    </row>
    <row r="322" spans="2:8" x14ac:dyDescent="0.3">
      <c r="B322" s="205">
        <v>40777</v>
      </c>
      <c r="C322" s="81">
        <v>95.090034000000003</v>
      </c>
      <c r="D322" s="62">
        <f t="shared" si="8"/>
        <v>9.0116576968183928</v>
      </c>
      <c r="E322">
        <v>2.9341103829326101E-2</v>
      </c>
      <c r="G322">
        <v>315</v>
      </c>
      <c r="H322">
        <f t="shared" ca="1" si="9"/>
        <v>2.3461321398513875E-2</v>
      </c>
    </row>
    <row r="323" spans="2:8" x14ac:dyDescent="0.3">
      <c r="B323" s="205">
        <v>38070</v>
      </c>
      <c r="C323" s="81">
        <v>9.4979309999999995</v>
      </c>
      <c r="D323" s="62">
        <f t="shared" si="8"/>
        <v>-0.88268748255599727</v>
      </c>
      <c r="E323">
        <v>2.9262007927260501E-2</v>
      </c>
      <c r="G323">
        <v>316</v>
      </c>
      <c r="H323">
        <f t="shared" ca="1" si="9"/>
        <v>3.4494994444225512E-2</v>
      </c>
    </row>
    <row r="324" spans="2:8" x14ac:dyDescent="0.3">
      <c r="B324" s="205">
        <v>40326</v>
      </c>
      <c r="C324" s="81">
        <v>80.962638999999996</v>
      </c>
      <c r="D324" s="62">
        <f t="shared" si="8"/>
        <v>3.0975407105185391</v>
      </c>
      <c r="E324">
        <v>2.9150683583050837E-2</v>
      </c>
      <c r="G324">
        <v>317</v>
      </c>
      <c r="H324">
        <f t="shared" ca="1" si="9"/>
        <v>2.1822920831576394E-2</v>
      </c>
    </row>
    <row r="325" spans="2:8" x14ac:dyDescent="0.3">
      <c r="B325" s="205">
        <v>38553</v>
      </c>
      <c r="C325" s="81">
        <v>19.758837</v>
      </c>
      <c r="D325" s="62">
        <f t="shared" si="8"/>
        <v>-0.95358221983871783</v>
      </c>
      <c r="E325">
        <v>2.9117832125272584E-2</v>
      </c>
      <c r="G325">
        <v>318</v>
      </c>
      <c r="H325">
        <f t="shared" ca="1" si="9"/>
        <v>2.0001169932123654E-3</v>
      </c>
    </row>
    <row r="326" spans="2:8" x14ac:dyDescent="0.3">
      <c r="B326" s="205">
        <v>43496</v>
      </c>
      <c r="C326" s="81">
        <v>425.67388899999997</v>
      </c>
      <c r="D326" s="62">
        <f t="shared" si="8"/>
        <v>8.742361978572859</v>
      </c>
      <c r="E326">
        <v>2.8992111833574204E-2</v>
      </c>
      <c r="G326">
        <v>319</v>
      </c>
      <c r="H326">
        <f t="shared" ca="1" si="9"/>
        <v>4.0442188647280544E-3</v>
      </c>
    </row>
    <row r="327" spans="2:8" x14ac:dyDescent="0.3">
      <c r="B327" s="205">
        <v>39500</v>
      </c>
      <c r="C327" s="81">
        <v>43.693089000000001</v>
      </c>
      <c r="D327" s="62">
        <f t="shared" si="8"/>
        <v>5.4422134936326998</v>
      </c>
      <c r="E327">
        <v>2.8971058826089479E-2</v>
      </c>
      <c r="G327">
        <v>320</v>
      </c>
      <c r="H327">
        <f t="shared" ca="1" si="9"/>
        <v>7.3311804097110841E-3</v>
      </c>
    </row>
    <row r="328" spans="2:8" x14ac:dyDescent="0.3">
      <c r="B328" s="205">
        <v>37813</v>
      </c>
      <c r="C328" s="81">
        <v>6.7823099999999998</v>
      </c>
      <c r="D328" s="62">
        <f t="shared" ref="D328:D391" si="10">(C328-C329)/C329</f>
        <v>-0.98385263076857088</v>
      </c>
      <c r="E328">
        <v>2.893477501007341E-2</v>
      </c>
      <c r="G328">
        <v>321</v>
      </c>
      <c r="H328">
        <f t="shared" ca="1" si="9"/>
        <v>-2.1594537373807638E-2</v>
      </c>
    </row>
    <row r="329" spans="2:8" x14ac:dyDescent="0.3">
      <c r="B329" s="205">
        <v>43374</v>
      </c>
      <c r="C329" s="81">
        <v>420.02569599999998</v>
      </c>
      <c r="D329" s="62">
        <f t="shared" si="10"/>
        <v>6.2380710273261819</v>
      </c>
      <c r="E329">
        <v>2.8929546098572498E-2</v>
      </c>
      <c r="G329">
        <v>322</v>
      </c>
      <c r="H329">
        <f t="shared" ref="H329:H392" ca="1" si="11">_xlfn.NORM.INV(RAND(),N$10,N$11)</f>
        <v>-2.1405329755942188E-3</v>
      </c>
    </row>
    <row r="330" spans="2:8" x14ac:dyDescent="0.3">
      <c r="B330" s="205">
        <v>40021</v>
      </c>
      <c r="C330" s="81">
        <v>58.030059999999999</v>
      </c>
      <c r="D330" s="62">
        <f t="shared" si="10"/>
        <v>0.42593096142343495</v>
      </c>
      <c r="E330">
        <v>2.8901736563768175E-2</v>
      </c>
      <c r="G330">
        <v>323</v>
      </c>
      <c r="H330">
        <f t="shared" ca="1" si="11"/>
        <v>-5.8889225321578113E-3</v>
      </c>
    </row>
    <row r="331" spans="2:8" x14ac:dyDescent="0.3">
      <c r="B331" s="205">
        <v>39888</v>
      </c>
      <c r="C331" s="81">
        <v>40.696261999999997</v>
      </c>
      <c r="D331" s="62">
        <f t="shared" si="10"/>
        <v>2.5245991114769408</v>
      </c>
      <c r="E331">
        <v>2.8882889807417652E-2</v>
      </c>
      <c r="G331">
        <v>324</v>
      </c>
      <c r="H331">
        <f t="shared" ca="1" si="11"/>
        <v>-4.1100701148043175E-3</v>
      </c>
    </row>
    <row r="332" spans="2:8" x14ac:dyDescent="0.3">
      <c r="B332" s="205">
        <v>38331</v>
      </c>
      <c r="C332" s="81">
        <v>11.546352000000001</v>
      </c>
      <c r="D332" s="62">
        <f t="shared" si="10"/>
        <v>-0.96804334653656054</v>
      </c>
      <c r="E332">
        <v>2.8745824578435112E-2</v>
      </c>
      <c r="G332">
        <v>325</v>
      </c>
      <c r="H332">
        <f t="shared" ca="1" si="11"/>
        <v>-2.563064005148398E-2</v>
      </c>
    </row>
    <row r="333" spans="2:8" x14ac:dyDescent="0.3">
      <c r="B333" s="205">
        <v>43298</v>
      </c>
      <c r="C333" s="81">
        <v>361.312927</v>
      </c>
      <c r="D333" s="62">
        <f t="shared" si="10"/>
        <v>0.42622246596039037</v>
      </c>
      <c r="E333">
        <v>2.8723266369982677E-2</v>
      </c>
      <c r="G333">
        <v>326</v>
      </c>
      <c r="H333">
        <f t="shared" ca="1" si="11"/>
        <v>-4.2890317132352196E-3</v>
      </c>
    </row>
    <row r="334" spans="2:8" x14ac:dyDescent="0.3">
      <c r="B334" s="205">
        <v>42072</v>
      </c>
      <c r="C334" s="81">
        <v>253.33560199999999</v>
      </c>
      <c r="D334" s="62">
        <f t="shared" si="10"/>
        <v>0.21125862201826315</v>
      </c>
      <c r="E334">
        <v>2.8683949422808115E-2</v>
      </c>
      <c r="G334">
        <v>327</v>
      </c>
      <c r="H334">
        <f t="shared" ca="1" si="11"/>
        <v>-2.1812095287716882E-2</v>
      </c>
    </row>
    <row r="335" spans="2:8" x14ac:dyDescent="0.3">
      <c r="B335" s="205">
        <v>41943</v>
      </c>
      <c r="C335" s="81">
        <v>209.150711</v>
      </c>
      <c r="D335" s="62">
        <f t="shared" si="10"/>
        <v>4.5181737790623604</v>
      </c>
      <c r="E335">
        <v>2.8610313780308747E-2</v>
      </c>
      <c r="G335">
        <v>328</v>
      </c>
      <c r="H335">
        <f t="shared" ca="1" si="11"/>
        <v>3.0789358683243128E-2</v>
      </c>
    </row>
    <row r="336" spans="2:8" x14ac:dyDescent="0.3">
      <c r="B336" s="205">
        <v>38924</v>
      </c>
      <c r="C336" s="81">
        <v>37.902161</v>
      </c>
      <c r="D336" s="62">
        <f t="shared" si="10"/>
        <v>0.14051337748924678</v>
      </c>
      <c r="E336">
        <v>2.8490827863761083E-2</v>
      </c>
      <c r="G336">
        <v>329</v>
      </c>
      <c r="H336">
        <f t="shared" ca="1" si="11"/>
        <v>1.880505777727727E-2</v>
      </c>
    </row>
    <row r="337" spans="2:8" x14ac:dyDescent="0.3">
      <c r="B337" s="205">
        <v>39633</v>
      </c>
      <c r="C337" s="81">
        <v>33.232543999999997</v>
      </c>
      <c r="D337" s="62">
        <f t="shared" si="10"/>
        <v>-0.60843707670212943</v>
      </c>
      <c r="E337">
        <v>2.8439323073205684E-2</v>
      </c>
      <c r="G337">
        <v>330</v>
      </c>
      <c r="H337">
        <f t="shared" ca="1" si="11"/>
        <v>1.4854539403651709E-2</v>
      </c>
    </row>
    <row r="338" spans="2:8" x14ac:dyDescent="0.3">
      <c r="B338" s="205">
        <v>40500</v>
      </c>
      <c r="C338" s="81">
        <v>84.871528999999995</v>
      </c>
      <c r="D338" s="62">
        <f t="shared" si="10"/>
        <v>-0.83920796661880359</v>
      </c>
      <c r="E338">
        <v>2.8373011495093543E-2</v>
      </c>
      <c r="G338">
        <v>331</v>
      </c>
      <c r="H338">
        <f t="shared" ca="1" si="11"/>
        <v>-3.6040947459654159E-2</v>
      </c>
    </row>
    <row r="339" spans="2:8" x14ac:dyDescent="0.3">
      <c r="B339" s="205">
        <v>45061</v>
      </c>
      <c r="C339" s="81">
        <v>527.83416699999998</v>
      </c>
      <c r="D339" s="62">
        <f t="shared" si="10"/>
        <v>3.7550114355667348</v>
      </c>
      <c r="E339">
        <v>2.8359196331446221E-2</v>
      </c>
      <c r="G339">
        <v>332</v>
      </c>
      <c r="H339">
        <f t="shared" ca="1" si="11"/>
        <v>-1.6097402040515817E-2</v>
      </c>
    </row>
    <row r="340" spans="2:8" x14ac:dyDescent="0.3">
      <c r="B340" s="205">
        <v>41134</v>
      </c>
      <c r="C340" s="81">
        <v>111.00586699999999</v>
      </c>
      <c r="D340" s="62">
        <f t="shared" si="10"/>
        <v>8.1856375500932117</v>
      </c>
      <c r="E340">
        <v>2.8333414391367596E-2</v>
      </c>
      <c r="G340">
        <v>333</v>
      </c>
      <c r="H340">
        <f t="shared" ca="1" si="11"/>
        <v>-1.4205703462235982E-2</v>
      </c>
    </row>
    <row r="341" spans="2:8" x14ac:dyDescent="0.3">
      <c r="B341" s="205">
        <v>37994</v>
      </c>
      <c r="C341" s="81">
        <v>12.084721</v>
      </c>
      <c r="D341" s="62">
        <f t="shared" si="10"/>
        <v>-0.97702652748138075</v>
      </c>
      <c r="E341">
        <v>2.830486177765984E-2</v>
      </c>
      <c r="G341">
        <v>334</v>
      </c>
      <c r="H341">
        <f t="shared" ca="1" si="11"/>
        <v>2.4574819849794337E-2</v>
      </c>
    </row>
    <row r="342" spans="2:8" x14ac:dyDescent="0.3">
      <c r="B342" s="205">
        <v>44846</v>
      </c>
      <c r="C342" s="81">
        <v>526.029358</v>
      </c>
      <c r="D342" s="62">
        <f t="shared" si="10"/>
        <v>0.26469061548145784</v>
      </c>
      <c r="E342">
        <v>2.8229999868057735E-2</v>
      </c>
      <c r="G342">
        <v>335</v>
      </c>
      <c r="H342">
        <f t="shared" ca="1" si="11"/>
        <v>3.6772317533404967E-3</v>
      </c>
    </row>
    <row r="343" spans="2:8" x14ac:dyDescent="0.3">
      <c r="B343" s="205">
        <v>43479</v>
      </c>
      <c r="C343" s="81">
        <v>415.93521099999998</v>
      </c>
      <c r="D343" s="62">
        <f t="shared" si="10"/>
        <v>2.3512822532704041</v>
      </c>
      <c r="E343">
        <v>2.8103998971656673E-2</v>
      </c>
      <c r="G343">
        <v>336</v>
      </c>
      <c r="H343">
        <f t="shared" ca="1" si="11"/>
        <v>4.7807101298729011E-2</v>
      </c>
    </row>
    <row r="344" spans="2:8" x14ac:dyDescent="0.3">
      <c r="B344" s="205">
        <v>41348</v>
      </c>
      <c r="C344" s="81">
        <v>124.11225899999999</v>
      </c>
      <c r="D344" s="62">
        <f t="shared" si="10"/>
        <v>-0.45206803247772198</v>
      </c>
      <c r="E344">
        <v>2.8090080721619039E-2</v>
      </c>
      <c r="G344">
        <v>337</v>
      </c>
      <c r="H344">
        <f t="shared" ca="1" si="11"/>
        <v>2.7928759158175078E-2</v>
      </c>
    </row>
    <row r="345" spans="2:8" x14ac:dyDescent="0.3">
      <c r="B345" s="205">
        <v>42397</v>
      </c>
      <c r="C345" s="81">
        <v>226.510345</v>
      </c>
      <c r="D345" s="62">
        <f t="shared" si="10"/>
        <v>4.6647547429525478</v>
      </c>
      <c r="E345">
        <v>2.8076737008594758E-2</v>
      </c>
      <c r="G345">
        <v>338</v>
      </c>
      <c r="H345">
        <f t="shared" ca="1" si="11"/>
        <v>3.9883812701518973E-2</v>
      </c>
    </row>
    <row r="346" spans="2:8" x14ac:dyDescent="0.3">
      <c r="B346" s="205">
        <v>39678</v>
      </c>
      <c r="C346" s="81">
        <v>39.985905000000002</v>
      </c>
      <c r="D346" s="62">
        <f t="shared" si="10"/>
        <v>-0.89786019225410996</v>
      </c>
      <c r="E346">
        <v>2.8021718340867949E-2</v>
      </c>
      <c r="G346">
        <v>339</v>
      </c>
      <c r="H346">
        <f t="shared" ca="1" si="11"/>
        <v>-3.20860236604067E-2</v>
      </c>
    </row>
    <row r="347" spans="2:8" x14ac:dyDescent="0.3">
      <c r="B347" s="205">
        <v>43402</v>
      </c>
      <c r="C347" s="81">
        <v>391.48208599999998</v>
      </c>
      <c r="D347" s="62">
        <f t="shared" si="10"/>
        <v>40.733467540376978</v>
      </c>
      <c r="E347">
        <v>2.799743770876955E-2</v>
      </c>
      <c r="G347">
        <v>340</v>
      </c>
      <c r="H347">
        <f t="shared" ca="1" si="11"/>
        <v>3.5646758921770723E-2</v>
      </c>
    </row>
    <row r="348" spans="2:8" x14ac:dyDescent="0.3">
      <c r="B348" s="205">
        <v>37957</v>
      </c>
      <c r="C348" s="81">
        <v>9.3805309999999995</v>
      </c>
      <c r="D348" s="62">
        <f t="shared" si="10"/>
        <v>-0.53858978689416348</v>
      </c>
      <c r="E348">
        <v>2.7873181216713758E-2</v>
      </c>
      <c r="G348">
        <v>341</v>
      </c>
      <c r="H348">
        <f t="shared" ca="1" si="11"/>
        <v>8.9002824938547078E-3</v>
      </c>
    </row>
    <row r="349" spans="2:8" x14ac:dyDescent="0.3">
      <c r="B349" s="205">
        <v>38565</v>
      </c>
      <c r="C349" s="81">
        <v>20.330133</v>
      </c>
      <c r="D349" s="62">
        <f t="shared" si="10"/>
        <v>0.82117006320574359</v>
      </c>
      <c r="E349">
        <v>2.7852081273092317E-2</v>
      </c>
      <c r="G349">
        <v>342</v>
      </c>
      <c r="H349">
        <f t="shared" ca="1" si="11"/>
        <v>-1.2181550164679835E-3</v>
      </c>
    </row>
    <row r="350" spans="2:8" x14ac:dyDescent="0.3">
      <c r="B350" s="205">
        <v>38314</v>
      </c>
      <c r="C350" s="81">
        <v>11.163226</v>
      </c>
      <c r="D350" s="62">
        <f t="shared" si="10"/>
        <v>-0.38048335083406076</v>
      </c>
      <c r="E350">
        <v>2.7850284018112501E-2</v>
      </c>
      <c r="G350">
        <v>343</v>
      </c>
      <c r="H350">
        <f t="shared" ca="1" si="11"/>
        <v>-8.5144579803467131E-3</v>
      </c>
    </row>
    <row r="351" spans="2:8" x14ac:dyDescent="0.3">
      <c r="B351" s="205">
        <v>38530</v>
      </c>
      <c r="C351" s="81">
        <v>18.019251000000001</v>
      </c>
      <c r="D351" s="62">
        <f t="shared" si="10"/>
        <v>-0.77433272441129486</v>
      </c>
      <c r="E351">
        <v>2.7835067482572758E-2</v>
      </c>
      <c r="G351">
        <v>344</v>
      </c>
      <c r="H351">
        <f t="shared" ca="1" si="11"/>
        <v>-7.4559287619265077E-3</v>
      </c>
    </row>
    <row r="352" spans="2:8" x14ac:dyDescent="0.3">
      <c r="B352" s="205">
        <v>40312</v>
      </c>
      <c r="C352" s="81">
        <v>79.848754999999997</v>
      </c>
      <c r="D352" s="62">
        <f t="shared" si="10"/>
        <v>-0.71529520881466346</v>
      </c>
      <c r="E352">
        <v>2.7832371094745637E-2</v>
      </c>
      <c r="G352">
        <v>345</v>
      </c>
      <c r="H352">
        <f t="shared" ca="1" si="11"/>
        <v>-4.8256259857662527E-2</v>
      </c>
    </row>
    <row r="353" spans="2:8" x14ac:dyDescent="0.3">
      <c r="B353" s="205">
        <v>42233</v>
      </c>
      <c r="C353" s="81">
        <v>280.46157799999997</v>
      </c>
      <c r="D353" s="62">
        <f t="shared" si="10"/>
        <v>6.5907801148554395</v>
      </c>
      <c r="E353">
        <v>2.7824808375390187E-2</v>
      </c>
      <c r="G353">
        <v>346</v>
      </c>
      <c r="H353">
        <f t="shared" ca="1" si="11"/>
        <v>4.6424232424746387E-2</v>
      </c>
    </row>
    <row r="354" spans="2:8" x14ac:dyDescent="0.3">
      <c r="B354" s="205">
        <v>38890</v>
      </c>
      <c r="C354" s="81">
        <v>36.947662000000001</v>
      </c>
      <c r="D354" s="62">
        <f t="shared" si="10"/>
        <v>3.6633165232958445</v>
      </c>
      <c r="E354">
        <v>2.7704122533670449E-2</v>
      </c>
      <c r="G354">
        <v>347</v>
      </c>
      <c r="H354">
        <f t="shared" ca="1" si="11"/>
        <v>8.3726265614868529E-3</v>
      </c>
    </row>
    <row r="355" spans="2:8" x14ac:dyDescent="0.3">
      <c r="B355" s="205">
        <v>37894</v>
      </c>
      <c r="C355" s="81">
        <v>7.923044</v>
      </c>
      <c r="D355" s="62">
        <f t="shared" si="10"/>
        <v>-0.9864997010031793</v>
      </c>
      <c r="E355">
        <v>2.7680550977951378E-2</v>
      </c>
      <c r="G355">
        <v>348</v>
      </c>
      <c r="H355">
        <f t="shared" ca="1" si="11"/>
        <v>-2.1746136009042131E-2</v>
      </c>
    </row>
    <row r="356" spans="2:8" x14ac:dyDescent="0.3">
      <c r="B356" s="205">
        <v>44407</v>
      </c>
      <c r="C356" s="81">
        <v>586.87914999999998</v>
      </c>
      <c r="D356" s="62">
        <f t="shared" si="10"/>
        <v>3.6431169977924914E-2</v>
      </c>
      <c r="E356">
        <v>2.7540272745664927E-2</v>
      </c>
      <c r="G356">
        <v>349</v>
      </c>
      <c r="H356">
        <f t="shared" ca="1" si="11"/>
        <v>-5.998530765943348E-3</v>
      </c>
    </row>
    <row r="357" spans="2:8" x14ac:dyDescent="0.3">
      <c r="B357" s="205">
        <v>45295</v>
      </c>
      <c r="C357" s="81">
        <v>566.25</v>
      </c>
      <c r="D357" s="62">
        <f t="shared" si="10"/>
        <v>2.1374414659116193E-2</v>
      </c>
      <c r="E357">
        <v>2.7490518344715064E-2</v>
      </c>
      <c r="G357">
        <v>350</v>
      </c>
      <c r="H357">
        <f t="shared" ca="1" si="11"/>
        <v>-1.9818994590190583E-2</v>
      </c>
    </row>
    <row r="358" spans="2:8" x14ac:dyDescent="0.3">
      <c r="B358" s="205">
        <v>45323</v>
      </c>
      <c r="C358" s="81">
        <v>554.40002400000003</v>
      </c>
      <c r="D358" s="62">
        <f t="shared" si="10"/>
        <v>0.17370862809053264</v>
      </c>
      <c r="E358">
        <v>2.7427814414876961E-2</v>
      </c>
      <c r="G358">
        <v>351</v>
      </c>
      <c r="H358">
        <f t="shared" ca="1" si="11"/>
        <v>-5.0129804491536145E-2</v>
      </c>
    </row>
    <row r="359" spans="2:8" x14ac:dyDescent="0.3">
      <c r="B359" s="205">
        <v>44075</v>
      </c>
      <c r="C359" s="81">
        <v>472.34893799999998</v>
      </c>
      <c r="D359" s="62">
        <f t="shared" si="10"/>
        <v>17.184626170059261</v>
      </c>
      <c r="E359">
        <v>2.7391477689467907E-2</v>
      </c>
      <c r="G359">
        <v>352</v>
      </c>
      <c r="H359">
        <f t="shared" ca="1" si="11"/>
        <v>-1.4277126585140704E-2</v>
      </c>
    </row>
    <row r="360" spans="2:8" x14ac:dyDescent="0.3">
      <c r="B360" s="205">
        <v>38702</v>
      </c>
      <c r="C360" s="81">
        <v>25.975180000000002</v>
      </c>
      <c r="D360" s="62">
        <f t="shared" si="10"/>
        <v>-0.50856629699315226</v>
      </c>
      <c r="E360">
        <v>2.7361441642121606E-2</v>
      </c>
      <c r="G360">
        <v>353</v>
      </c>
      <c r="H360">
        <f t="shared" ca="1" si="11"/>
        <v>-6.9552000266473292E-3</v>
      </c>
    </row>
    <row r="361" spans="2:8" x14ac:dyDescent="0.3">
      <c r="B361" s="205">
        <v>39454</v>
      </c>
      <c r="C361" s="81">
        <v>52.855919</v>
      </c>
      <c r="D361" s="62">
        <f t="shared" si="10"/>
        <v>-0.90459220397111917</v>
      </c>
      <c r="E361">
        <v>2.7205418621830929E-2</v>
      </c>
      <c r="G361">
        <v>354</v>
      </c>
      <c r="H361">
        <f t="shared" ca="1" si="11"/>
        <v>8.8153648229404025E-3</v>
      </c>
    </row>
    <row r="362" spans="2:8" x14ac:dyDescent="0.3">
      <c r="B362" s="205">
        <v>45434</v>
      </c>
      <c r="C362" s="81">
        <v>554</v>
      </c>
      <c r="D362" s="62">
        <f t="shared" si="10"/>
        <v>91.377998095412451</v>
      </c>
      <c r="E362">
        <v>2.7162370727536717E-2</v>
      </c>
      <c r="G362">
        <v>355</v>
      </c>
      <c r="H362">
        <f t="shared" ca="1" si="11"/>
        <v>6.5985380930491102E-5</v>
      </c>
    </row>
    <row r="363" spans="2:8" x14ac:dyDescent="0.3">
      <c r="B363" s="205">
        <v>37469</v>
      </c>
      <c r="C363" s="81">
        <v>5.9970990000000004</v>
      </c>
      <c r="D363" s="62">
        <f t="shared" si="10"/>
        <v>-0.86894948080420209</v>
      </c>
      <c r="E363">
        <v>2.7131618312750568E-2</v>
      </c>
      <c r="G363">
        <v>356</v>
      </c>
      <c r="H363">
        <f t="shared" ca="1" si="11"/>
        <v>-1.9671614326644228E-3</v>
      </c>
    </row>
    <row r="364" spans="2:8" x14ac:dyDescent="0.3">
      <c r="B364" s="205">
        <v>39926</v>
      </c>
      <c r="C364" s="81">
        <v>45.761733999999997</v>
      </c>
      <c r="D364" s="62">
        <f t="shared" si="10"/>
        <v>-0.88408254372941297</v>
      </c>
      <c r="E364">
        <v>2.7092050108252393E-2</v>
      </c>
      <c r="G364">
        <v>357</v>
      </c>
      <c r="H364">
        <f t="shared" ca="1" si="11"/>
        <v>5.0939609833143829E-2</v>
      </c>
    </row>
    <row r="365" spans="2:8" x14ac:dyDescent="0.3">
      <c r="B365" s="205">
        <v>43441</v>
      </c>
      <c r="C365" s="81">
        <v>394.77862499999998</v>
      </c>
      <c r="D365" s="62">
        <f t="shared" si="10"/>
        <v>-0.14570266439708171</v>
      </c>
      <c r="E365">
        <v>2.7084444870540434E-2</v>
      </c>
      <c r="G365">
        <v>358</v>
      </c>
      <c r="H365">
        <f t="shared" ca="1" si="11"/>
        <v>2.9660591864657886E-4</v>
      </c>
    </row>
    <row r="366" spans="2:8" x14ac:dyDescent="0.3">
      <c r="B366" s="205">
        <v>44019</v>
      </c>
      <c r="C366" s="81">
        <v>462.10916099999997</v>
      </c>
      <c r="D366" s="62">
        <f t="shared" si="10"/>
        <v>0.10119855305807587</v>
      </c>
      <c r="E366">
        <v>2.7041582115679474E-2</v>
      </c>
      <c r="G366">
        <v>359</v>
      </c>
      <c r="H366">
        <f t="shared" ca="1" si="11"/>
        <v>1.5792891100100646E-2</v>
      </c>
    </row>
    <row r="367" spans="2:8" x14ac:dyDescent="0.3">
      <c r="B367" s="205">
        <v>43703</v>
      </c>
      <c r="C367" s="81">
        <v>419.641998</v>
      </c>
      <c r="D367" s="62">
        <f t="shared" si="10"/>
        <v>3.6951395847477388</v>
      </c>
      <c r="E367">
        <v>2.6979245774311593E-2</v>
      </c>
      <c r="G367">
        <v>360</v>
      </c>
      <c r="H367">
        <f t="shared" ca="1" si="11"/>
        <v>1.6726376996998214E-2</v>
      </c>
    </row>
    <row r="368" spans="2:8" x14ac:dyDescent="0.3">
      <c r="B368" s="205">
        <v>40662</v>
      </c>
      <c r="C368" s="81">
        <v>89.377960000000002</v>
      </c>
      <c r="D368" s="62">
        <f t="shared" si="10"/>
        <v>-0.82646681053073745</v>
      </c>
      <c r="E368">
        <v>2.6903675041013372E-2</v>
      </c>
      <c r="G368">
        <v>361</v>
      </c>
      <c r="H368">
        <f t="shared" ca="1" si="11"/>
        <v>-8.0025911233189417E-3</v>
      </c>
    </row>
    <row r="369" spans="2:8" x14ac:dyDescent="0.3">
      <c r="B369" s="205">
        <v>44746</v>
      </c>
      <c r="C369" s="81">
        <v>515.04821800000002</v>
      </c>
      <c r="D369" s="62">
        <f t="shared" si="10"/>
        <v>0.9079252075617178</v>
      </c>
      <c r="E369">
        <v>2.689484896117917E-2</v>
      </c>
      <c r="G369">
        <v>362</v>
      </c>
      <c r="H369">
        <f t="shared" ca="1" si="11"/>
        <v>1.1834589084959196E-3</v>
      </c>
    </row>
    <row r="370" spans="2:8" x14ac:dyDescent="0.3">
      <c r="B370" s="205">
        <v>42496</v>
      </c>
      <c r="C370" s="81">
        <v>269.95199600000001</v>
      </c>
      <c r="D370" s="62">
        <f t="shared" si="10"/>
        <v>2.2331083851480185</v>
      </c>
      <c r="E370">
        <v>2.689303221007348E-2</v>
      </c>
      <c r="G370">
        <v>363</v>
      </c>
      <c r="H370">
        <f t="shared" ca="1" si="11"/>
        <v>1.1262490628915961E-2</v>
      </c>
    </row>
    <row r="371" spans="2:8" x14ac:dyDescent="0.3">
      <c r="B371" s="205">
        <v>40350</v>
      </c>
      <c r="C371" s="81">
        <v>83.496116999999998</v>
      </c>
      <c r="D371" s="62">
        <f t="shared" si="10"/>
        <v>1.2210953163939142</v>
      </c>
      <c r="E371">
        <v>2.6859932743080777E-2</v>
      </c>
      <c r="G371">
        <v>364</v>
      </c>
      <c r="H371">
        <f t="shared" ca="1" si="11"/>
        <v>-3.5420802899750387E-2</v>
      </c>
    </row>
    <row r="372" spans="2:8" x14ac:dyDescent="0.3">
      <c r="B372" s="205">
        <v>39843</v>
      </c>
      <c r="C372" s="81">
        <v>37.592315999999997</v>
      </c>
      <c r="D372" s="62">
        <f t="shared" si="10"/>
        <v>-0.92399160190285079</v>
      </c>
      <c r="E372">
        <v>2.6853192613307649E-2</v>
      </c>
      <c r="G372">
        <v>365</v>
      </c>
      <c r="H372">
        <f t="shared" ca="1" si="11"/>
        <v>1.1487276991351519E-2</v>
      </c>
    </row>
    <row r="373" spans="2:8" x14ac:dyDescent="0.3">
      <c r="B373" s="205">
        <v>44104</v>
      </c>
      <c r="C373" s="81">
        <v>494.58108499999997</v>
      </c>
      <c r="D373" s="62">
        <f t="shared" si="10"/>
        <v>11.800805787966187</v>
      </c>
      <c r="E373">
        <v>2.6850348221986408E-2</v>
      </c>
      <c r="G373">
        <v>366</v>
      </c>
      <c r="H373">
        <f t="shared" ca="1" si="11"/>
        <v>-2.2810770286090392E-2</v>
      </c>
    </row>
    <row r="374" spans="2:8" x14ac:dyDescent="0.3">
      <c r="B374" s="205">
        <v>38945</v>
      </c>
      <c r="C374" s="81">
        <v>38.636715000000002</v>
      </c>
      <c r="D374" s="62">
        <f t="shared" si="10"/>
        <v>-0.56676524567115816</v>
      </c>
      <c r="E374">
        <v>2.6800222991921294E-2</v>
      </c>
      <c r="G374">
        <v>367</v>
      </c>
      <c r="H374">
        <f t="shared" ca="1" si="11"/>
        <v>1.6161475842990134E-2</v>
      </c>
    </row>
    <row r="375" spans="2:8" x14ac:dyDescent="0.3">
      <c r="B375" s="205">
        <v>40898</v>
      </c>
      <c r="C375" s="81">
        <v>89.181938000000002</v>
      </c>
      <c r="D375" s="62">
        <f t="shared" si="10"/>
        <v>-0.79411977438002956</v>
      </c>
      <c r="E375">
        <v>2.6748910406833176E-2</v>
      </c>
      <c r="G375">
        <v>368</v>
      </c>
      <c r="H375">
        <f t="shared" ca="1" si="11"/>
        <v>-1.1424826745677564E-2</v>
      </c>
    </row>
    <row r="376" spans="2:8" x14ac:dyDescent="0.3">
      <c r="B376" s="205">
        <v>43326</v>
      </c>
      <c r="C376" s="81">
        <v>433.17388899999997</v>
      </c>
      <c r="D376" s="62">
        <f t="shared" si="10"/>
        <v>4.2013532426688736</v>
      </c>
      <c r="E376">
        <v>2.6745193389704131E-2</v>
      </c>
      <c r="G376">
        <v>369</v>
      </c>
      <c r="H376">
        <f t="shared" ca="1" si="11"/>
        <v>-4.4206443821428333E-2</v>
      </c>
    </row>
    <row r="377" spans="2:8" x14ac:dyDescent="0.3">
      <c r="B377" s="205">
        <v>40588</v>
      </c>
      <c r="C377" s="81">
        <v>83.280997999999997</v>
      </c>
      <c r="D377" s="62">
        <f t="shared" si="10"/>
        <v>-0.44243698873681314</v>
      </c>
      <c r="E377">
        <v>2.6688350143674246E-2</v>
      </c>
      <c r="G377">
        <v>370</v>
      </c>
      <c r="H377">
        <f t="shared" ca="1" si="11"/>
        <v>-3.1800041599781538E-2</v>
      </c>
    </row>
    <row r="378" spans="2:8" x14ac:dyDescent="0.3">
      <c r="B378" s="205">
        <v>41491</v>
      </c>
      <c r="C378" s="81">
        <v>149.366074</v>
      </c>
      <c r="D378" s="62">
        <f t="shared" si="10"/>
        <v>-0.37400870214058735</v>
      </c>
      <c r="E378">
        <v>2.6562340669292465E-2</v>
      </c>
      <c r="G378">
        <v>371</v>
      </c>
      <c r="H378">
        <f t="shared" ca="1" si="11"/>
        <v>1.8185687685200365E-3</v>
      </c>
    </row>
    <row r="379" spans="2:8" x14ac:dyDescent="0.3">
      <c r="B379" s="205">
        <v>42033</v>
      </c>
      <c r="C379" s="81">
        <v>238.607269</v>
      </c>
      <c r="D379" s="62">
        <f t="shared" si="10"/>
        <v>6.3812275399945717E-2</v>
      </c>
      <c r="E379">
        <v>2.6415080006058848E-2</v>
      </c>
      <c r="G379">
        <v>372</v>
      </c>
      <c r="H379">
        <f t="shared" ca="1" si="11"/>
        <v>3.9072996695875429E-3</v>
      </c>
    </row>
    <row r="380" spans="2:8" x14ac:dyDescent="0.3">
      <c r="B380" s="205">
        <v>41968</v>
      </c>
      <c r="C380" s="81">
        <v>224.29452499999999</v>
      </c>
      <c r="D380" s="62">
        <f t="shared" si="10"/>
        <v>7.3902183825530967</v>
      </c>
      <c r="E380">
        <v>2.641039930769104E-2</v>
      </c>
      <c r="G380">
        <v>373</v>
      </c>
      <c r="H380">
        <f t="shared" ca="1" si="11"/>
        <v>3.1165688439120588E-2</v>
      </c>
    </row>
    <row r="381" spans="2:8" x14ac:dyDescent="0.3">
      <c r="B381" s="205">
        <v>38699</v>
      </c>
      <c r="C381" s="81">
        <v>26.732859000000001</v>
      </c>
      <c r="D381" s="62">
        <f t="shared" si="10"/>
        <v>-0.92834825712843183</v>
      </c>
      <c r="E381">
        <v>2.6403114433627608E-2</v>
      </c>
      <c r="G381">
        <v>374</v>
      </c>
      <c r="H381">
        <f t="shared" ca="1" si="11"/>
        <v>1.2312358442407793E-2</v>
      </c>
    </row>
    <row r="382" spans="2:8" x14ac:dyDescent="0.3">
      <c r="B382" s="205">
        <v>43419</v>
      </c>
      <c r="C382" s="81">
        <v>373.09433000000001</v>
      </c>
      <c r="D382" s="62">
        <f t="shared" si="10"/>
        <v>-0.34171922505120245</v>
      </c>
      <c r="E382">
        <v>2.6395598594729435E-2</v>
      </c>
      <c r="G382">
        <v>375</v>
      </c>
      <c r="H382">
        <f t="shared" ca="1" si="11"/>
        <v>-2.4156009616480801E-3</v>
      </c>
    </row>
    <row r="383" spans="2:8" x14ac:dyDescent="0.3">
      <c r="B383" s="205">
        <v>45142</v>
      </c>
      <c r="C383" s="81">
        <v>566.77081299999998</v>
      </c>
      <c r="D383" s="62">
        <f t="shared" si="10"/>
        <v>1.1436367750083374</v>
      </c>
      <c r="E383">
        <v>2.639407783147241E-2</v>
      </c>
      <c r="G383">
        <v>376</v>
      </c>
      <c r="H383">
        <f t="shared" ca="1" si="11"/>
        <v>-2.9054595152209362E-3</v>
      </c>
    </row>
    <row r="384" spans="2:8" x14ac:dyDescent="0.3">
      <c r="B384" s="205">
        <v>42188</v>
      </c>
      <c r="C384" s="81">
        <v>264.39685100000003</v>
      </c>
      <c r="D384" s="62">
        <f t="shared" si="10"/>
        <v>-0.23553371642513501</v>
      </c>
      <c r="E384">
        <v>2.6235240099695824E-2</v>
      </c>
      <c r="G384">
        <v>377</v>
      </c>
      <c r="H384">
        <f t="shared" ca="1" si="11"/>
        <v>2.7041010461209009E-2</v>
      </c>
    </row>
    <row r="385" spans="2:8" x14ac:dyDescent="0.3">
      <c r="B385" s="205">
        <v>43217</v>
      </c>
      <c r="C385" s="81">
        <v>345.858093</v>
      </c>
      <c r="D385" s="62">
        <f t="shared" si="10"/>
        <v>0.58270623565121149</v>
      </c>
      <c r="E385">
        <v>2.6183108772674359E-2</v>
      </c>
      <c r="G385">
        <v>378</v>
      </c>
      <c r="H385">
        <f t="shared" ca="1" si="11"/>
        <v>-8.3390974643244957E-3</v>
      </c>
    </row>
    <row r="386" spans="2:8" x14ac:dyDescent="0.3">
      <c r="B386" s="205">
        <v>41967</v>
      </c>
      <c r="C386" s="81">
        <v>218.52323899999999</v>
      </c>
      <c r="D386" s="62">
        <f t="shared" si="10"/>
        <v>-0.48859087779753113</v>
      </c>
      <c r="E386">
        <v>2.6013387539016372E-2</v>
      </c>
      <c r="G386">
        <v>379</v>
      </c>
      <c r="H386">
        <f t="shared" ca="1" si="11"/>
        <v>-9.5951615707294069E-4</v>
      </c>
    </row>
    <row r="387" spans="2:8" x14ac:dyDescent="0.3">
      <c r="B387" s="205">
        <v>43747</v>
      </c>
      <c r="C387" s="81">
        <v>427.29632600000002</v>
      </c>
      <c r="D387" s="62">
        <f t="shared" si="10"/>
        <v>3.0135642731584888</v>
      </c>
      <c r="E387">
        <v>2.6008381136658706E-2</v>
      </c>
      <c r="G387">
        <v>380</v>
      </c>
      <c r="H387">
        <f t="shared" ca="1" si="11"/>
        <v>-2.7230709116429557E-4</v>
      </c>
    </row>
    <row r="388" spans="2:8" x14ac:dyDescent="0.3">
      <c r="B388" s="205">
        <v>41110</v>
      </c>
      <c r="C388" s="81">
        <v>106.463058</v>
      </c>
      <c r="D388" s="62">
        <f t="shared" si="10"/>
        <v>1.7197592395009287</v>
      </c>
      <c r="E388">
        <v>2.600766048938051E-2</v>
      </c>
      <c r="G388">
        <v>381</v>
      </c>
      <c r="H388">
        <f t="shared" ca="1" si="11"/>
        <v>-2.1329889937132113E-4</v>
      </c>
    </row>
    <row r="389" spans="2:8" x14ac:dyDescent="0.3">
      <c r="B389" s="205">
        <v>39849</v>
      </c>
      <c r="C389" s="81">
        <v>39.144295</v>
      </c>
      <c r="D389" s="62">
        <f t="shared" si="10"/>
        <v>-0.89933379243814127</v>
      </c>
      <c r="E389">
        <v>2.5988767468202559E-2</v>
      </c>
      <c r="G389">
        <v>382</v>
      </c>
      <c r="H389">
        <f t="shared" ca="1" si="11"/>
        <v>2.4199154880466627E-2</v>
      </c>
    </row>
    <row r="390" spans="2:8" x14ac:dyDescent="0.3">
      <c r="B390" s="205">
        <v>43389</v>
      </c>
      <c r="C390" s="81">
        <v>388.85238600000002</v>
      </c>
      <c r="D390" s="62">
        <f t="shared" si="10"/>
        <v>1.6552266715237298</v>
      </c>
      <c r="E390">
        <v>2.5986983989727701E-2</v>
      </c>
      <c r="G390">
        <v>383</v>
      </c>
      <c r="H390">
        <f t="shared" ca="1" si="11"/>
        <v>-2.7419967338710424E-2</v>
      </c>
    </row>
    <row r="391" spans="2:8" x14ac:dyDescent="0.3">
      <c r="B391" s="205">
        <v>41401</v>
      </c>
      <c r="C391" s="81">
        <v>146.44790599999999</v>
      </c>
      <c r="D391" s="62">
        <f t="shared" si="10"/>
        <v>2.5493542155164275</v>
      </c>
      <c r="E391">
        <v>2.5973645572297727E-2</v>
      </c>
      <c r="G391">
        <v>384</v>
      </c>
      <c r="H391">
        <f t="shared" ca="1" si="11"/>
        <v>-3.1994291474130845E-4</v>
      </c>
    </row>
    <row r="392" spans="2:8" x14ac:dyDescent="0.3">
      <c r="B392" s="205">
        <v>39051</v>
      </c>
      <c r="C392" s="81">
        <v>41.260437000000003</v>
      </c>
      <c r="D392" s="62">
        <f t="shared" ref="D392:D455" si="12">(C392-C393)/C393</f>
        <v>-0.92595040181011334</v>
      </c>
      <c r="E392">
        <v>2.5968540348185094E-2</v>
      </c>
      <c r="G392">
        <v>385</v>
      </c>
      <c r="H392">
        <f t="shared" ca="1" si="11"/>
        <v>-1.6178495052384344E-2</v>
      </c>
    </row>
    <row r="393" spans="2:8" x14ac:dyDescent="0.3">
      <c r="B393" s="205">
        <v>45289</v>
      </c>
      <c r="C393" s="81">
        <v>557.20001200000002</v>
      </c>
      <c r="D393" s="62">
        <f t="shared" si="12"/>
        <v>0.87831132466807749</v>
      </c>
      <c r="E393">
        <v>2.5962137033863627E-2</v>
      </c>
      <c r="G393">
        <v>386</v>
      </c>
      <c r="H393">
        <f t="shared" ref="H393:H456" ca="1" si="13">_xlfn.NORM.INV(RAND(),N$10,N$11)</f>
        <v>-1.4870192286584465E-2</v>
      </c>
    </row>
    <row r="394" spans="2:8" x14ac:dyDescent="0.3">
      <c r="B394" s="205">
        <v>42548</v>
      </c>
      <c r="C394" s="81">
        <v>296.64944500000001</v>
      </c>
      <c r="D394" s="62">
        <f t="shared" si="12"/>
        <v>1.6413395784636744</v>
      </c>
      <c r="E394">
        <v>2.5896352548293301E-2</v>
      </c>
      <c r="G394">
        <v>387</v>
      </c>
      <c r="H394">
        <f t="shared" ca="1" si="13"/>
        <v>-5.2108956642917682E-2</v>
      </c>
    </row>
    <row r="395" spans="2:8" x14ac:dyDescent="0.3">
      <c r="B395" s="205">
        <v>41150</v>
      </c>
      <c r="C395" s="81">
        <v>112.310226</v>
      </c>
      <c r="D395" s="62">
        <f t="shared" si="12"/>
        <v>2.3881013234233204</v>
      </c>
      <c r="E395">
        <v>2.5883459855203992E-2</v>
      </c>
      <c r="G395">
        <v>388</v>
      </c>
      <c r="H395">
        <f t="shared" ca="1" si="13"/>
        <v>-1.1327993455066059E-2</v>
      </c>
    </row>
    <row r="396" spans="2:8" x14ac:dyDescent="0.3">
      <c r="B396" s="205">
        <v>38800</v>
      </c>
      <c r="C396" s="81">
        <v>33.148426000000001</v>
      </c>
      <c r="D396" s="62">
        <f t="shared" si="12"/>
        <v>1.2991291747475242</v>
      </c>
      <c r="E396">
        <v>2.5870050290135414E-2</v>
      </c>
      <c r="G396">
        <v>389</v>
      </c>
      <c r="H396">
        <f t="shared" ca="1" si="13"/>
        <v>-3.755343717831823E-2</v>
      </c>
    </row>
    <row r="397" spans="2:8" x14ac:dyDescent="0.3">
      <c r="B397" s="205">
        <v>38397</v>
      </c>
      <c r="C397" s="81">
        <v>14.417818</v>
      </c>
      <c r="D397" s="62">
        <f t="shared" si="12"/>
        <v>-0.92732701234007742</v>
      </c>
      <c r="E397">
        <v>2.5824814686797874E-2</v>
      </c>
      <c r="G397">
        <v>390</v>
      </c>
      <c r="H397">
        <f t="shared" ca="1" si="13"/>
        <v>-1.2567174404160015E-2</v>
      </c>
    </row>
    <row r="398" spans="2:8" x14ac:dyDescent="0.3">
      <c r="B398" s="205">
        <v>41934</v>
      </c>
      <c r="C398" s="81">
        <v>198.39308199999999</v>
      </c>
      <c r="D398" s="62">
        <f t="shared" si="12"/>
        <v>0.28428559763433592</v>
      </c>
      <c r="E398">
        <v>2.5781804837916911E-2</v>
      </c>
      <c r="G398">
        <v>391</v>
      </c>
      <c r="H398">
        <f t="shared" ca="1" si="13"/>
        <v>3.8654188298029156E-2</v>
      </c>
    </row>
    <row r="399" spans="2:8" x14ac:dyDescent="0.3">
      <c r="B399" s="205">
        <v>41619</v>
      </c>
      <c r="C399" s="81">
        <v>154.477386</v>
      </c>
      <c r="D399" s="62">
        <f t="shared" si="12"/>
        <v>2.3466440075448949</v>
      </c>
      <c r="E399">
        <v>2.5773751982979674E-2</v>
      </c>
      <c r="G399">
        <v>392</v>
      </c>
      <c r="H399">
        <f t="shared" ca="1" si="13"/>
        <v>6.5616249467952137E-3</v>
      </c>
    </row>
    <row r="400" spans="2:8" x14ac:dyDescent="0.3">
      <c r="B400" s="205">
        <v>39364</v>
      </c>
      <c r="C400" s="81">
        <v>46.158893999999997</v>
      </c>
      <c r="D400" s="62">
        <f t="shared" si="12"/>
        <v>-0.90624837978298856</v>
      </c>
      <c r="E400">
        <v>2.5748937443304396E-2</v>
      </c>
      <c r="G400">
        <v>393</v>
      </c>
      <c r="H400">
        <f t="shared" ca="1" si="13"/>
        <v>-1.2687465203898376E-2</v>
      </c>
    </row>
    <row r="401" spans="2:8" x14ac:dyDescent="0.3">
      <c r="B401" s="205">
        <v>44085</v>
      </c>
      <c r="C401" s="81">
        <v>492.353027</v>
      </c>
      <c r="D401" s="62">
        <f t="shared" si="12"/>
        <v>-6.6935188693303269E-2</v>
      </c>
      <c r="E401">
        <v>2.5731624286134704E-2</v>
      </c>
      <c r="G401">
        <v>394</v>
      </c>
      <c r="H401">
        <f t="shared" ca="1" si="13"/>
        <v>2.4169532648246023E-2</v>
      </c>
    </row>
    <row r="402" spans="2:8" x14ac:dyDescent="0.3">
      <c r="B402" s="205">
        <v>45232</v>
      </c>
      <c r="C402" s="81">
        <v>527.67291299999999</v>
      </c>
      <c r="D402" s="62">
        <f t="shared" si="12"/>
        <v>5.4427527636487598</v>
      </c>
      <c r="E402">
        <v>2.5720508793674095E-2</v>
      </c>
      <c r="G402">
        <v>395</v>
      </c>
      <c r="H402">
        <f t="shared" ca="1" si="13"/>
        <v>-2.6303868460518749E-2</v>
      </c>
    </row>
    <row r="403" spans="2:8" x14ac:dyDescent="0.3">
      <c r="B403" s="205">
        <v>40315</v>
      </c>
      <c r="C403" s="81">
        <v>81.901779000000005</v>
      </c>
      <c r="D403" s="62">
        <f t="shared" si="12"/>
        <v>-0.60091448629603006</v>
      </c>
      <c r="E403">
        <v>2.5711409025726297E-2</v>
      </c>
      <c r="G403">
        <v>396</v>
      </c>
      <c r="H403">
        <f t="shared" ca="1" si="13"/>
        <v>-3.8219396740328589E-3</v>
      </c>
    </row>
    <row r="404" spans="2:8" x14ac:dyDescent="0.3">
      <c r="B404" s="205">
        <v>41869</v>
      </c>
      <c r="C404" s="81">
        <v>205.22363300000001</v>
      </c>
      <c r="D404" s="62">
        <f t="shared" si="12"/>
        <v>1.7982373380297585</v>
      </c>
      <c r="E404">
        <v>2.5699582129031142E-2</v>
      </c>
      <c r="G404">
        <v>397</v>
      </c>
      <c r="H404">
        <f t="shared" ca="1" si="13"/>
        <v>-1.8441157272561848E-2</v>
      </c>
    </row>
    <row r="405" spans="2:8" x14ac:dyDescent="0.3">
      <c r="B405" s="205">
        <v>40274</v>
      </c>
      <c r="C405" s="81">
        <v>73.340323999999995</v>
      </c>
      <c r="D405" s="62">
        <f t="shared" si="12"/>
        <v>-9.7068877409186696E-2</v>
      </c>
      <c r="E405">
        <v>2.5656830725443815E-2</v>
      </c>
      <c r="G405">
        <v>398</v>
      </c>
      <c r="H405">
        <f t="shared" ca="1" si="13"/>
        <v>1.3809629826297E-2</v>
      </c>
    </row>
    <row r="406" spans="2:8" x14ac:dyDescent="0.3">
      <c r="B406" s="205">
        <v>40318</v>
      </c>
      <c r="C406" s="81">
        <v>81.224716000000001</v>
      </c>
      <c r="D406" s="62">
        <f t="shared" si="12"/>
        <v>-8.1689335744484254E-2</v>
      </c>
      <c r="E406">
        <v>2.5647929853896512E-2</v>
      </c>
      <c r="G406">
        <v>399</v>
      </c>
      <c r="H406">
        <f t="shared" ca="1" si="13"/>
        <v>-2.6551850914109842E-2</v>
      </c>
    </row>
    <row r="407" spans="2:8" x14ac:dyDescent="0.3">
      <c r="B407" s="205">
        <v>40639</v>
      </c>
      <c r="C407" s="81">
        <v>88.450149999999994</v>
      </c>
      <c r="D407" s="62">
        <f t="shared" si="12"/>
        <v>-0.27114065511200641</v>
      </c>
      <c r="E407">
        <v>2.561467435623966E-2</v>
      </c>
      <c r="G407">
        <v>400</v>
      </c>
      <c r="H407">
        <f t="shared" ca="1" si="13"/>
        <v>1.8750810359444187E-3</v>
      </c>
    </row>
    <row r="408" spans="2:8" x14ac:dyDescent="0.3">
      <c r="B408" s="205">
        <v>41359</v>
      </c>
      <c r="C408" s="81">
        <v>121.35420999999999</v>
      </c>
      <c r="D408" s="62">
        <f t="shared" si="12"/>
        <v>3.1921092559459385</v>
      </c>
      <c r="E408">
        <v>2.5601974090651736E-2</v>
      </c>
      <c r="G408">
        <v>401</v>
      </c>
      <c r="H408">
        <f t="shared" ca="1" si="13"/>
        <v>-5.413875025182353E-4</v>
      </c>
    </row>
    <row r="409" spans="2:8" x14ac:dyDescent="0.3">
      <c r="B409" s="205">
        <v>38716</v>
      </c>
      <c r="C409" s="81">
        <v>28.948246000000001</v>
      </c>
      <c r="D409" s="62">
        <f t="shared" si="12"/>
        <v>-0.25081254238050499</v>
      </c>
      <c r="E409">
        <v>2.5528709795023263E-2</v>
      </c>
      <c r="G409">
        <v>402</v>
      </c>
      <c r="H409">
        <f t="shared" ca="1" si="13"/>
        <v>7.7028170381435064E-3</v>
      </c>
    </row>
    <row r="410" spans="2:8" x14ac:dyDescent="0.3">
      <c r="B410" s="205">
        <v>39825</v>
      </c>
      <c r="C410" s="81">
        <v>38.639522999999997</v>
      </c>
      <c r="D410" s="62">
        <f t="shared" si="12"/>
        <v>3.5061246266715953</v>
      </c>
      <c r="E410">
        <v>2.5525142237634319E-2</v>
      </c>
      <c r="G410">
        <v>403</v>
      </c>
      <c r="H410">
        <f t="shared" ca="1" si="13"/>
        <v>-5.1217589999567178E-3</v>
      </c>
    </row>
    <row r="411" spans="2:8" x14ac:dyDescent="0.3">
      <c r="B411" s="205">
        <v>37861</v>
      </c>
      <c r="C411" s="81">
        <v>8.5748899999999999</v>
      </c>
      <c r="D411" s="62">
        <f t="shared" si="12"/>
        <v>-0.94607174779663628</v>
      </c>
      <c r="E411">
        <v>2.5522134998236506E-2</v>
      </c>
      <c r="G411">
        <v>404</v>
      </c>
      <c r="H411">
        <f t="shared" ca="1" si="13"/>
        <v>-6.127984468909632E-3</v>
      </c>
    </row>
    <row r="412" spans="2:8" x14ac:dyDescent="0.3">
      <c r="B412" s="205">
        <v>41479</v>
      </c>
      <c r="C412" s="81">
        <v>159.00552400000001</v>
      </c>
      <c r="D412" s="62">
        <f t="shared" si="12"/>
        <v>26.279907519179339</v>
      </c>
      <c r="E412">
        <v>2.5512973436447622E-2</v>
      </c>
      <c r="G412">
        <v>405</v>
      </c>
      <c r="H412">
        <f t="shared" ca="1" si="13"/>
        <v>5.6123919482439283E-3</v>
      </c>
    </row>
    <row r="413" spans="2:8" x14ac:dyDescent="0.3">
      <c r="B413" s="205">
        <v>37774</v>
      </c>
      <c r="C413" s="81">
        <v>5.8286680000000004</v>
      </c>
      <c r="D413" s="62">
        <f t="shared" si="12"/>
        <v>-0.97551527374195646</v>
      </c>
      <c r="E413">
        <v>2.5503755292316101E-2</v>
      </c>
      <c r="G413">
        <v>406</v>
      </c>
      <c r="H413">
        <f t="shared" ca="1" si="13"/>
        <v>-1.0501953210835958E-2</v>
      </c>
    </row>
    <row r="414" spans="2:8" x14ac:dyDescent="0.3">
      <c r="B414" s="205">
        <v>42023</v>
      </c>
      <c r="C414" s="81">
        <v>238.053223</v>
      </c>
      <c r="D414" s="62">
        <f t="shared" si="12"/>
        <v>0.6224019412892412</v>
      </c>
      <c r="E414">
        <v>2.5457493772826283E-2</v>
      </c>
      <c r="G414">
        <v>407</v>
      </c>
      <c r="H414">
        <f t="shared" ca="1" si="13"/>
        <v>2.2335933011434165E-2</v>
      </c>
    </row>
    <row r="415" spans="2:8" x14ac:dyDescent="0.3">
      <c r="B415" s="205">
        <v>41494</v>
      </c>
      <c r="C415" s="81">
        <v>146.728882</v>
      </c>
      <c r="D415" s="62">
        <f t="shared" si="12"/>
        <v>-0.66364622896765713</v>
      </c>
      <c r="E415">
        <v>2.5421233784935927E-2</v>
      </c>
      <c r="G415">
        <v>408</v>
      </c>
      <c r="H415">
        <f t="shared" ca="1" si="13"/>
        <v>-7.5022718457665371E-3</v>
      </c>
    </row>
    <row r="416" spans="2:8" x14ac:dyDescent="0.3">
      <c r="B416" s="205">
        <v>43329</v>
      </c>
      <c r="C416" s="81">
        <v>436.23379499999999</v>
      </c>
      <c r="D416" s="62">
        <f t="shared" si="12"/>
        <v>-5.6289838730610692E-2</v>
      </c>
      <c r="E416">
        <v>2.5398989340966474E-2</v>
      </c>
      <c r="G416">
        <v>409</v>
      </c>
      <c r="H416">
        <f t="shared" ca="1" si="13"/>
        <v>-3.7765545996115146E-3</v>
      </c>
    </row>
    <row r="417" spans="2:8" x14ac:dyDescent="0.3">
      <c r="B417" s="205">
        <v>43843</v>
      </c>
      <c r="C417" s="81">
        <v>462.25399800000002</v>
      </c>
      <c r="D417" s="62">
        <f t="shared" si="12"/>
        <v>0.11835997051000399</v>
      </c>
      <c r="E417">
        <v>2.5382988269414049E-2</v>
      </c>
      <c r="G417">
        <v>410</v>
      </c>
      <c r="H417">
        <f t="shared" ca="1" si="13"/>
        <v>-3.6428531846979709E-2</v>
      </c>
    </row>
    <row r="418" spans="2:8" x14ac:dyDescent="0.3">
      <c r="B418" s="205">
        <v>43313</v>
      </c>
      <c r="C418" s="81">
        <v>413.33203099999997</v>
      </c>
      <c r="D418" s="62">
        <f t="shared" si="12"/>
        <v>-0.31124801418221248</v>
      </c>
      <c r="E418">
        <v>2.538241021519072E-2</v>
      </c>
      <c r="G418">
        <v>411</v>
      </c>
      <c r="H418">
        <f t="shared" ca="1" si="13"/>
        <v>1.7043069818858926E-2</v>
      </c>
    </row>
    <row r="419" spans="2:8" x14ac:dyDescent="0.3">
      <c r="B419" s="205">
        <v>44411</v>
      </c>
      <c r="C419" s="81">
        <v>600.11737100000005</v>
      </c>
      <c r="D419" s="62">
        <f t="shared" si="12"/>
        <v>21.531975198799223</v>
      </c>
      <c r="E419">
        <v>2.5373404221690269E-2</v>
      </c>
      <c r="G419">
        <v>412</v>
      </c>
      <c r="H419">
        <f t="shared" ca="1" si="13"/>
        <v>1.6415621101799706E-2</v>
      </c>
    </row>
    <row r="420" spans="2:8" x14ac:dyDescent="0.3">
      <c r="B420" s="205">
        <v>38705</v>
      </c>
      <c r="C420" s="81">
        <v>26.634032999999999</v>
      </c>
      <c r="D420" s="62">
        <f t="shared" si="12"/>
        <v>-0.42687547849081448</v>
      </c>
      <c r="E420">
        <v>2.5364713545777046E-2</v>
      </c>
      <c r="G420">
        <v>413</v>
      </c>
      <c r="H420">
        <f t="shared" ca="1" si="13"/>
        <v>-4.6367778230067901E-2</v>
      </c>
    </row>
    <row r="421" spans="2:8" x14ac:dyDescent="0.3">
      <c r="B421" s="205">
        <v>39555</v>
      </c>
      <c r="C421" s="81">
        <v>46.471634000000002</v>
      </c>
      <c r="D421" s="62">
        <f t="shared" si="12"/>
        <v>-0.91810918324335122</v>
      </c>
      <c r="E421">
        <v>2.5269115958095792E-2</v>
      </c>
      <c r="G421">
        <v>414</v>
      </c>
      <c r="H421">
        <f t="shared" ca="1" si="13"/>
        <v>3.1465770625746979E-2</v>
      </c>
    </row>
    <row r="422" spans="2:8" x14ac:dyDescent="0.3">
      <c r="B422" s="205">
        <v>44826</v>
      </c>
      <c r="C422" s="81">
        <v>567.48284899999999</v>
      </c>
      <c r="D422" s="62">
        <f t="shared" si="12"/>
        <v>0.30427297059713981</v>
      </c>
      <c r="E422">
        <v>2.5200535827363146E-2</v>
      </c>
      <c r="G422">
        <v>415</v>
      </c>
      <c r="H422">
        <f t="shared" ca="1" si="13"/>
        <v>-1.6793065326507962E-2</v>
      </c>
    </row>
    <row r="423" spans="2:8" x14ac:dyDescent="0.3">
      <c r="B423" s="205">
        <v>43732</v>
      </c>
      <c r="C423" s="81">
        <v>435.09515399999998</v>
      </c>
      <c r="D423" s="62">
        <f t="shared" si="12"/>
        <v>9.2772802352401413</v>
      </c>
      <c r="E423">
        <v>2.5181567191287262E-2</v>
      </c>
      <c r="G423">
        <v>416</v>
      </c>
      <c r="H423">
        <f t="shared" ca="1" si="13"/>
        <v>7.5936894376257445E-4</v>
      </c>
    </row>
    <row r="424" spans="2:8" x14ac:dyDescent="0.3">
      <c r="B424" s="205">
        <v>39507</v>
      </c>
      <c r="C424" s="81">
        <v>42.335631999999997</v>
      </c>
      <c r="D424" s="62">
        <f t="shared" si="12"/>
        <v>-0.88353319025639931</v>
      </c>
      <c r="E424">
        <v>2.5166958544910779E-2</v>
      </c>
      <c r="G424">
        <v>417</v>
      </c>
      <c r="H424">
        <f t="shared" ca="1" si="13"/>
        <v>5.5516022241631879E-2</v>
      </c>
    </row>
    <row r="425" spans="2:8" x14ac:dyDescent="0.3">
      <c r="B425" s="205">
        <v>43418</v>
      </c>
      <c r="C425" s="81">
        <v>363.49954200000002</v>
      </c>
      <c r="D425" s="62">
        <f t="shared" si="12"/>
        <v>0.18683557061371181</v>
      </c>
      <c r="E425">
        <v>2.5165770007422074E-2</v>
      </c>
      <c r="G425">
        <v>418</v>
      </c>
      <c r="H425">
        <f t="shared" ca="1" si="13"/>
        <v>2.7760858332614425E-2</v>
      </c>
    </row>
    <row r="426" spans="2:8" x14ac:dyDescent="0.3">
      <c r="B426" s="205">
        <v>43020</v>
      </c>
      <c r="C426" s="81">
        <v>306.27624500000002</v>
      </c>
      <c r="D426" s="62">
        <f t="shared" si="12"/>
        <v>0.20803056009271587</v>
      </c>
      <c r="E426">
        <v>2.5019895144480352E-2</v>
      </c>
      <c r="G426">
        <v>419</v>
      </c>
      <c r="H426">
        <f t="shared" ca="1" si="13"/>
        <v>2.5856518354196688E-3</v>
      </c>
    </row>
    <row r="427" spans="2:8" x14ac:dyDescent="0.3">
      <c r="B427" s="205">
        <v>42353</v>
      </c>
      <c r="C427" s="81">
        <v>253.533524</v>
      </c>
      <c r="D427" s="62">
        <f t="shared" si="12"/>
        <v>1.5141284159636417</v>
      </c>
      <c r="E427">
        <v>2.5009620272709702E-2</v>
      </c>
      <c r="G427">
        <v>420</v>
      </c>
      <c r="H427">
        <f t="shared" ca="1" si="13"/>
        <v>-1.3896278728099284E-2</v>
      </c>
    </row>
    <row r="428" spans="2:8" x14ac:dyDescent="0.3">
      <c r="B428" s="205">
        <v>41081</v>
      </c>
      <c r="C428" s="81">
        <v>100.843506</v>
      </c>
      <c r="D428" s="62">
        <f t="shared" si="12"/>
        <v>0.3713328083720957</v>
      </c>
      <c r="E428">
        <v>2.4977312340690113E-2</v>
      </c>
      <c r="G428">
        <v>421</v>
      </c>
      <c r="H428">
        <f t="shared" ca="1" si="13"/>
        <v>-3.1905772381928064E-2</v>
      </c>
    </row>
    <row r="429" spans="2:8" x14ac:dyDescent="0.3">
      <c r="B429" s="205">
        <v>40212</v>
      </c>
      <c r="C429" s="81">
        <v>73.536857999999995</v>
      </c>
      <c r="D429" s="62">
        <f t="shared" si="12"/>
        <v>-0.79288664562017053</v>
      </c>
      <c r="E429">
        <v>2.4961813523436693E-2</v>
      </c>
      <c r="G429">
        <v>422</v>
      </c>
      <c r="H429">
        <f t="shared" ca="1" si="13"/>
        <v>1.6697021048189799E-2</v>
      </c>
    </row>
    <row r="430" spans="2:8" x14ac:dyDescent="0.3">
      <c r="B430" s="205">
        <v>43602</v>
      </c>
      <c r="C430" s="81">
        <v>355.05609099999998</v>
      </c>
      <c r="D430" s="62">
        <f t="shared" si="12"/>
        <v>5.9001835081116631</v>
      </c>
      <c r="E430">
        <v>2.4927332152330083E-2</v>
      </c>
      <c r="G430">
        <v>423</v>
      </c>
      <c r="H430">
        <f t="shared" ca="1" si="13"/>
        <v>-3.2571246281634103E-3</v>
      </c>
    </row>
    <row r="431" spans="2:8" x14ac:dyDescent="0.3">
      <c r="B431" s="205">
        <v>39451</v>
      </c>
      <c r="C431" s="81">
        <v>51.456035999999997</v>
      </c>
      <c r="D431" s="62">
        <f t="shared" si="12"/>
        <v>-0.89717649913540976</v>
      </c>
      <c r="E431">
        <v>2.4926229902647909E-2</v>
      </c>
      <c r="G431">
        <v>424</v>
      </c>
      <c r="H431">
        <f t="shared" ca="1" si="13"/>
        <v>-4.902951117888054E-2</v>
      </c>
    </row>
    <row r="432" spans="2:8" x14ac:dyDescent="0.3">
      <c r="B432" s="205">
        <v>44711</v>
      </c>
      <c r="C432" s="81">
        <v>500.43069500000001</v>
      </c>
      <c r="D432" s="62">
        <f t="shared" si="12"/>
        <v>30.083487835418182</v>
      </c>
      <c r="E432">
        <v>2.4914604546282127E-2</v>
      </c>
      <c r="G432">
        <v>425</v>
      </c>
      <c r="H432">
        <f t="shared" ca="1" si="13"/>
        <v>2.6649468046303176E-2</v>
      </c>
    </row>
    <row r="433" spans="2:8" x14ac:dyDescent="0.3">
      <c r="B433" s="205">
        <v>38470</v>
      </c>
      <c r="C433" s="81">
        <v>16.099567</v>
      </c>
      <c r="D433" s="62">
        <f t="shared" si="12"/>
        <v>-0.95551578633576861</v>
      </c>
      <c r="E433">
        <v>2.490399065058712E-2</v>
      </c>
      <c r="G433">
        <v>426</v>
      </c>
      <c r="H433">
        <f t="shared" ca="1" si="13"/>
        <v>3.8325095759999754E-2</v>
      </c>
    </row>
    <row r="434" spans="2:8" x14ac:dyDescent="0.3">
      <c r="B434" s="205">
        <v>43413</v>
      </c>
      <c r="C434" s="81">
        <v>361.91641199999998</v>
      </c>
      <c r="D434" s="62">
        <f t="shared" si="12"/>
        <v>28.813865133429733</v>
      </c>
      <c r="E434">
        <v>2.4860873091745072E-2</v>
      </c>
      <c r="G434">
        <v>427</v>
      </c>
      <c r="H434">
        <f t="shared" ca="1" si="13"/>
        <v>1.5595744270392498E-2</v>
      </c>
    </row>
    <row r="435" spans="2:8" x14ac:dyDescent="0.3">
      <c r="B435" s="205">
        <v>38357</v>
      </c>
      <c r="C435" s="81">
        <v>12.139198</v>
      </c>
      <c r="D435" s="62">
        <f t="shared" si="12"/>
        <v>1.4108498588745393</v>
      </c>
      <c r="E435">
        <v>2.4855138890553952E-2</v>
      </c>
      <c r="G435">
        <v>428</v>
      </c>
      <c r="H435">
        <f t="shared" ca="1" si="13"/>
        <v>-2.7681182881970554E-2</v>
      </c>
    </row>
    <row r="436" spans="2:8" x14ac:dyDescent="0.3">
      <c r="B436" s="205">
        <v>37718</v>
      </c>
      <c r="C436" s="81">
        <v>5.0352360000000003</v>
      </c>
      <c r="D436" s="62">
        <f t="shared" si="12"/>
        <v>-0.94187999086514018</v>
      </c>
      <c r="E436">
        <v>2.4844652230637292E-2</v>
      </c>
      <c r="G436">
        <v>429</v>
      </c>
      <c r="H436">
        <f t="shared" ca="1" si="13"/>
        <v>1.3010237166868863E-2</v>
      </c>
    </row>
    <row r="437" spans="2:8" x14ac:dyDescent="0.3">
      <c r="B437" s="205">
        <v>40865</v>
      </c>
      <c r="C437" s="81">
        <v>86.635154999999997</v>
      </c>
      <c r="D437" s="62">
        <f t="shared" si="12"/>
        <v>1.3137700223807809</v>
      </c>
      <c r="E437">
        <v>2.4841263154846409E-2</v>
      </c>
      <c r="G437">
        <v>430</v>
      </c>
      <c r="H437">
        <f t="shared" ca="1" si="13"/>
        <v>2.2512386745331649E-2</v>
      </c>
    </row>
    <row r="438" spans="2:8" x14ac:dyDescent="0.3">
      <c r="B438" s="205">
        <v>38831</v>
      </c>
      <c r="C438" s="81">
        <v>37.443286999999998</v>
      </c>
      <c r="D438" s="62">
        <f t="shared" si="12"/>
        <v>-0.87248068482704477</v>
      </c>
      <c r="E438">
        <v>2.4793865920997381E-2</v>
      </c>
      <c r="G438">
        <v>431</v>
      </c>
      <c r="H438">
        <f t="shared" ca="1" si="13"/>
        <v>2.1479760164253531E-2</v>
      </c>
    </row>
    <row r="439" spans="2:8" x14ac:dyDescent="0.3">
      <c r="B439" s="205">
        <v>43003</v>
      </c>
      <c r="C439" s="81">
        <v>293.62835699999999</v>
      </c>
      <c r="D439" s="62">
        <f t="shared" si="12"/>
        <v>7.4915360199682217</v>
      </c>
      <c r="E439">
        <v>2.4778546099386688E-2</v>
      </c>
      <c r="G439">
        <v>432</v>
      </c>
      <c r="H439">
        <f t="shared" ca="1" si="13"/>
        <v>-2.9715948301467128E-3</v>
      </c>
    </row>
    <row r="440" spans="2:8" x14ac:dyDescent="0.3">
      <c r="B440" s="205">
        <v>39631</v>
      </c>
      <c r="C440" s="81">
        <v>34.578944999999997</v>
      </c>
      <c r="D440" s="62">
        <f t="shared" si="12"/>
        <v>1.9132651208591174</v>
      </c>
      <c r="E440">
        <v>2.4699386907030104E-2</v>
      </c>
      <c r="G440">
        <v>433</v>
      </c>
      <c r="H440">
        <f t="shared" ca="1" si="13"/>
        <v>-2.9223138215537545E-2</v>
      </c>
    </row>
    <row r="441" spans="2:8" x14ac:dyDescent="0.3">
      <c r="B441" s="205">
        <v>38013</v>
      </c>
      <c r="C441" s="81">
        <v>11.869481</v>
      </c>
      <c r="D441" s="62">
        <f t="shared" si="12"/>
        <v>-0.50515526109454356</v>
      </c>
      <c r="E441">
        <v>2.4662291245064923E-2</v>
      </c>
      <c r="G441">
        <v>434</v>
      </c>
      <c r="H441">
        <f t="shared" ca="1" si="13"/>
        <v>2.156882464629797E-2</v>
      </c>
    </row>
    <row r="442" spans="2:8" x14ac:dyDescent="0.3">
      <c r="B442" s="205">
        <v>38681</v>
      </c>
      <c r="C442" s="81">
        <v>23.986273000000001</v>
      </c>
      <c r="D442" s="62">
        <f t="shared" si="12"/>
        <v>-0.73925721742504635</v>
      </c>
      <c r="E442">
        <v>2.4626072980944495E-2</v>
      </c>
      <c r="G442">
        <v>435</v>
      </c>
      <c r="H442">
        <f t="shared" ca="1" si="13"/>
        <v>1.4882691961520235E-2</v>
      </c>
    </row>
    <row r="443" spans="2:8" x14ac:dyDescent="0.3">
      <c r="B443" s="205">
        <v>40359</v>
      </c>
      <c r="C443" s="81">
        <v>91.992087999999995</v>
      </c>
      <c r="D443" s="62">
        <f t="shared" si="12"/>
        <v>-0.21444170249632966</v>
      </c>
      <c r="E443">
        <v>2.4568560786493495E-2</v>
      </c>
      <c r="G443">
        <v>436</v>
      </c>
      <c r="H443">
        <f t="shared" ca="1" si="13"/>
        <v>-6.0231618347328982E-3</v>
      </c>
    </row>
    <row r="444" spans="2:8" x14ac:dyDescent="0.3">
      <c r="B444" s="205">
        <v>41334</v>
      </c>
      <c r="C444" s="81">
        <v>117.104088</v>
      </c>
      <c r="D444" s="62">
        <f t="shared" si="12"/>
        <v>-0.39600825734654355</v>
      </c>
      <c r="E444">
        <v>2.4525362324831636E-2</v>
      </c>
      <c r="G444">
        <v>437</v>
      </c>
      <c r="H444">
        <f t="shared" ca="1" si="13"/>
        <v>-1.1070828936401347E-2</v>
      </c>
    </row>
    <row r="445" spans="2:8" x14ac:dyDescent="0.3">
      <c r="B445" s="205">
        <v>41864</v>
      </c>
      <c r="C445" s="81">
        <v>193.883591</v>
      </c>
      <c r="D445" s="62">
        <f t="shared" si="12"/>
        <v>-0.30014960487033437</v>
      </c>
      <c r="E445">
        <v>2.4502801824293478E-2</v>
      </c>
      <c r="G445">
        <v>438</v>
      </c>
      <c r="H445">
        <f t="shared" ca="1" si="13"/>
        <v>2.5536668201300818E-2</v>
      </c>
    </row>
    <row r="446" spans="2:8" x14ac:dyDescent="0.3">
      <c r="B446" s="205">
        <v>42205</v>
      </c>
      <c r="C446" s="81">
        <v>277.03576700000002</v>
      </c>
      <c r="D446" s="62">
        <f t="shared" si="12"/>
        <v>45.855254222897699</v>
      </c>
      <c r="E446">
        <v>2.4482306155853891E-2</v>
      </c>
      <c r="G446">
        <v>439</v>
      </c>
      <c r="H446">
        <f t="shared" ca="1" si="13"/>
        <v>2.6596480386860764E-2</v>
      </c>
    </row>
    <row r="447" spans="2:8" x14ac:dyDescent="0.3">
      <c r="B447" s="205">
        <v>37655</v>
      </c>
      <c r="C447" s="81">
        <v>5.9125870000000003</v>
      </c>
      <c r="D447" s="62">
        <f t="shared" si="12"/>
        <v>-0.8917892283943375</v>
      </c>
      <c r="E447">
        <v>2.4454339897252948E-2</v>
      </c>
      <c r="G447">
        <v>440</v>
      </c>
      <c r="H447">
        <f t="shared" ca="1" si="13"/>
        <v>-3.1024881165261853E-2</v>
      </c>
    </row>
    <row r="448" spans="2:8" x14ac:dyDescent="0.3">
      <c r="B448" s="205">
        <v>39994</v>
      </c>
      <c r="C448" s="81">
        <v>54.639541999999999</v>
      </c>
      <c r="D448" s="62">
        <f t="shared" si="12"/>
        <v>7.19686164379657</v>
      </c>
      <c r="E448">
        <v>2.4450043926663653E-2</v>
      </c>
      <c r="G448">
        <v>441</v>
      </c>
      <c r="H448">
        <f t="shared" ca="1" si="13"/>
        <v>1.2363458922097899E-2</v>
      </c>
    </row>
    <row r="449" spans="2:8" x14ac:dyDescent="0.3">
      <c r="B449" s="205">
        <v>37825</v>
      </c>
      <c r="C449" s="81">
        <v>6.6659100000000002</v>
      </c>
      <c r="D449" s="62">
        <f t="shared" si="12"/>
        <v>-0.98666844039202228</v>
      </c>
      <c r="E449">
        <v>2.4448314224947431E-2</v>
      </c>
      <c r="G449">
        <v>442</v>
      </c>
      <c r="H449">
        <f t="shared" ca="1" si="13"/>
        <v>1.0336191780138237E-2</v>
      </c>
    </row>
    <row r="450" spans="2:8" x14ac:dyDescent="0.3">
      <c r="B450" s="205">
        <v>44175</v>
      </c>
      <c r="C450" s="81">
        <v>500.00976600000001</v>
      </c>
      <c r="D450" s="62">
        <f t="shared" si="12"/>
        <v>10.532409196390834</v>
      </c>
      <c r="E450">
        <v>2.4395250548928864E-2</v>
      </c>
      <c r="G450">
        <v>443</v>
      </c>
      <c r="H450">
        <f t="shared" ca="1" si="13"/>
        <v>1.4219380147591193E-2</v>
      </c>
    </row>
    <row r="451" spans="2:8" x14ac:dyDescent="0.3">
      <c r="B451" s="205">
        <v>39282</v>
      </c>
      <c r="C451" s="81">
        <v>43.356921999999997</v>
      </c>
      <c r="D451" s="62">
        <f t="shared" si="12"/>
        <v>-0.68108821778348771</v>
      </c>
      <c r="E451">
        <v>2.4390590814798031E-2</v>
      </c>
      <c r="G451">
        <v>444</v>
      </c>
      <c r="H451">
        <f t="shared" ca="1" si="13"/>
        <v>9.8696993158822466E-3</v>
      </c>
    </row>
    <row r="452" spans="2:8" x14ac:dyDescent="0.3">
      <c r="B452" s="205">
        <v>41509</v>
      </c>
      <c r="C452" s="81">
        <v>135.95271299999999</v>
      </c>
      <c r="D452" s="62">
        <f t="shared" si="12"/>
        <v>0.36325571617909264</v>
      </c>
      <c r="E452">
        <v>2.432346348745091E-2</v>
      </c>
      <c r="G452">
        <v>445</v>
      </c>
      <c r="H452">
        <f t="shared" ca="1" si="13"/>
        <v>-1.30718910208425E-2</v>
      </c>
    </row>
    <row r="453" spans="2:8" x14ac:dyDescent="0.3">
      <c r="B453" s="205">
        <v>41015</v>
      </c>
      <c r="C453" s="81">
        <v>99.726494000000002</v>
      </c>
      <c r="D453" s="62">
        <f t="shared" si="12"/>
        <v>1.1037175322511046</v>
      </c>
      <c r="E453">
        <v>2.4323163636915314E-2</v>
      </c>
      <c r="G453">
        <v>446</v>
      </c>
      <c r="H453">
        <f t="shared" ca="1" si="13"/>
        <v>-7.1757101506582663E-3</v>
      </c>
    </row>
    <row r="454" spans="2:8" x14ac:dyDescent="0.3">
      <c r="B454" s="205">
        <v>39409</v>
      </c>
      <c r="C454" s="81">
        <v>47.404888</v>
      </c>
      <c r="D454" s="62">
        <f t="shared" si="12"/>
        <v>0.99601368955781122</v>
      </c>
      <c r="E454">
        <v>2.4289780679604162E-2</v>
      </c>
      <c r="G454">
        <v>447</v>
      </c>
      <c r="H454">
        <f t="shared" ca="1" si="13"/>
        <v>-7.4509837792456944E-3</v>
      </c>
    </row>
    <row r="455" spans="2:8" x14ac:dyDescent="0.3">
      <c r="B455" s="205">
        <v>38650</v>
      </c>
      <c r="C455" s="81">
        <v>23.749780999999999</v>
      </c>
      <c r="D455" s="62">
        <f t="shared" si="12"/>
        <v>-0.95512728833573457</v>
      </c>
      <c r="E455">
        <v>2.4287393454799279E-2</v>
      </c>
      <c r="G455">
        <v>448</v>
      </c>
      <c r="H455">
        <f t="shared" ca="1" si="13"/>
        <v>-3.9973370802958152E-3</v>
      </c>
    </row>
    <row r="456" spans="2:8" x14ac:dyDescent="0.3">
      <c r="B456" s="205">
        <v>45001</v>
      </c>
      <c r="C456" s="81">
        <v>529.27002000000005</v>
      </c>
      <c r="D456" s="62">
        <f t="shared" ref="D456:D519" si="14">(C456-C457)/C457</f>
        <v>36.820240283960132</v>
      </c>
      <c r="E456">
        <v>2.4240850318773186E-2</v>
      </c>
      <c r="G456">
        <v>449</v>
      </c>
      <c r="H456">
        <f t="shared" ca="1" si="13"/>
        <v>-2.2137011093619173E-2</v>
      </c>
    </row>
    <row r="457" spans="2:8" x14ac:dyDescent="0.3">
      <c r="B457" s="205">
        <v>38392</v>
      </c>
      <c r="C457" s="81">
        <v>13.994358999999999</v>
      </c>
      <c r="D457" s="62">
        <f t="shared" si="14"/>
        <v>-0.80618467478632416</v>
      </c>
      <c r="E457">
        <v>2.4203037298140512E-2</v>
      </c>
      <c r="G457">
        <v>450</v>
      </c>
      <c r="H457">
        <f t="shared" ref="H457:H520" ca="1" si="15">_xlfn.NORM.INV(RAND(),N$10,N$11)</f>
        <v>9.577088907991034E-3</v>
      </c>
    </row>
    <row r="458" spans="2:8" x14ac:dyDescent="0.3">
      <c r="B458" s="205">
        <v>40183</v>
      </c>
      <c r="C458" s="81">
        <v>72.204605000000001</v>
      </c>
      <c r="D458" s="62">
        <f t="shared" si="14"/>
        <v>-0.58134621726017321</v>
      </c>
      <c r="E458">
        <v>2.416383136530063E-2</v>
      </c>
      <c r="G458">
        <v>451</v>
      </c>
      <c r="H458">
        <f t="shared" ca="1" si="15"/>
        <v>-1.0659856411821666E-2</v>
      </c>
    </row>
    <row r="459" spans="2:8" x14ac:dyDescent="0.3">
      <c r="B459" s="205">
        <v>41795</v>
      </c>
      <c r="C459" s="81">
        <v>172.468536</v>
      </c>
      <c r="D459" s="62">
        <f t="shared" si="14"/>
        <v>-0.66509598515593082</v>
      </c>
      <c r="E459">
        <v>2.4132615937597173E-2</v>
      </c>
      <c r="G459">
        <v>452</v>
      </c>
      <c r="H459">
        <f t="shared" ca="1" si="15"/>
        <v>9.0885268173418708E-3</v>
      </c>
    </row>
    <row r="460" spans="2:8" x14ac:dyDescent="0.3">
      <c r="B460" s="205">
        <v>44281</v>
      </c>
      <c r="C460" s="81">
        <v>514.97900400000003</v>
      </c>
      <c r="D460" s="62">
        <f t="shared" si="14"/>
        <v>9.9565580928905515</v>
      </c>
      <c r="E460">
        <v>2.4065194831166488E-2</v>
      </c>
      <c r="G460">
        <v>453</v>
      </c>
      <c r="H460">
        <f t="shared" ca="1" si="15"/>
        <v>2.6137773815384228E-2</v>
      </c>
    </row>
    <row r="461" spans="2:8" x14ac:dyDescent="0.3">
      <c r="B461" s="205">
        <v>39538</v>
      </c>
      <c r="C461" s="81">
        <v>47.001896000000002</v>
      </c>
      <c r="D461" s="62">
        <f t="shared" si="14"/>
        <v>-0.81351620196739127</v>
      </c>
      <c r="E461">
        <v>2.4029651216498145E-2</v>
      </c>
      <c r="G461">
        <v>454</v>
      </c>
      <c r="H461">
        <f t="shared" ca="1" si="15"/>
        <v>6.3625504885155238E-3</v>
      </c>
    </row>
    <row r="462" spans="2:8" x14ac:dyDescent="0.3">
      <c r="B462" s="205">
        <v>42100</v>
      </c>
      <c r="C462" s="81">
        <v>252.04278600000001</v>
      </c>
      <c r="D462" s="62">
        <f t="shared" si="14"/>
        <v>-0.52764992970740654</v>
      </c>
      <c r="E462">
        <v>2.4010622225432786E-2</v>
      </c>
      <c r="G462">
        <v>455</v>
      </c>
      <c r="H462">
        <f t="shared" ca="1" si="15"/>
        <v>-5.0129549349884582E-2</v>
      </c>
    </row>
    <row r="463" spans="2:8" x14ac:dyDescent="0.3">
      <c r="B463" s="205">
        <v>44210</v>
      </c>
      <c r="C463" s="81">
        <v>533.59320100000002</v>
      </c>
      <c r="D463" s="62">
        <f t="shared" si="14"/>
        <v>-0.10714523542205397</v>
      </c>
      <c r="E463">
        <v>2.3969561848280873E-2</v>
      </c>
      <c r="G463">
        <v>456</v>
      </c>
      <c r="H463">
        <f t="shared" ca="1" si="15"/>
        <v>-1.4574119007459991E-3</v>
      </c>
    </row>
    <row r="464" spans="2:8" x14ac:dyDescent="0.3">
      <c r="B464" s="205">
        <v>44428</v>
      </c>
      <c r="C464" s="81">
        <v>597.62597700000003</v>
      </c>
      <c r="D464" s="62">
        <f t="shared" si="14"/>
        <v>1.4399612291662103</v>
      </c>
      <c r="E464">
        <v>2.3936888822472295E-2</v>
      </c>
      <c r="G464">
        <v>457</v>
      </c>
      <c r="H464">
        <f t="shared" ca="1" si="15"/>
        <v>3.396657901361818E-2</v>
      </c>
    </row>
    <row r="465" spans="2:8" x14ac:dyDescent="0.3">
      <c r="B465" s="205">
        <v>42146</v>
      </c>
      <c r="C465" s="81">
        <v>244.932571</v>
      </c>
      <c r="D465" s="62">
        <f t="shared" si="14"/>
        <v>23.353095295337216</v>
      </c>
      <c r="E465">
        <v>2.3933604181615185E-2</v>
      </c>
      <c r="G465">
        <v>458</v>
      </c>
      <c r="H465">
        <f t="shared" ca="1" si="15"/>
        <v>1.136997336665627E-2</v>
      </c>
    </row>
    <row r="466" spans="2:8" x14ac:dyDescent="0.3">
      <c r="B466" s="205">
        <v>38075</v>
      </c>
      <c r="C466" s="81">
        <v>10.057554</v>
      </c>
      <c r="D466" s="62">
        <f t="shared" si="14"/>
        <v>-0.94512407025083045</v>
      </c>
      <c r="E466">
        <v>2.3903995937594204E-2</v>
      </c>
      <c r="G466">
        <v>459</v>
      </c>
      <c r="H466">
        <f t="shared" ca="1" si="15"/>
        <v>-9.8771356025234569E-3</v>
      </c>
    </row>
    <row r="467" spans="2:8" x14ac:dyDescent="0.3">
      <c r="B467" s="205">
        <v>41845</v>
      </c>
      <c r="C467" s="81">
        <v>183.27806100000001</v>
      </c>
      <c r="D467" s="62">
        <f t="shared" si="14"/>
        <v>-0.48667671823363723</v>
      </c>
      <c r="E467">
        <v>2.3852301687395043E-2</v>
      </c>
      <c r="G467">
        <v>460</v>
      </c>
      <c r="H467">
        <f t="shared" ca="1" si="15"/>
        <v>1.9397161395640641E-2</v>
      </c>
    </row>
    <row r="468" spans="2:8" x14ac:dyDescent="0.3">
      <c r="B468" s="205">
        <v>43245</v>
      </c>
      <c r="C468" s="81">
        <v>357.04217499999999</v>
      </c>
      <c r="D468" s="62">
        <f t="shared" si="14"/>
        <v>6.8715880503654221</v>
      </c>
      <c r="E468">
        <v>2.3815816931812984E-2</v>
      </c>
      <c r="G468">
        <v>461</v>
      </c>
      <c r="H468">
        <f t="shared" ca="1" si="15"/>
        <v>-2.2027169200453053E-2</v>
      </c>
    </row>
    <row r="469" spans="2:8" x14ac:dyDescent="0.3">
      <c r="B469" s="205">
        <v>39358</v>
      </c>
      <c r="C469" s="81">
        <v>45.358341000000003</v>
      </c>
      <c r="D469" s="62">
        <f t="shared" si="14"/>
        <v>4.1102585407504756E-2</v>
      </c>
      <c r="E469">
        <v>2.3775643910946127E-2</v>
      </c>
      <c r="G469">
        <v>462</v>
      </c>
      <c r="H469">
        <f t="shared" ca="1" si="15"/>
        <v>2.8596881804126423E-3</v>
      </c>
    </row>
    <row r="470" spans="2:8" x14ac:dyDescent="0.3">
      <c r="B470" s="205">
        <v>39300</v>
      </c>
      <c r="C470" s="81">
        <v>43.567599999999999</v>
      </c>
      <c r="D470" s="62">
        <f t="shared" si="14"/>
        <v>3.3693673726169493</v>
      </c>
      <c r="E470">
        <v>2.3762490937017402E-2</v>
      </c>
      <c r="G470">
        <v>463</v>
      </c>
      <c r="H470">
        <f t="shared" ca="1" si="15"/>
        <v>2.8553156163511105E-3</v>
      </c>
    </row>
    <row r="471" spans="2:8" x14ac:dyDescent="0.3">
      <c r="B471" s="205">
        <v>38286</v>
      </c>
      <c r="C471" s="81">
        <v>9.9711459999999992</v>
      </c>
      <c r="D471" s="62">
        <f t="shared" si="14"/>
        <v>-0.98017318610523985</v>
      </c>
      <c r="E471">
        <v>2.3722057627592965E-2</v>
      </c>
      <c r="G471">
        <v>464</v>
      </c>
      <c r="H471">
        <f t="shared" ca="1" si="15"/>
        <v>5.4814529649680364E-3</v>
      </c>
    </row>
    <row r="472" spans="2:8" x14ac:dyDescent="0.3">
      <c r="B472" s="205">
        <v>44127</v>
      </c>
      <c r="C472" s="81">
        <v>502.91217</v>
      </c>
      <c r="D472" s="62">
        <f t="shared" si="14"/>
        <v>51.027838616839908</v>
      </c>
      <c r="E472">
        <v>2.3661758748994722E-2</v>
      </c>
      <c r="G472">
        <v>465</v>
      </c>
      <c r="H472">
        <f t="shared" ca="1" si="15"/>
        <v>3.9922224084508177E-2</v>
      </c>
    </row>
    <row r="473" spans="2:8" x14ac:dyDescent="0.3">
      <c r="B473" s="205">
        <v>38139</v>
      </c>
      <c r="C473" s="81">
        <v>9.6662130000000008</v>
      </c>
      <c r="D473" s="62">
        <f t="shared" si="14"/>
        <v>-0.91601816469866848</v>
      </c>
      <c r="E473">
        <v>2.3621672852808816E-2</v>
      </c>
      <c r="G473">
        <v>466</v>
      </c>
      <c r="H473">
        <f t="shared" ca="1" si="15"/>
        <v>5.0227102892896468E-2</v>
      </c>
    </row>
    <row r="474" spans="2:8" x14ac:dyDescent="0.3">
      <c r="B474" s="205">
        <v>41156</v>
      </c>
      <c r="C474" s="81">
        <v>115.098854</v>
      </c>
      <c r="D474" s="62">
        <f t="shared" si="14"/>
        <v>-0.26469533462623879</v>
      </c>
      <c r="E474">
        <v>2.3599758726863974E-2</v>
      </c>
      <c r="G474">
        <v>467</v>
      </c>
      <c r="H474">
        <f t="shared" ca="1" si="15"/>
        <v>2.7394584636295766E-2</v>
      </c>
    </row>
    <row r="475" spans="2:8" x14ac:dyDescent="0.3">
      <c r="B475" s="205">
        <v>41632</v>
      </c>
      <c r="C475" s="81">
        <v>156.532196</v>
      </c>
      <c r="D475" s="62">
        <f t="shared" si="14"/>
        <v>-0.63959362157213251</v>
      </c>
      <c r="E475">
        <v>2.3589312407493391E-2</v>
      </c>
      <c r="G475">
        <v>468</v>
      </c>
      <c r="H475">
        <f t="shared" ca="1" si="15"/>
        <v>-3.247170025326087E-2</v>
      </c>
    </row>
    <row r="476" spans="2:8" x14ac:dyDescent="0.3">
      <c r="B476" s="205">
        <v>43355</v>
      </c>
      <c r="C476" s="81">
        <v>434.32138099999997</v>
      </c>
      <c r="D476" s="62">
        <f t="shared" si="14"/>
        <v>3.5674752939934793</v>
      </c>
      <c r="E476">
        <v>2.3549303112832976E-2</v>
      </c>
      <c r="G476">
        <v>469</v>
      </c>
      <c r="H476">
        <f t="shared" ca="1" si="15"/>
        <v>-1.7058936068929983E-2</v>
      </c>
    </row>
    <row r="477" spans="2:8" x14ac:dyDescent="0.3">
      <c r="B477" s="205">
        <v>40807</v>
      </c>
      <c r="C477" s="81">
        <v>95.090034000000003</v>
      </c>
      <c r="D477" s="62">
        <f t="shared" si="14"/>
        <v>1.3644777049898742</v>
      </c>
      <c r="E477">
        <v>2.3433971150559469E-2</v>
      </c>
      <c r="G477">
        <v>470</v>
      </c>
      <c r="H477">
        <f t="shared" ca="1" si="15"/>
        <v>5.0998819050342616E-3</v>
      </c>
    </row>
    <row r="478" spans="2:8" x14ac:dyDescent="0.3">
      <c r="B478" s="205">
        <v>39050</v>
      </c>
      <c r="C478" s="81">
        <v>40.216084000000002</v>
      </c>
      <c r="D478" s="62">
        <f t="shared" si="14"/>
        <v>-0.9052353564760931</v>
      </c>
      <c r="E478">
        <v>2.3387339364136828E-2</v>
      </c>
      <c r="G478">
        <v>471</v>
      </c>
      <c r="H478">
        <f t="shared" ca="1" si="15"/>
        <v>6.7238496750700091E-3</v>
      </c>
    </row>
    <row r="479" spans="2:8" x14ac:dyDescent="0.3">
      <c r="B479" s="205">
        <v>43535</v>
      </c>
      <c r="C479" s="81">
        <v>424.37857100000002</v>
      </c>
      <c r="D479" s="62">
        <f t="shared" si="14"/>
        <v>3.6651176792483908</v>
      </c>
      <c r="E479">
        <v>2.3368596166190983E-2</v>
      </c>
      <c r="G479">
        <v>472</v>
      </c>
      <c r="H479">
        <f t="shared" ca="1" si="15"/>
        <v>2.5930132531287323E-3</v>
      </c>
    </row>
    <row r="480" spans="2:8" x14ac:dyDescent="0.3">
      <c r="B480" s="205">
        <v>40547</v>
      </c>
      <c r="C480" s="81">
        <v>90.968459999999993</v>
      </c>
      <c r="D480" s="62">
        <f t="shared" si="14"/>
        <v>-0.85470742194444171</v>
      </c>
      <c r="E480">
        <v>2.335964523231699E-2</v>
      </c>
      <c r="G480">
        <v>473</v>
      </c>
      <c r="H480">
        <f t="shared" ca="1" si="15"/>
        <v>-2.5712056986010303E-3</v>
      </c>
    </row>
    <row r="481" spans="2:8" x14ac:dyDescent="0.3">
      <c r="B481" s="205">
        <v>44441</v>
      </c>
      <c r="C481" s="81">
        <v>626.10534700000005</v>
      </c>
      <c r="D481" s="62">
        <f t="shared" si="14"/>
        <v>5.7826699550219995</v>
      </c>
      <c r="E481">
        <v>2.3313398772356227E-2</v>
      </c>
      <c r="G481">
        <v>474</v>
      </c>
      <c r="H481">
        <f t="shared" ca="1" si="15"/>
        <v>3.0093401752264081E-3</v>
      </c>
    </row>
    <row r="482" spans="2:8" x14ac:dyDescent="0.3">
      <c r="B482" s="205">
        <v>40953</v>
      </c>
      <c r="C482" s="81">
        <v>92.309569999999994</v>
      </c>
      <c r="D482" s="62">
        <f t="shared" si="14"/>
        <v>8.8309392206353756</v>
      </c>
      <c r="E482">
        <v>2.3278843009992459E-2</v>
      </c>
      <c r="G482">
        <v>475</v>
      </c>
      <c r="H482">
        <f t="shared" ca="1" si="15"/>
        <v>5.9749895860340067E-4</v>
      </c>
    </row>
    <row r="483" spans="2:8" x14ac:dyDescent="0.3">
      <c r="B483" s="205">
        <v>37932</v>
      </c>
      <c r="C483" s="81">
        <v>9.3896999999999995</v>
      </c>
      <c r="D483" s="62">
        <f t="shared" si="14"/>
        <v>-0.90111024099151071</v>
      </c>
      <c r="E483">
        <v>2.3255672030739111E-2</v>
      </c>
      <c r="G483">
        <v>476</v>
      </c>
      <c r="H483">
        <f t="shared" ca="1" si="15"/>
        <v>1.7974036748064463E-2</v>
      </c>
    </row>
    <row r="484" spans="2:8" x14ac:dyDescent="0.3">
      <c r="B484" s="205">
        <v>40451</v>
      </c>
      <c r="C484" s="81">
        <v>94.951187000000004</v>
      </c>
      <c r="D484" s="62">
        <f t="shared" si="14"/>
        <v>0.8165029188034304</v>
      </c>
      <c r="E484">
        <v>2.3211822296999411E-2</v>
      </c>
      <c r="G484">
        <v>477</v>
      </c>
      <c r="H484">
        <f t="shared" ca="1" si="15"/>
        <v>7.896886768098486E-4</v>
      </c>
    </row>
    <row r="485" spans="2:8" x14ac:dyDescent="0.3">
      <c r="B485" s="205">
        <v>39989</v>
      </c>
      <c r="C485" s="81">
        <v>52.271419999999999</v>
      </c>
      <c r="D485" s="62">
        <f t="shared" si="14"/>
        <v>0.49410943278235159</v>
      </c>
      <c r="E485">
        <v>2.3206723798691611E-2</v>
      </c>
      <c r="G485">
        <v>478</v>
      </c>
      <c r="H485">
        <f t="shared" ca="1" si="15"/>
        <v>1.810364565401432E-2</v>
      </c>
    </row>
    <row r="486" spans="2:8" x14ac:dyDescent="0.3">
      <c r="B486" s="205">
        <v>39799</v>
      </c>
      <c r="C486" s="81">
        <v>34.985000999999997</v>
      </c>
      <c r="D486" s="62">
        <f t="shared" si="14"/>
        <v>-0.92595606782832041</v>
      </c>
      <c r="E486">
        <v>2.3124963078598484E-2</v>
      </c>
      <c r="G486">
        <v>479</v>
      </c>
      <c r="H486">
        <f t="shared" ca="1" si="15"/>
        <v>9.9855419739268876E-3</v>
      </c>
    </row>
    <row r="487" spans="2:8" x14ac:dyDescent="0.3">
      <c r="B487" s="205">
        <v>43951</v>
      </c>
      <c r="C487" s="81">
        <v>472.489777</v>
      </c>
      <c r="D487" s="62">
        <f t="shared" si="14"/>
        <v>1.1796950458076401</v>
      </c>
      <c r="E487">
        <v>2.3104957608780542E-2</v>
      </c>
      <c r="G487">
        <v>480</v>
      </c>
      <c r="H487">
        <f t="shared" ca="1" si="15"/>
        <v>4.3192907545658897E-3</v>
      </c>
    </row>
    <row r="488" spans="2:8" x14ac:dyDescent="0.3">
      <c r="B488" s="205">
        <v>42016</v>
      </c>
      <c r="C488" s="81">
        <v>216.768753</v>
      </c>
      <c r="D488" s="62">
        <f t="shared" si="14"/>
        <v>-0.59304329445748316</v>
      </c>
      <c r="E488">
        <v>2.3098609947091349E-2</v>
      </c>
      <c r="G488">
        <v>481</v>
      </c>
      <c r="H488">
        <f t="shared" ca="1" si="15"/>
        <v>3.5171307970712898E-2</v>
      </c>
    </row>
    <row r="489" spans="2:8" x14ac:dyDescent="0.3">
      <c r="B489" s="205">
        <v>44748</v>
      </c>
      <c r="C489" s="81">
        <v>532.65801999999996</v>
      </c>
      <c r="D489" s="62">
        <f t="shared" si="14"/>
        <v>2.8899017381560064E-2</v>
      </c>
      <c r="E489">
        <v>2.3082777791967397E-2</v>
      </c>
      <c r="G489">
        <v>482</v>
      </c>
      <c r="H489">
        <f t="shared" ca="1" si="15"/>
        <v>-1.5222422681945617E-2</v>
      </c>
    </row>
    <row r="490" spans="2:8" x14ac:dyDescent="0.3">
      <c r="B490" s="205">
        <v>44650</v>
      </c>
      <c r="C490" s="81">
        <v>517.69708300000002</v>
      </c>
      <c r="D490" s="62">
        <f t="shared" si="14"/>
        <v>12.317105160398324</v>
      </c>
      <c r="E490">
        <v>2.3070981384777728E-2</v>
      </c>
      <c r="G490">
        <v>483</v>
      </c>
      <c r="H490">
        <f t="shared" ca="1" si="15"/>
        <v>2.1468769643964949E-2</v>
      </c>
    </row>
    <row r="491" spans="2:8" x14ac:dyDescent="0.3">
      <c r="B491" s="205">
        <v>39713</v>
      </c>
      <c r="C491" s="81">
        <v>38.874595999999997</v>
      </c>
      <c r="D491" s="62">
        <f t="shared" si="14"/>
        <v>-0.93145571478916522</v>
      </c>
      <c r="E491">
        <v>2.3059137301252565E-2</v>
      </c>
      <c r="G491">
        <v>484</v>
      </c>
      <c r="H491">
        <f t="shared" ca="1" si="15"/>
        <v>2.942265493338829E-2</v>
      </c>
    </row>
    <row r="492" spans="2:8" x14ac:dyDescent="0.3">
      <c r="B492" s="205">
        <v>44931</v>
      </c>
      <c r="C492" s="81">
        <v>567.14569100000006</v>
      </c>
      <c r="D492" s="62">
        <f t="shared" si="14"/>
        <v>2.8990943362500285</v>
      </c>
      <c r="E492">
        <v>2.3041827866802672E-2</v>
      </c>
      <c r="G492">
        <v>485</v>
      </c>
      <c r="H492">
        <f t="shared" ca="1" si="15"/>
        <v>1.0040744689811001E-2</v>
      </c>
    </row>
    <row r="493" spans="2:8" x14ac:dyDescent="0.3">
      <c r="B493" s="205">
        <v>41515</v>
      </c>
      <c r="C493" s="81">
        <v>145.45574999999999</v>
      </c>
      <c r="D493" s="62">
        <f t="shared" si="14"/>
        <v>2.9658171256108536</v>
      </c>
      <c r="E493">
        <v>2.3025455003970643E-2</v>
      </c>
      <c r="G493">
        <v>486</v>
      </c>
      <c r="H493">
        <f t="shared" ca="1" si="15"/>
        <v>4.2675213722083521E-2</v>
      </c>
    </row>
    <row r="494" spans="2:8" x14ac:dyDescent="0.3">
      <c r="B494" s="205">
        <v>38860</v>
      </c>
      <c r="C494" s="81">
        <v>36.677371999999998</v>
      </c>
      <c r="D494" s="62">
        <f t="shared" si="14"/>
        <v>-0.7381877861732945</v>
      </c>
      <c r="E494">
        <v>2.2969685713553227E-2</v>
      </c>
      <c r="G494">
        <v>487</v>
      </c>
      <c r="H494">
        <f t="shared" ca="1" si="15"/>
        <v>-9.5865545717042852E-3</v>
      </c>
    </row>
    <row r="495" spans="2:8" x14ac:dyDescent="0.3">
      <c r="B495" s="205">
        <v>41446</v>
      </c>
      <c r="C495" s="81">
        <v>140.09037799999999</v>
      </c>
      <c r="D495" s="62">
        <f t="shared" si="14"/>
        <v>-4.693072825623304E-2</v>
      </c>
      <c r="E495">
        <v>2.2908518067528267E-2</v>
      </c>
      <c r="G495">
        <v>488</v>
      </c>
      <c r="H495">
        <f t="shared" ca="1" si="15"/>
        <v>-2.924867166763773E-2</v>
      </c>
    </row>
    <row r="496" spans="2:8" x14ac:dyDescent="0.3">
      <c r="B496" s="205">
        <v>41599</v>
      </c>
      <c r="C496" s="81">
        <v>146.988663</v>
      </c>
      <c r="D496" s="62">
        <f t="shared" si="14"/>
        <v>-0.17739557735432646</v>
      </c>
      <c r="E496">
        <v>2.2879337650829418E-2</v>
      </c>
      <c r="G496">
        <v>489</v>
      </c>
      <c r="H496">
        <f t="shared" ca="1" si="15"/>
        <v>1.6825375816431232E-2</v>
      </c>
    </row>
    <row r="497" spans="2:8" x14ac:dyDescent="0.3">
      <c r="B497" s="205">
        <v>41835</v>
      </c>
      <c r="C497" s="81">
        <v>178.68693500000001</v>
      </c>
      <c r="D497" s="62">
        <f t="shared" si="14"/>
        <v>-0.63814537390501302</v>
      </c>
      <c r="E497">
        <v>2.2864865057945372E-2</v>
      </c>
      <c r="G497">
        <v>490</v>
      </c>
      <c r="H497">
        <f t="shared" ca="1" si="15"/>
        <v>3.8611660748219096E-3</v>
      </c>
    </row>
    <row r="498" spans="2:8" x14ac:dyDescent="0.3">
      <c r="B498" s="205">
        <v>44701</v>
      </c>
      <c r="C498" s="81">
        <v>493.80862400000001</v>
      </c>
      <c r="D498" s="62">
        <f t="shared" si="14"/>
        <v>30.436027400940365</v>
      </c>
      <c r="E498">
        <v>2.2861260401033576E-2</v>
      </c>
      <c r="G498">
        <v>491</v>
      </c>
      <c r="H498">
        <f t="shared" ca="1" si="15"/>
        <v>-3.5030828757638549E-2</v>
      </c>
    </row>
    <row r="499" spans="2:8" x14ac:dyDescent="0.3">
      <c r="B499" s="205">
        <v>38469</v>
      </c>
      <c r="C499" s="81">
        <v>15.708366</v>
      </c>
      <c r="D499" s="62">
        <f t="shared" si="14"/>
        <v>-0.95045066824113866</v>
      </c>
      <c r="E499">
        <v>2.284675686409051E-2</v>
      </c>
      <c r="G499">
        <v>492</v>
      </c>
      <c r="H499">
        <f t="shared" ca="1" si="15"/>
        <v>-1.7603835155881174E-2</v>
      </c>
    </row>
    <row r="500" spans="2:8" x14ac:dyDescent="0.3">
      <c r="B500" s="205">
        <v>43192</v>
      </c>
      <c r="C500" s="81">
        <v>317.02478000000002</v>
      </c>
      <c r="D500" s="62">
        <f t="shared" si="14"/>
        <v>0.23569074772904422</v>
      </c>
      <c r="E500">
        <v>2.2838099146484901E-2</v>
      </c>
      <c r="G500">
        <v>493</v>
      </c>
      <c r="H500">
        <f t="shared" ca="1" si="15"/>
        <v>1.1269871941940171E-3</v>
      </c>
    </row>
    <row r="501" spans="2:8" x14ac:dyDescent="0.3">
      <c r="B501" s="205">
        <v>42489</v>
      </c>
      <c r="C501" s="81">
        <v>256.55673200000001</v>
      </c>
      <c r="D501" s="62">
        <f t="shared" si="14"/>
        <v>1.4759040158842807</v>
      </c>
      <c r="E501">
        <v>2.2807416875457016E-2</v>
      </c>
      <c r="G501">
        <v>494</v>
      </c>
      <c r="H501">
        <f t="shared" ca="1" si="15"/>
        <v>-5.1747836178903514E-3</v>
      </c>
    </row>
    <row r="502" spans="2:8" x14ac:dyDescent="0.3">
      <c r="B502" s="205">
        <v>40725</v>
      </c>
      <c r="C502" s="81">
        <v>103.621437</v>
      </c>
      <c r="D502" s="62">
        <f t="shared" si="14"/>
        <v>-0.59293379400395074</v>
      </c>
      <c r="E502">
        <v>2.2806653283766472E-2</v>
      </c>
      <c r="G502">
        <v>495</v>
      </c>
      <c r="H502">
        <f t="shared" ca="1" si="15"/>
        <v>-3.5520421688994476E-2</v>
      </c>
    </row>
    <row r="503" spans="2:8" x14ac:dyDescent="0.3">
      <c r="B503" s="205">
        <v>42478</v>
      </c>
      <c r="C503" s="81">
        <v>254.55671699999999</v>
      </c>
      <c r="D503" s="62">
        <f t="shared" si="14"/>
        <v>0.93008222600552004</v>
      </c>
      <c r="E503">
        <v>2.279937442732733E-2</v>
      </c>
      <c r="G503">
        <v>496</v>
      </c>
      <c r="H503">
        <f t="shared" ca="1" si="15"/>
        <v>4.8945192628855032E-3</v>
      </c>
    </row>
    <row r="504" spans="2:8" x14ac:dyDescent="0.3">
      <c r="B504" s="205">
        <v>41389</v>
      </c>
      <c r="C504" s="81">
        <v>131.88905299999999</v>
      </c>
      <c r="D504" s="62">
        <f t="shared" si="14"/>
        <v>2.0286930134768046</v>
      </c>
      <c r="E504">
        <v>2.2791001018610538E-2</v>
      </c>
      <c r="G504">
        <v>497</v>
      </c>
      <c r="H504">
        <f t="shared" ca="1" si="15"/>
        <v>3.6602578414681446E-2</v>
      </c>
    </row>
    <row r="505" spans="2:8" x14ac:dyDescent="0.3">
      <c r="B505" s="205">
        <v>39373</v>
      </c>
      <c r="C505" s="81">
        <v>43.546523999999998</v>
      </c>
      <c r="D505" s="62">
        <f t="shared" si="14"/>
        <v>-0.52658573524728569</v>
      </c>
      <c r="E505">
        <v>2.2760816429795015E-2</v>
      </c>
      <c r="G505">
        <v>498</v>
      </c>
      <c r="H505">
        <f t="shared" ca="1" si="15"/>
        <v>-8.8952429683067857E-4</v>
      </c>
    </row>
    <row r="506" spans="2:8" x14ac:dyDescent="0.3">
      <c r="B506" s="205">
        <v>40421</v>
      </c>
      <c r="C506" s="81">
        <v>91.983970999999997</v>
      </c>
      <c r="D506" s="62">
        <f t="shared" si="14"/>
        <v>1.2040150014148887</v>
      </c>
      <c r="E506">
        <v>2.2727383659970155E-2</v>
      </c>
      <c r="G506">
        <v>499</v>
      </c>
      <c r="H506">
        <f t="shared" ca="1" si="15"/>
        <v>2.0942164413010372E-2</v>
      </c>
    </row>
    <row r="507" spans="2:8" x14ac:dyDescent="0.3">
      <c r="B507" s="205">
        <v>39196</v>
      </c>
      <c r="C507" s="81">
        <v>41.734729999999999</v>
      </c>
      <c r="D507" s="62">
        <f t="shared" si="14"/>
        <v>-0.53443417819398065</v>
      </c>
      <c r="E507">
        <v>2.2715281918124934E-2</v>
      </c>
      <c r="G507">
        <v>500</v>
      </c>
      <c r="H507">
        <f t="shared" ca="1" si="15"/>
        <v>4.2472036395810743E-2</v>
      </c>
    </row>
    <row r="508" spans="2:8" x14ac:dyDescent="0.3">
      <c r="B508" s="205">
        <v>40561</v>
      </c>
      <c r="C508" s="81">
        <v>89.643028000000001</v>
      </c>
      <c r="D508" s="62">
        <f t="shared" si="14"/>
        <v>-0.37826737236993407</v>
      </c>
      <c r="E508">
        <v>2.268131045725913E-2</v>
      </c>
      <c r="G508">
        <v>501</v>
      </c>
      <c r="H508">
        <f t="shared" ca="1" si="15"/>
        <v>-4.3510523446774248E-3</v>
      </c>
    </row>
    <row r="509" spans="2:8" x14ac:dyDescent="0.3">
      <c r="B509" s="205">
        <v>41467</v>
      </c>
      <c r="C509" s="81">
        <v>144.182602</v>
      </c>
      <c r="D509" s="62">
        <f t="shared" si="14"/>
        <v>-0.74170737822113197</v>
      </c>
      <c r="E509">
        <v>2.257319738059746E-2</v>
      </c>
      <c r="G509">
        <v>502</v>
      </c>
      <c r="H509">
        <f t="shared" ca="1" si="15"/>
        <v>4.3414289297945288E-2</v>
      </c>
    </row>
    <row r="510" spans="2:8" x14ac:dyDescent="0.3">
      <c r="B510" s="205">
        <v>44596</v>
      </c>
      <c r="C510" s="81">
        <v>558.21417199999996</v>
      </c>
      <c r="D510" s="62">
        <f t="shared" si="14"/>
        <v>3.6153511462568551</v>
      </c>
      <c r="E510">
        <v>2.2553626373666529E-2</v>
      </c>
      <c r="G510">
        <v>503</v>
      </c>
      <c r="H510">
        <f t="shared" ca="1" si="15"/>
        <v>-1.0416682092548979E-2</v>
      </c>
    </row>
    <row r="511" spans="2:8" x14ac:dyDescent="0.3">
      <c r="B511" s="205">
        <v>41317</v>
      </c>
      <c r="C511" s="81">
        <v>120.947281</v>
      </c>
      <c r="D511" s="62">
        <f t="shared" si="14"/>
        <v>-0.77468652392606363</v>
      </c>
      <c r="E511">
        <v>2.2553479882674372E-2</v>
      </c>
      <c r="G511">
        <v>504</v>
      </c>
      <c r="H511">
        <f t="shared" ca="1" si="15"/>
        <v>3.3680264171826374E-2</v>
      </c>
    </row>
    <row r="512" spans="2:8" x14ac:dyDescent="0.3">
      <c r="B512" s="205">
        <v>45072</v>
      </c>
      <c r="C512" s="81">
        <v>536.79559300000005</v>
      </c>
      <c r="D512" s="62">
        <f t="shared" si="14"/>
        <v>0.13842646284706894</v>
      </c>
      <c r="E512">
        <v>2.2540669255505255E-2</v>
      </c>
      <c r="G512">
        <v>505</v>
      </c>
      <c r="H512">
        <f t="shared" ca="1" si="15"/>
        <v>1.5085100554857754E-2</v>
      </c>
    </row>
    <row r="513" spans="2:8" x14ac:dyDescent="0.3">
      <c r="B513" s="205">
        <v>43929</v>
      </c>
      <c r="C513" s="81">
        <v>471.52417000000003</v>
      </c>
      <c r="D513" s="62">
        <f t="shared" si="14"/>
        <v>-0.12127433639691394</v>
      </c>
      <c r="E513">
        <v>2.2510797252697973E-2</v>
      </c>
      <c r="G513">
        <v>506</v>
      </c>
      <c r="H513">
        <f t="shared" ca="1" si="15"/>
        <v>-2.2728893564674885E-4</v>
      </c>
    </row>
    <row r="514" spans="2:8" x14ac:dyDescent="0.3">
      <c r="B514" s="205">
        <v>45315</v>
      </c>
      <c r="C514" s="81">
        <v>536.59997599999997</v>
      </c>
      <c r="D514" s="62">
        <f t="shared" si="14"/>
        <v>1.5161988089563492</v>
      </c>
      <c r="E514">
        <v>2.2484733745839921E-2</v>
      </c>
      <c r="G514">
        <v>507</v>
      </c>
      <c r="H514">
        <f t="shared" ca="1" si="15"/>
        <v>1.830344402779242E-2</v>
      </c>
    </row>
    <row r="515" spans="2:8" x14ac:dyDescent="0.3">
      <c r="B515" s="205">
        <v>41878</v>
      </c>
      <c r="C515" s="81">
        <v>213.25817900000001</v>
      </c>
      <c r="D515" s="62">
        <f t="shared" si="14"/>
        <v>-0.62896418512375374</v>
      </c>
      <c r="E515">
        <v>2.2452331097113396E-2</v>
      </c>
      <c r="G515">
        <v>508</v>
      </c>
      <c r="H515">
        <f t="shared" ca="1" si="15"/>
        <v>-3.948099650989137E-2</v>
      </c>
    </row>
    <row r="516" spans="2:8" x14ac:dyDescent="0.3">
      <c r="B516" s="205">
        <v>44421</v>
      </c>
      <c r="C516" s="81">
        <v>574.76440400000001</v>
      </c>
      <c r="D516" s="62">
        <f t="shared" si="14"/>
        <v>1.2674313475189249</v>
      </c>
      <c r="E516">
        <v>2.2419099302743713E-2</v>
      </c>
      <c r="G516">
        <v>509</v>
      </c>
      <c r="H516">
        <f t="shared" ca="1" si="15"/>
        <v>-6.8526556935771194E-3</v>
      </c>
    </row>
    <row r="517" spans="2:8" x14ac:dyDescent="0.3">
      <c r="B517" s="205">
        <v>42487</v>
      </c>
      <c r="C517" s="81">
        <v>253.48701500000001</v>
      </c>
      <c r="D517" s="62">
        <f t="shared" si="14"/>
        <v>1.9456625592885632</v>
      </c>
      <c r="E517">
        <v>2.2322504762139567E-2</v>
      </c>
      <c r="G517">
        <v>510</v>
      </c>
      <c r="H517">
        <f t="shared" ca="1" si="15"/>
        <v>-4.5103135073381283E-3</v>
      </c>
    </row>
    <row r="518" spans="2:8" x14ac:dyDescent="0.3">
      <c r="B518" s="205">
        <v>40940</v>
      </c>
      <c r="C518" s="81">
        <v>86.054328999999996</v>
      </c>
      <c r="D518" s="62">
        <f t="shared" si="14"/>
        <v>-0.68526967268785532</v>
      </c>
      <c r="E518">
        <v>2.2293246810373805E-2</v>
      </c>
      <c r="G518">
        <v>511</v>
      </c>
      <c r="H518">
        <f t="shared" ca="1" si="15"/>
        <v>5.2045973154409238E-2</v>
      </c>
    </row>
    <row r="519" spans="2:8" x14ac:dyDescent="0.3">
      <c r="B519" s="205">
        <v>42899</v>
      </c>
      <c r="C519" s="81">
        <v>273.42242399999998</v>
      </c>
      <c r="D519" s="62">
        <f t="shared" si="14"/>
        <v>25.187190878333887</v>
      </c>
      <c r="E519">
        <v>2.2249411510789695E-2</v>
      </c>
      <c r="G519">
        <v>512</v>
      </c>
      <c r="H519">
        <f t="shared" ca="1" si="15"/>
        <v>3.0197716927476161E-2</v>
      </c>
    </row>
    <row r="520" spans="2:8" x14ac:dyDescent="0.3">
      <c r="B520" s="205">
        <v>38077</v>
      </c>
      <c r="C520" s="81">
        <v>10.441075</v>
      </c>
      <c r="D520" s="62">
        <f t="shared" ref="D520:D583" si="16">(C520-C521)/C521</f>
        <v>-0.36962793704873642</v>
      </c>
      <c r="E520">
        <v>2.222223310043614E-2</v>
      </c>
      <c r="G520">
        <v>513</v>
      </c>
      <c r="H520">
        <f t="shared" ca="1" si="15"/>
        <v>-1.6533648874686762E-2</v>
      </c>
    </row>
    <row r="521" spans="2:8" x14ac:dyDescent="0.3">
      <c r="B521" s="205">
        <v>38478</v>
      </c>
      <c r="C521" s="81">
        <v>16.563352999999999</v>
      </c>
      <c r="D521" s="62">
        <f t="shared" si="16"/>
        <v>-0.97049647907928771</v>
      </c>
      <c r="E521">
        <v>2.2150062229919425E-2</v>
      </c>
      <c r="G521">
        <v>514</v>
      </c>
      <c r="H521">
        <f t="shared" ref="H521:H584" ca="1" si="17">_xlfn.NORM.INV(RAND(),N$10,N$11)</f>
        <v>-1.9781168886796267E-2</v>
      </c>
    </row>
    <row r="522" spans="2:8" x14ac:dyDescent="0.3">
      <c r="B522" s="205">
        <v>44679</v>
      </c>
      <c r="C522" s="81">
        <v>561.40258800000004</v>
      </c>
      <c r="D522" s="62">
        <f t="shared" si="16"/>
        <v>14.805573868771381</v>
      </c>
      <c r="E522">
        <v>2.2148730217013936E-2</v>
      </c>
      <c r="G522">
        <v>515</v>
      </c>
      <c r="H522">
        <f t="shared" ca="1" si="17"/>
        <v>-1.9605612533764125E-2</v>
      </c>
    </row>
    <row r="523" spans="2:8" x14ac:dyDescent="0.3">
      <c r="B523" s="205">
        <v>39808</v>
      </c>
      <c r="C523" s="81">
        <v>35.519278999999997</v>
      </c>
      <c r="D523" s="62">
        <f t="shared" si="16"/>
        <v>-0.93945436554178452</v>
      </c>
      <c r="E523">
        <v>2.2139995964306748E-2</v>
      </c>
      <c r="G523">
        <v>516</v>
      </c>
      <c r="H523">
        <f t="shared" ca="1" si="17"/>
        <v>2.2646062230216508E-3</v>
      </c>
    </row>
    <row r="524" spans="2:8" x14ac:dyDescent="0.3">
      <c r="B524" s="205">
        <v>45112</v>
      </c>
      <c r="C524" s="81">
        <v>586.65301499999998</v>
      </c>
      <c r="D524" s="62">
        <f t="shared" si="16"/>
        <v>13.227858350289939</v>
      </c>
      <c r="E524">
        <v>2.208238009592732E-2</v>
      </c>
      <c r="G524">
        <v>517</v>
      </c>
      <c r="H524">
        <f t="shared" ca="1" si="17"/>
        <v>2.5884107497372418E-2</v>
      </c>
    </row>
    <row r="525" spans="2:8" x14ac:dyDescent="0.3">
      <c r="B525" s="205">
        <v>39531</v>
      </c>
      <c r="C525" s="81">
        <v>41.232700000000001</v>
      </c>
      <c r="D525" s="62">
        <f t="shared" si="16"/>
        <v>-0.85509839733121029</v>
      </c>
      <c r="E525">
        <v>2.2081564452313289E-2</v>
      </c>
      <c r="G525">
        <v>518</v>
      </c>
      <c r="H525">
        <f t="shared" ca="1" si="17"/>
        <v>-3.9387970074031824E-2</v>
      </c>
    </row>
    <row r="526" spans="2:8" x14ac:dyDescent="0.3">
      <c r="B526" s="205">
        <v>42524</v>
      </c>
      <c r="C526" s="81">
        <v>284.55654900000002</v>
      </c>
      <c r="D526" s="62">
        <f t="shared" si="16"/>
        <v>45.369976640368407</v>
      </c>
      <c r="E526">
        <v>2.2051436626620742E-2</v>
      </c>
      <c r="G526">
        <v>519</v>
      </c>
      <c r="H526">
        <f t="shared" ca="1" si="17"/>
        <v>-2.5673204611468526E-3</v>
      </c>
    </row>
    <row r="527" spans="2:8" x14ac:dyDescent="0.3">
      <c r="B527" s="205">
        <v>37462</v>
      </c>
      <c r="C527" s="81">
        <v>6.1366550000000002</v>
      </c>
      <c r="D527" s="62">
        <f t="shared" si="16"/>
        <v>-0.89534789172555196</v>
      </c>
      <c r="E527">
        <v>2.1984987284006805E-2</v>
      </c>
      <c r="G527">
        <v>520</v>
      </c>
      <c r="H527">
        <f t="shared" ca="1" si="17"/>
        <v>4.7141084605227201E-2</v>
      </c>
    </row>
    <row r="528" spans="2:8" x14ac:dyDescent="0.3">
      <c r="B528" s="205">
        <v>40014</v>
      </c>
      <c r="C528" s="81">
        <v>58.638618000000001</v>
      </c>
      <c r="D528" s="62">
        <f t="shared" si="16"/>
        <v>-0.15357500654789541</v>
      </c>
      <c r="E528">
        <v>2.1969961496583406E-2</v>
      </c>
      <c r="G528">
        <v>521</v>
      </c>
      <c r="H528">
        <f t="shared" ca="1" si="17"/>
        <v>1.6985819794291133E-3</v>
      </c>
    </row>
    <row r="529" spans="2:8" x14ac:dyDescent="0.3">
      <c r="B529" s="205">
        <v>40206</v>
      </c>
      <c r="C529" s="81">
        <v>69.277985000000001</v>
      </c>
      <c r="D529" s="62">
        <f t="shared" si="16"/>
        <v>0.39942260422507031</v>
      </c>
      <c r="E529">
        <v>2.1907242669951255E-2</v>
      </c>
      <c r="G529">
        <v>522</v>
      </c>
      <c r="H529">
        <f t="shared" ca="1" si="17"/>
        <v>1.1741722668665428E-2</v>
      </c>
    </row>
    <row r="530" spans="2:8" x14ac:dyDescent="0.3">
      <c r="B530" s="205">
        <v>39448</v>
      </c>
      <c r="C530" s="81">
        <v>49.504691999999999</v>
      </c>
      <c r="D530" s="62">
        <f t="shared" si="16"/>
        <v>-0.80220932420732405</v>
      </c>
      <c r="E530">
        <v>2.1891422251341556E-2</v>
      </c>
      <c r="G530">
        <v>523</v>
      </c>
      <c r="H530">
        <f t="shared" ca="1" si="17"/>
        <v>1.968079426783053E-2</v>
      </c>
    </row>
    <row r="531" spans="2:8" x14ac:dyDescent="0.3">
      <c r="B531" s="205">
        <v>42117</v>
      </c>
      <c r="C531" s="81">
        <v>250.28829999999999</v>
      </c>
      <c r="D531" s="62">
        <f t="shared" si="16"/>
        <v>-0.48213183800060161</v>
      </c>
      <c r="E531">
        <v>2.1866136374324822E-2</v>
      </c>
      <c r="G531">
        <v>524</v>
      </c>
      <c r="H531">
        <f t="shared" ca="1" si="17"/>
        <v>2.1369742647036869E-2</v>
      </c>
    </row>
    <row r="532" spans="2:8" x14ac:dyDescent="0.3">
      <c r="B532" s="205">
        <v>43854</v>
      </c>
      <c r="C532" s="81">
        <v>483.30505399999998</v>
      </c>
      <c r="D532" s="62">
        <f t="shared" si="16"/>
        <v>11.719094279425446</v>
      </c>
      <c r="E532">
        <v>2.1845589151324455E-2</v>
      </c>
      <c r="G532">
        <v>525</v>
      </c>
      <c r="H532">
        <f t="shared" ca="1" si="17"/>
        <v>-2.249662754920629E-2</v>
      </c>
    </row>
    <row r="533" spans="2:8" x14ac:dyDescent="0.3">
      <c r="B533" s="205">
        <v>39710</v>
      </c>
      <c r="C533" s="81">
        <v>37.998386000000004</v>
      </c>
      <c r="D533" s="62">
        <f t="shared" si="16"/>
        <v>-0.85332676250492057</v>
      </c>
      <c r="E533">
        <v>2.1839410577993226E-2</v>
      </c>
      <c r="G533">
        <v>526</v>
      </c>
      <c r="H533">
        <f t="shared" ca="1" si="17"/>
        <v>-3.4906496060378371E-2</v>
      </c>
    </row>
    <row r="534" spans="2:8" x14ac:dyDescent="0.3">
      <c r="B534" s="205">
        <v>42339</v>
      </c>
      <c r="C534" s="81">
        <v>259.06829800000003</v>
      </c>
      <c r="D534" s="62">
        <f t="shared" si="16"/>
        <v>-0.44626342131510216</v>
      </c>
      <c r="E534">
        <v>2.183054103724771E-2</v>
      </c>
      <c r="G534">
        <v>527</v>
      </c>
      <c r="H534">
        <f t="shared" ca="1" si="17"/>
        <v>2.3689607100981367E-2</v>
      </c>
    </row>
    <row r="535" spans="2:8" x14ac:dyDescent="0.3">
      <c r="B535" s="205">
        <v>44025</v>
      </c>
      <c r="C535" s="81">
        <v>467.85476699999998</v>
      </c>
      <c r="D535" s="62">
        <f t="shared" si="16"/>
        <v>1.1638431010370951</v>
      </c>
      <c r="E535">
        <v>2.1828658646442792E-2</v>
      </c>
      <c r="G535">
        <v>528</v>
      </c>
      <c r="H535">
        <f t="shared" ca="1" si="17"/>
        <v>1.4276966337748682E-2</v>
      </c>
    </row>
    <row r="536" spans="2:8" x14ac:dyDescent="0.3">
      <c r="B536" s="205">
        <v>41955</v>
      </c>
      <c r="C536" s="81">
        <v>216.21473700000001</v>
      </c>
      <c r="D536" s="62">
        <f t="shared" si="16"/>
        <v>-0.33482032492649161</v>
      </c>
      <c r="E536">
        <v>2.1819723371043907E-2</v>
      </c>
      <c r="G536">
        <v>529</v>
      </c>
      <c r="H536">
        <f t="shared" ca="1" si="17"/>
        <v>-7.9358318040969149E-3</v>
      </c>
    </row>
    <row r="537" spans="2:8" x14ac:dyDescent="0.3">
      <c r="B537" s="205">
        <v>43201</v>
      </c>
      <c r="C537" s="81">
        <v>325.04711900000001</v>
      </c>
      <c r="D537" s="62">
        <f t="shared" si="16"/>
        <v>6.288068499886065</v>
      </c>
      <c r="E537">
        <v>2.1806657006932323E-2</v>
      </c>
      <c r="G537">
        <v>530</v>
      </c>
      <c r="H537">
        <f t="shared" ca="1" si="17"/>
        <v>-2.9109398388534125E-3</v>
      </c>
    </row>
    <row r="538" spans="2:8" x14ac:dyDescent="0.3">
      <c r="B538" s="205">
        <v>39353</v>
      </c>
      <c r="C538" s="81">
        <v>44.599899000000001</v>
      </c>
      <c r="D538" s="62">
        <f t="shared" si="16"/>
        <v>-2.3629512013903947E-3</v>
      </c>
      <c r="E538">
        <v>2.1717923614316573E-2</v>
      </c>
      <c r="G538">
        <v>531</v>
      </c>
      <c r="H538">
        <f t="shared" ca="1" si="17"/>
        <v>-8.7765965342412634E-3</v>
      </c>
    </row>
    <row r="539" spans="2:8" x14ac:dyDescent="0.3">
      <c r="B539" s="205">
        <v>39932</v>
      </c>
      <c r="C539" s="81">
        <v>44.705536000000002</v>
      </c>
      <c r="D539" s="62">
        <f t="shared" si="16"/>
        <v>0.18338502347259272</v>
      </c>
      <c r="E539">
        <v>2.1674762760274559E-2</v>
      </c>
      <c r="G539">
        <v>532</v>
      </c>
      <c r="H539">
        <f t="shared" ca="1" si="17"/>
        <v>-4.8415294031889697E-2</v>
      </c>
    </row>
    <row r="540" spans="2:8" x14ac:dyDescent="0.3">
      <c r="B540" s="205">
        <v>38972</v>
      </c>
      <c r="C540" s="81">
        <v>37.777676</v>
      </c>
      <c r="D540" s="62">
        <f t="shared" si="16"/>
        <v>-0.72333387053903164</v>
      </c>
      <c r="E540">
        <v>2.1661530459826859E-2</v>
      </c>
      <c r="G540">
        <v>533</v>
      </c>
      <c r="H540">
        <f t="shared" ca="1" si="17"/>
        <v>-1.0513502431344118E-2</v>
      </c>
    </row>
    <row r="541" spans="2:8" x14ac:dyDescent="0.3">
      <c r="B541" s="205">
        <v>41396</v>
      </c>
      <c r="C541" s="81">
        <v>136.54608200000001</v>
      </c>
      <c r="D541" s="62">
        <f t="shared" si="16"/>
        <v>-0.71991087293888256</v>
      </c>
      <c r="E541">
        <v>2.1650881065426633E-2</v>
      </c>
      <c r="G541">
        <v>534</v>
      </c>
      <c r="H541">
        <f t="shared" ca="1" si="17"/>
        <v>-1.3808929639868909E-2</v>
      </c>
    </row>
    <row r="542" spans="2:8" x14ac:dyDescent="0.3">
      <c r="B542" s="205">
        <v>44102</v>
      </c>
      <c r="C542" s="81">
        <v>487.50939899999997</v>
      </c>
      <c r="D542" s="62">
        <f t="shared" si="16"/>
        <v>-2.8940297858883177E-2</v>
      </c>
      <c r="E542">
        <v>2.1619852728384653E-2</v>
      </c>
      <c r="G542">
        <v>535</v>
      </c>
      <c r="H542">
        <f t="shared" ca="1" si="17"/>
        <v>-2.1272950137628178E-2</v>
      </c>
    </row>
    <row r="543" spans="2:8" x14ac:dyDescent="0.3">
      <c r="B543" s="205">
        <v>43873</v>
      </c>
      <c r="C543" s="81">
        <v>502.038544</v>
      </c>
      <c r="D543" s="62">
        <f t="shared" si="16"/>
        <v>3.1837324553503139</v>
      </c>
      <c r="E543">
        <v>2.1615273870679141E-2</v>
      </c>
      <c r="G543">
        <v>536</v>
      </c>
      <c r="H543">
        <f t="shared" ca="1" si="17"/>
        <v>-2.3727674767618362E-2</v>
      </c>
    </row>
    <row r="544" spans="2:8" x14ac:dyDescent="0.3">
      <c r="B544" s="205">
        <v>41305</v>
      </c>
      <c r="C544" s="81">
        <v>119.997765</v>
      </c>
      <c r="D544" s="62">
        <f t="shared" si="16"/>
        <v>0.33270623524444598</v>
      </c>
      <c r="E544">
        <v>2.1554999119318081E-2</v>
      </c>
      <c r="G544">
        <v>537</v>
      </c>
      <c r="H544">
        <f t="shared" ca="1" si="17"/>
        <v>-1.8496875995424104E-2</v>
      </c>
    </row>
    <row r="545" spans="2:8" x14ac:dyDescent="0.3">
      <c r="B545" s="205">
        <v>40527</v>
      </c>
      <c r="C545" s="81">
        <v>90.040672000000001</v>
      </c>
      <c r="D545" s="62">
        <f t="shared" si="16"/>
        <v>14.082677212177879</v>
      </c>
      <c r="E545">
        <v>2.1553633746597637E-2</v>
      </c>
      <c r="G545">
        <v>538</v>
      </c>
      <c r="H545">
        <f t="shared" ca="1" si="17"/>
        <v>-2.3793976661029389E-2</v>
      </c>
    </row>
    <row r="546" spans="2:8" x14ac:dyDescent="0.3">
      <c r="B546" s="205">
        <v>37649</v>
      </c>
      <c r="C546" s="81">
        <v>5.9698070000000003</v>
      </c>
      <c r="D546" s="62">
        <f t="shared" si="16"/>
        <v>-0.86103661470711246</v>
      </c>
      <c r="E546">
        <v>2.1540310137344365E-2</v>
      </c>
      <c r="G546">
        <v>539</v>
      </c>
      <c r="H546">
        <f t="shared" ca="1" si="17"/>
        <v>-1.9933442390039104E-2</v>
      </c>
    </row>
    <row r="547" spans="2:8" x14ac:dyDescent="0.3">
      <c r="B547" s="205">
        <v>39920</v>
      </c>
      <c r="C547" s="81">
        <v>42.959567999999997</v>
      </c>
      <c r="D547" s="62">
        <f t="shared" si="16"/>
        <v>0.28361540487836112</v>
      </c>
      <c r="E547">
        <v>2.1527602887898983E-2</v>
      </c>
      <c r="G547">
        <v>540</v>
      </c>
      <c r="H547">
        <f t="shared" ca="1" si="17"/>
        <v>1.2236157694128467E-2</v>
      </c>
    </row>
    <row r="548" spans="2:8" x14ac:dyDescent="0.3">
      <c r="B548" s="205">
        <v>39794</v>
      </c>
      <c r="C548" s="81">
        <v>33.467632000000002</v>
      </c>
      <c r="D548" s="62">
        <f t="shared" si="16"/>
        <v>-0.92144811905020996</v>
      </c>
      <c r="E548">
        <v>2.1526430852464241E-2</v>
      </c>
      <c r="G548">
        <v>541</v>
      </c>
      <c r="H548">
        <f t="shared" ca="1" si="17"/>
        <v>-1.1387784974661894E-2</v>
      </c>
    </row>
    <row r="549" spans="2:8" x14ac:dyDescent="0.3">
      <c r="B549" s="205">
        <v>43448</v>
      </c>
      <c r="C549" s="81">
        <v>426.05767800000001</v>
      </c>
      <c r="D549" s="62">
        <f t="shared" si="16"/>
        <v>0.66248512530873371</v>
      </c>
      <c r="E549">
        <v>2.1509037016461188E-2</v>
      </c>
      <c r="G549">
        <v>542</v>
      </c>
      <c r="H549">
        <f t="shared" ca="1" si="17"/>
        <v>2.519185826624875E-2</v>
      </c>
    </row>
    <row r="550" spans="2:8" x14ac:dyDescent="0.3">
      <c r="B550" s="205">
        <v>42355</v>
      </c>
      <c r="C550" s="81">
        <v>256.27758799999998</v>
      </c>
      <c r="D550" s="62">
        <f t="shared" si="16"/>
        <v>26.064330770885526</v>
      </c>
      <c r="E550">
        <v>2.1505345228091267E-2</v>
      </c>
      <c r="G550">
        <v>543</v>
      </c>
      <c r="H550">
        <f t="shared" ca="1" si="17"/>
        <v>5.408495056612754E-2</v>
      </c>
    </row>
    <row r="551" spans="2:8" x14ac:dyDescent="0.3">
      <c r="B551" s="205">
        <v>38194</v>
      </c>
      <c r="C551" s="81">
        <v>9.469201</v>
      </c>
      <c r="D551" s="62">
        <f t="shared" si="16"/>
        <v>-0.19290925872560447</v>
      </c>
      <c r="E551">
        <v>2.1486687351989293E-2</v>
      </c>
      <c r="G551">
        <v>544</v>
      </c>
      <c r="H551">
        <f t="shared" ca="1" si="17"/>
        <v>1.2309769725555017E-2</v>
      </c>
    </row>
    <row r="552" spans="2:8" x14ac:dyDescent="0.3">
      <c r="B552" s="205">
        <v>37979</v>
      </c>
      <c r="C552" s="81">
        <v>11.732511000000001</v>
      </c>
      <c r="D552" s="62">
        <f t="shared" si="16"/>
        <v>-0.96003742503132705</v>
      </c>
      <c r="E552">
        <v>2.1465334942370164E-2</v>
      </c>
      <c r="G552">
        <v>545</v>
      </c>
      <c r="H552">
        <f t="shared" ca="1" si="17"/>
        <v>1.2756504239190851E-3</v>
      </c>
    </row>
    <row r="553" spans="2:8" x14ac:dyDescent="0.3">
      <c r="B553" s="205">
        <v>42558</v>
      </c>
      <c r="C553" s="81">
        <v>293.58746300000001</v>
      </c>
      <c r="D553" s="62">
        <f t="shared" si="16"/>
        <v>1.5216682306945344</v>
      </c>
      <c r="E553">
        <v>2.142857659756266E-2</v>
      </c>
      <c r="G553">
        <v>546</v>
      </c>
      <c r="H553">
        <f t="shared" ca="1" si="17"/>
        <v>7.303390401799773E-3</v>
      </c>
    </row>
    <row r="554" spans="2:8" x14ac:dyDescent="0.3">
      <c r="B554" s="205">
        <v>41288</v>
      </c>
      <c r="C554" s="81">
        <v>116.425888</v>
      </c>
      <c r="D554" s="62">
        <f t="shared" si="16"/>
        <v>9.7285357892654272</v>
      </c>
      <c r="E554">
        <v>2.1419922622361351E-2</v>
      </c>
      <c r="G554">
        <v>547</v>
      </c>
      <c r="H554">
        <f t="shared" ca="1" si="17"/>
        <v>-2.3548099452337058E-3</v>
      </c>
    </row>
    <row r="555" spans="2:8" x14ac:dyDescent="0.3">
      <c r="B555" s="205">
        <v>38149</v>
      </c>
      <c r="C555" s="81">
        <v>10.851983000000001</v>
      </c>
      <c r="D555" s="62">
        <f t="shared" si="16"/>
        <v>-0.9791633005625543</v>
      </c>
      <c r="E555">
        <v>2.1362625241117608E-2</v>
      </c>
      <c r="G555">
        <v>548</v>
      </c>
      <c r="H555">
        <f t="shared" ca="1" si="17"/>
        <v>-1.71020487244339E-3</v>
      </c>
    </row>
    <row r="556" spans="2:8" x14ac:dyDescent="0.3">
      <c r="B556" s="205">
        <v>44238</v>
      </c>
      <c r="C556" s="81">
        <v>520.81103499999995</v>
      </c>
      <c r="D556" s="62">
        <f t="shared" si="16"/>
        <v>12.698438655690858</v>
      </c>
      <c r="E556">
        <v>2.1252130078363112E-2</v>
      </c>
      <c r="G556">
        <v>549</v>
      </c>
      <c r="H556">
        <f t="shared" ca="1" si="17"/>
        <v>-2.1612006467380634E-2</v>
      </c>
    </row>
    <row r="557" spans="2:8" x14ac:dyDescent="0.3">
      <c r="B557" s="205">
        <v>39835</v>
      </c>
      <c r="C557" s="81">
        <v>38.019736999999999</v>
      </c>
      <c r="D557" s="62">
        <f t="shared" si="16"/>
        <v>-0.85229129698847106</v>
      </c>
      <c r="E557">
        <v>2.1239703323784751E-2</v>
      </c>
      <c r="G557">
        <v>550</v>
      </c>
      <c r="H557">
        <f t="shared" ca="1" si="17"/>
        <v>-1.1791664427234755E-2</v>
      </c>
    </row>
    <row r="558" spans="2:8" x14ac:dyDescent="0.3">
      <c r="B558" s="205">
        <v>42724</v>
      </c>
      <c r="C558" s="81">
        <v>257.39672899999999</v>
      </c>
      <c r="D558" s="62">
        <f t="shared" si="16"/>
        <v>15.555986219635637</v>
      </c>
      <c r="E558">
        <v>2.119379365115907E-2</v>
      </c>
      <c r="G558">
        <v>551</v>
      </c>
      <c r="H558">
        <f t="shared" ca="1" si="17"/>
        <v>5.0321409481697416E-3</v>
      </c>
    </row>
    <row r="559" spans="2:8" x14ac:dyDescent="0.3">
      <c r="B559" s="205">
        <v>38454</v>
      </c>
      <c r="C559" s="81">
        <v>15.547048999999999</v>
      </c>
      <c r="D559" s="62">
        <f t="shared" si="16"/>
        <v>-0.97566606376752762</v>
      </c>
      <c r="E559">
        <v>2.1191680365055626E-2</v>
      </c>
      <c r="G559">
        <v>552</v>
      </c>
      <c r="H559">
        <f t="shared" ca="1" si="17"/>
        <v>3.3004876851556633E-2</v>
      </c>
    </row>
    <row r="560" spans="2:8" x14ac:dyDescent="0.3">
      <c r="B560" s="205">
        <v>44456</v>
      </c>
      <c r="C560" s="81">
        <v>638.90399200000002</v>
      </c>
      <c r="D560" s="62">
        <f t="shared" si="16"/>
        <v>64.043284920894351</v>
      </c>
      <c r="E560">
        <v>2.1158714291694244E-2</v>
      </c>
      <c r="G560">
        <v>553</v>
      </c>
      <c r="H560">
        <f t="shared" ca="1" si="17"/>
        <v>1.6409238844854027E-2</v>
      </c>
    </row>
    <row r="561" spans="2:8" x14ac:dyDescent="0.3">
      <c r="B561" s="205">
        <v>38072</v>
      </c>
      <c r="C561" s="81">
        <v>9.8227510000000002</v>
      </c>
      <c r="D561" s="62">
        <f t="shared" si="16"/>
        <v>-0.75166121068468883</v>
      </c>
      <c r="E561">
        <v>2.1155493291525506E-2</v>
      </c>
      <c r="G561">
        <v>554</v>
      </c>
      <c r="H561">
        <f t="shared" ca="1" si="17"/>
        <v>-8.5919024901415716E-3</v>
      </c>
    </row>
    <row r="562" spans="2:8" x14ac:dyDescent="0.3">
      <c r="B562" s="205">
        <v>39885</v>
      </c>
      <c r="C562" s="81">
        <v>39.553832999999997</v>
      </c>
      <c r="D562" s="62">
        <f t="shared" si="16"/>
        <v>-0.80816599216427953</v>
      </c>
      <c r="E562">
        <v>2.1145974122615242E-2</v>
      </c>
      <c r="G562">
        <v>555</v>
      </c>
      <c r="H562">
        <f t="shared" ca="1" si="17"/>
        <v>-1.3287973810048335E-2</v>
      </c>
    </row>
    <row r="563" spans="2:8" x14ac:dyDescent="0.3">
      <c r="B563" s="205">
        <v>41872</v>
      </c>
      <c r="C563" s="81">
        <v>206.187805</v>
      </c>
      <c r="D563" s="62">
        <f t="shared" si="16"/>
        <v>1.3306732960572352</v>
      </c>
      <c r="E563">
        <v>2.1145929195238902E-2</v>
      </c>
      <c r="G563">
        <v>556</v>
      </c>
      <c r="H563">
        <f t="shared" ca="1" si="17"/>
        <v>6.2424406849807918E-3</v>
      </c>
    </row>
    <row r="564" spans="2:8" x14ac:dyDescent="0.3">
      <c r="B564" s="205">
        <v>40868</v>
      </c>
      <c r="C564" s="81">
        <v>88.467055999999999</v>
      </c>
      <c r="D564" s="62">
        <f t="shared" si="16"/>
        <v>-0.7980572423706348</v>
      </c>
      <c r="E564">
        <v>2.1145007474159906E-2</v>
      </c>
      <c r="G564">
        <v>557</v>
      </c>
      <c r="H564">
        <f t="shared" ca="1" si="17"/>
        <v>-2.5277973641389149E-2</v>
      </c>
    </row>
    <row r="565" spans="2:8" x14ac:dyDescent="0.3">
      <c r="B565" s="205">
        <v>43752</v>
      </c>
      <c r="C565" s="81">
        <v>438.07986499999998</v>
      </c>
      <c r="D565" s="62">
        <f t="shared" si="16"/>
        <v>11.827542007299531</v>
      </c>
      <c r="E565">
        <v>2.1095164105750904E-2</v>
      </c>
      <c r="G565">
        <v>558</v>
      </c>
      <c r="H565">
        <f t="shared" ca="1" si="17"/>
        <v>1.5489879766270691E-2</v>
      </c>
    </row>
    <row r="566" spans="2:8" x14ac:dyDescent="0.3">
      <c r="B566" s="205">
        <v>39737</v>
      </c>
      <c r="C566" s="81">
        <v>34.151505</v>
      </c>
      <c r="D566" s="62">
        <f t="shared" si="16"/>
        <v>-0.83030780261518178</v>
      </c>
      <c r="E566">
        <v>2.1085945665851674E-2</v>
      </c>
      <c r="G566">
        <v>559</v>
      </c>
      <c r="H566">
        <f t="shared" ca="1" si="17"/>
        <v>-3.4212655249989475E-2</v>
      </c>
    </row>
    <row r="567" spans="2:8" x14ac:dyDescent="0.3">
      <c r="B567" s="205">
        <v>41941</v>
      </c>
      <c r="C567" s="81">
        <v>201.25559999999999</v>
      </c>
      <c r="D567" s="62">
        <f t="shared" si="16"/>
        <v>-0.16701710299531819</v>
      </c>
      <c r="E567">
        <v>2.1082180414381525E-2</v>
      </c>
      <c r="G567">
        <v>560</v>
      </c>
      <c r="H567">
        <f t="shared" ca="1" si="17"/>
        <v>6.8804410793406896E-3</v>
      </c>
    </row>
    <row r="568" spans="2:8" x14ac:dyDescent="0.3">
      <c r="B568" s="205">
        <v>42037</v>
      </c>
      <c r="C568" s="81">
        <v>241.60832199999999</v>
      </c>
      <c r="D568" s="62">
        <f t="shared" si="16"/>
        <v>-0.56548938614266098</v>
      </c>
      <c r="E568">
        <v>2.1073098691717376E-2</v>
      </c>
      <c r="G568">
        <v>561</v>
      </c>
      <c r="H568">
        <f t="shared" ca="1" si="17"/>
        <v>-7.7502183386202088E-3</v>
      </c>
    </row>
    <row r="569" spans="2:8" x14ac:dyDescent="0.3">
      <c r="B569" s="205">
        <v>44301</v>
      </c>
      <c r="C569" s="81">
        <v>556.04699700000003</v>
      </c>
      <c r="D569" s="62">
        <f t="shared" si="16"/>
        <v>12.506427957652862</v>
      </c>
      <c r="E569">
        <v>2.1062050302531415E-2</v>
      </c>
      <c r="G569">
        <v>562</v>
      </c>
      <c r="H569">
        <f t="shared" ca="1" si="17"/>
        <v>-4.6861030978881521E-3</v>
      </c>
    </row>
    <row r="570" spans="2:8" x14ac:dyDescent="0.3">
      <c r="B570" s="205">
        <v>39598</v>
      </c>
      <c r="C570" s="81">
        <v>41.169063999999999</v>
      </c>
      <c r="D570" s="62">
        <f t="shared" si="16"/>
        <v>9.8217296982234539E-2</v>
      </c>
      <c r="E570">
        <v>2.1041142891694474E-2</v>
      </c>
      <c r="G570">
        <v>563</v>
      </c>
      <c r="H570">
        <f t="shared" ca="1" si="17"/>
        <v>1.589357414164938E-2</v>
      </c>
    </row>
    <row r="571" spans="2:8" x14ac:dyDescent="0.3">
      <c r="B571" s="205">
        <v>38933</v>
      </c>
      <c r="C571" s="81">
        <v>37.487175000000001</v>
      </c>
      <c r="D571" s="62">
        <f t="shared" si="16"/>
        <v>-8.3224966059159328E-2</v>
      </c>
      <c r="E571">
        <v>2.1024280828384652E-2</v>
      </c>
      <c r="G571">
        <v>564</v>
      </c>
      <c r="H571">
        <f t="shared" ca="1" si="17"/>
        <v>-2.7692436741179081E-2</v>
      </c>
    </row>
    <row r="572" spans="2:8" x14ac:dyDescent="0.3">
      <c r="B572" s="205">
        <v>39898</v>
      </c>
      <c r="C572" s="81">
        <v>40.890265999999997</v>
      </c>
      <c r="D572" s="62">
        <f t="shared" si="16"/>
        <v>-0.92581587856323011</v>
      </c>
      <c r="E572">
        <v>2.099046867027855E-2</v>
      </c>
      <c r="G572">
        <v>565</v>
      </c>
      <c r="H572">
        <f t="shared" ca="1" si="17"/>
        <v>-2.4631475632913838E-3</v>
      </c>
    </row>
    <row r="573" spans="2:8" x14ac:dyDescent="0.3">
      <c r="B573" s="205">
        <v>44672</v>
      </c>
      <c r="C573" s="81">
        <v>551.19970699999999</v>
      </c>
      <c r="D573" s="62">
        <f t="shared" si="16"/>
        <v>11.500477544803303</v>
      </c>
      <c r="E573">
        <v>2.0988540375557852E-2</v>
      </c>
      <c r="G573">
        <v>566</v>
      </c>
      <c r="H573">
        <f t="shared" ca="1" si="17"/>
        <v>-2.5606255570681788E-2</v>
      </c>
    </row>
    <row r="574" spans="2:8" x14ac:dyDescent="0.3">
      <c r="B574" s="205">
        <v>39294</v>
      </c>
      <c r="C574" s="81">
        <v>44.094292000000003</v>
      </c>
      <c r="D574" s="62">
        <f t="shared" si="16"/>
        <v>0.22197631730580142</v>
      </c>
      <c r="E574">
        <v>2.0975614533804494E-2</v>
      </c>
      <c r="G574">
        <v>567</v>
      </c>
      <c r="H574">
        <f t="shared" ca="1" si="17"/>
        <v>4.3371820103801258E-2</v>
      </c>
    </row>
    <row r="575" spans="2:8" x14ac:dyDescent="0.3">
      <c r="B575" s="205">
        <v>38817</v>
      </c>
      <c r="C575" s="81">
        <v>36.084408000000003</v>
      </c>
      <c r="D575" s="62">
        <f t="shared" si="16"/>
        <v>-0.18321438987762273</v>
      </c>
      <c r="E575">
        <v>2.0971497550533794E-2</v>
      </c>
      <c r="G575">
        <v>568</v>
      </c>
      <c r="H575">
        <f t="shared" ca="1" si="17"/>
        <v>-3.2323192723032849E-2</v>
      </c>
    </row>
    <row r="576" spans="2:8" x14ac:dyDescent="0.3">
      <c r="B576" s="205">
        <v>39258</v>
      </c>
      <c r="C576" s="81">
        <v>44.178555000000003</v>
      </c>
      <c r="D576" s="62">
        <f t="shared" si="16"/>
        <v>5.3080915271478135</v>
      </c>
      <c r="E576">
        <v>2.0934698830011762E-2</v>
      </c>
      <c r="G576">
        <v>569</v>
      </c>
      <c r="H576">
        <f t="shared" ca="1" si="17"/>
        <v>2.8939442512059672E-2</v>
      </c>
    </row>
    <row r="577" spans="2:8" x14ac:dyDescent="0.3">
      <c r="B577" s="205">
        <v>37817</v>
      </c>
      <c r="C577" s="81">
        <v>7.0034739999999998</v>
      </c>
      <c r="D577" s="62">
        <f t="shared" si="16"/>
        <v>-0.83395096249169853</v>
      </c>
      <c r="E577">
        <v>2.0927524882604204E-2</v>
      </c>
      <c r="G577">
        <v>570</v>
      </c>
      <c r="H577">
        <f t="shared" ca="1" si="17"/>
        <v>4.6499735185197393E-3</v>
      </c>
    </row>
    <row r="578" spans="2:8" x14ac:dyDescent="0.3">
      <c r="B578" s="205">
        <v>39237</v>
      </c>
      <c r="C578" s="81">
        <v>42.177143000000001</v>
      </c>
      <c r="D578" s="62">
        <f t="shared" si="16"/>
        <v>-0.92929258943300785</v>
      </c>
      <c r="E578">
        <v>2.0907659037410528E-2</v>
      </c>
      <c r="G578">
        <v>571</v>
      </c>
      <c r="H578">
        <f t="shared" ca="1" si="17"/>
        <v>-1.468186177661136E-3</v>
      </c>
    </row>
    <row r="579" spans="2:8" x14ac:dyDescent="0.3">
      <c r="B579" s="205">
        <v>44503</v>
      </c>
      <c r="C579" s="81">
        <v>596.50244099999998</v>
      </c>
      <c r="D579" s="62">
        <f t="shared" si="16"/>
        <v>24.78967158360344</v>
      </c>
      <c r="E579">
        <v>2.0901160228454879E-2</v>
      </c>
      <c r="G579">
        <v>572</v>
      </c>
      <c r="H579">
        <f t="shared" ca="1" si="17"/>
        <v>7.5344872026114297E-3</v>
      </c>
    </row>
    <row r="580" spans="2:8" x14ac:dyDescent="0.3">
      <c r="B580" s="205">
        <v>38629</v>
      </c>
      <c r="C580" s="81">
        <v>23.129508999999999</v>
      </c>
      <c r="D580" s="62">
        <f t="shared" si="16"/>
        <v>-0.95672860460770037</v>
      </c>
      <c r="E580">
        <v>2.0893404416329441E-2</v>
      </c>
      <c r="G580">
        <v>573</v>
      </c>
      <c r="H580">
        <f t="shared" ca="1" si="17"/>
        <v>4.0982061570851339E-2</v>
      </c>
    </row>
    <row r="581" spans="2:8" x14ac:dyDescent="0.3">
      <c r="B581" s="205">
        <v>44617</v>
      </c>
      <c r="C581" s="81">
        <v>534.52191200000004</v>
      </c>
      <c r="D581" s="62">
        <f t="shared" si="16"/>
        <v>4.6859552174866907</v>
      </c>
      <c r="E581">
        <v>2.089168324126349E-2</v>
      </c>
      <c r="G581">
        <v>574</v>
      </c>
      <c r="H581">
        <f t="shared" ca="1" si="17"/>
        <v>-3.6762378635480458E-2</v>
      </c>
    </row>
    <row r="582" spans="2:8" x14ac:dyDescent="0.3">
      <c r="B582" s="205">
        <v>40970</v>
      </c>
      <c r="C582" s="81">
        <v>94.007407999999998</v>
      </c>
      <c r="D582" s="62">
        <f t="shared" si="16"/>
        <v>-1.2170871683258573E-2</v>
      </c>
      <c r="E582">
        <v>2.086360231400251E-2</v>
      </c>
      <c r="G582">
        <v>575</v>
      </c>
      <c r="H582">
        <f t="shared" ca="1" si="17"/>
        <v>-2.10233224004613E-2</v>
      </c>
    </row>
    <row r="583" spans="2:8" x14ac:dyDescent="0.3">
      <c r="B583" s="205">
        <v>40688</v>
      </c>
      <c r="C583" s="81">
        <v>95.165656999999996</v>
      </c>
      <c r="D583" s="62">
        <f t="shared" si="16"/>
        <v>-0.66943986865635641</v>
      </c>
      <c r="E583">
        <v>2.0853194815064792E-2</v>
      </c>
      <c r="G583">
        <v>576</v>
      </c>
      <c r="H583">
        <f t="shared" ca="1" si="17"/>
        <v>1.3985140640843745E-3</v>
      </c>
    </row>
    <row r="584" spans="2:8" x14ac:dyDescent="0.3">
      <c r="B584" s="205">
        <v>42935</v>
      </c>
      <c r="C584" s="81">
        <v>287.89211999999998</v>
      </c>
      <c r="D584" s="62">
        <f t="shared" ref="D584:D647" si="18">(C584-C585)/C585</f>
        <v>2.0334054409382532</v>
      </c>
      <c r="E584">
        <v>2.084035069474631E-2</v>
      </c>
      <c r="G584">
        <v>577</v>
      </c>
      <c r="H584">
        <f t="shared" ca="1" si="17"/>
        <v>-1.3789562474452597E-2</v>
      </c>
    </row>
    <row r="585" spans="2:8" x14ac:dyDescent="0.3">
      <c r="B585" s="205">
        <v>40428</v>
      </c>
      <c r="C585" s="81">
        <v>94.907234000000003</v>
      </c>
      <c r="D585" s="62">
        <f t="shared" si="18"/>
        <v>9.3763137266399385E-2</v>
      </c>
      <c r="E585">
        <v>2.0803837774990206E-2</v>
      </c>
      <c r="G585">
        <v>578</v>
      </c>
      <c r="H585">
        <f t="shared" ref="H585:H648" ca="1" si="19">_xlfn.NORM.INV(RAND(),N$10,N$11)</f>
        <v>-5.3836735662243654E-3</v>
      </c>
    </row>
    <row r="586" spans="2:8" x14ac:dyDescent="0.3">
      <c r="B586" s="205">
        <v>40597</v>
      </c>
      <c r="C586" s="81">
        <v>86.771286000000003</v>
      </c>
      <c r="D586" s="62">
        <f t="shared" si="18"/>
        <v>-0.82062397398051312</v>
      </c>
      <c r="E586">
        <v>2.0790093233682038E-2</v>
      </c>
      <c r="G586">
        <v>579</v>
      </c>
      <c r="H586">
        <f t="shared" ca="1" si="19"/>
        <v>4.1101324619798686E-2</v>
      </c>
    </row>
    <row r="587" spans="2:8" x14ac:dyDescent="0.3">
      <c r="B587" s="205">
        <v>44032</v>
      </c>
      <c r="C587" s="81">
        <v>483.73959400000001</v>
      </c>
      <c r="D587" s="62">
        <f t="shared" si="18"/>
        <v>10.11394277617352</v>
      </c>
      <c r="E587">
        <v>2.0784460665342789E-2</v>
      </c>
      <c r="G587">
        <v>580</v>
      </c>
      <c r="H587">
        <f t="shared" ca="1" si="19"/>
        <v>-1.124088135803435E-2</v>
      </c>
    </row>
    <row r="588" spans="2:8" x14ac:dyDescent="0.3">
      <c r="B588" s="205">
        <v>39252</v>
      </c>
      <c r="C588" s="81">
        <v>43.525471000000003</v>
      </c>
      <c r="D588" s="62">
        <f t="shared" si="18"/>
        <v>-0.89581180408199745</v>
      </c>
      <c r="E588">
        <v>2.0751052171294034E-2</v>
      </c>
      <c r="G588">
        <v>581</v>
      </c>
      <c r="H588">
        <f t="shared" ca="1" si="19"/>
        <v>-5.0408776087251068E-3</v>
      </c>
    </row>
    <row r="589" spans="2:8" x14ac:dyDescent="0.3">
      <c r="B589" s="205">
        <v>43518</v>
      </c>
      <c r="C589" s="81">
        <v>417.75817899999998</v>
      </c>
      <c r="D589" s="62">
        <f t="shared" si="18"/>
        <v>-0.26396776137961969</v>
      </c>
      <c r="E589">
        <v>2.0747898325501397E-2</v>
      </c>
      <c r="G589">
        <v>582</v>
      </c>
      <c r="H589">
        <f t="shared" ca="1" si="19"/>
        <v>-8.3540901084184806E-3</v>
      </c>
    </row>
    <row r="590" spans="2:8" x14ac:dyDescent="0.3">
      <c r="B590" s="205">
        <v>44833</v>
      </c>
      <c r="C590" s="81">
        <v>567.58136000000002</v>
      </c>
      <c r="D590" s="62">
        <f t="shared" si="18"/>
        <v>1.2478073020620277</v>
      </c>
      <c r="E590">
        <v>2.0742719959080398E-2</v>
      </c>
      <c r="G590">
        <v>583</v>
      </c>
      <c r="H590">
        <f t="shared" ca="1" si="19"/>
        <v>1.0938465770380153E-2</v>
      </c>
    </row>
    <row r="591" spans="2:8" x14ac:dyDescent="0.3">
      <c r="B591" s="205">
        <v>42041</v>
      </c>
      <c r="C591" s="81">
        <v>252.504456</v>
      </c>
      <c r="D591" s="62">
        <f t="shared" si="18"/>
        <v>-0.50538556855346695</v>
      </c>
      <c r="E591">
        <v>2.0716657540744917E-2</v>
      </c>
      <c r="G591">
        <v>584</v>
      </c>
      <c r="H591">
        <f t="shared" ca="1" si="19"/>
        <v>-2.6153660244433361E-2</v>
      </c>
    </row>
    <row r="592" spans="2:8" x14ac:dyDescent="0.3">
      <c r="B592" s="205">
        <v>44228</v>
      </c>
      <c r="C592" s="81">
        <v>510.50765999999999</v>
      </c>
      <c r="D592" s="62">
        <f t="shared" si="18"/>
        <v>0.74392432117397922</v>
      </c>
      <c r="E592">
        <v>2.0697785001877009E-2</v>
      </c>
      <c r="G592">
        <v>585</v>
      </c>
      <c r="H592">
        <f t="shared" ca="1" si="19"/>
        <v>-2.1397739770455101E-2</v>
      </c>
    </row>
    <row r="593" spans="2:8" x14ac:dyDescent="0.3">
      <c r="B593" s="205">
        <v>43011</v>
      </c>
      <c r="C593" s="81">
        <v>292.73498499999999</v>
      </c>
      <c r="D593" s="62">
        <f t="shared" si="18"/>
        <v>-0.45726516418562541</v>
      </c>
      <c r="E593">
        <v>2.0655625401462551E-2</v>
      </c>
      <c r="G593">
        <v>586</v>
      </c>
      <c r="H593">
        <f t="shared" ca="1" si="19"/>
        <v>1.9985136354992047E-2</v>
      </c>
    </row>
    <row r="594" spans="2:8" x14ac:dyDescent="0.3">
      <c r="B594" s="205">
        <v>44963</v>
      </c>
      <c r="C594" s="81">
        <v>539.37017800000001</v>
      </c>
      <c r="D594" s="62">
        <f t="shared" si="18"/>
        <v>86.463146045260231</v>
      </c>
      <c r="E594">
        <v>2.0610767553767128E-2</v>
      </c>
      <c r="G594">
        <v>587</v>
      </c>
      <c r="H594">
        <f t="shared" ca="1" si="19"/>
        <v>6.1391575115864998E-3</v>
      </c>
    </row>
    <row r="595" spans="2:8" x14ac:dyDescent="0.3">
      <c r="B595" s="205">
        <v>37481</v>
      </c>
      <c r="C595" s="81">
        <v>6.1668279999999998</v>
      </c>
      <c r="D595" s="62">
        <f t="shared" si="18"/>
        <v>-0.85594605714973415</v>
      </c>
      <c r="E595">
        <v>2.0599067152723929E-2</v>
      </c>
      <c r="G595">
        <v>588</v>
      </c>
      <c r="H595">
        <f t="shared" ca="1" si="19"/>
        <v>-2.2604790277747418E-2</v>
      </c>
    </row>
    <row r="596" spans="2:8" x14ac:dyDescent="0.3">
      <c r="B596" s="205">
        <v>39246</v>
      </c>
      <c r="C596" s="81">
        <v>42.809157999999996</v>
      </c>
      <c r="D596" s="62">
        <f t="shared" si="18"/>
        <v>0.88951642037954815</v>
      </c>
      <c r="E596">
        <v>2.0592534160363968E-2</v>
      </c>
      <c r="G596">
        <v>589</v>
      </c>
      <c r="H596">
        <f t="shared" ca="1" si="19"/>
        <v>-2.3000098264384934E-2</v>
      </c>
    </row>
    <row r="597" spans="2:8" x14ac:dyDescent="0.3">
      <c r="B597" s="205">
        <v>38628</v>
      </c>
      <c r="C597" s="81">
        <v>22.656144999999999</v>
      </c>
      <c r="D597" s="62">
        <f t="shared" si="18"/>
        <v>-0.74813159048535383</v>
      </c>
      <c r="E597">
        <v>2.0588079484995511E-2</v>
      </c>
      <c r="G597">
        <v>590</v>
      </c>
      <c r="H597">
        <f t="shared" ca="1" si="19"/>
        <v>2.348684732892202E-2</v>
      </c>
    </row>
    <row r="598" spans="2:8" x14ac:dyDescent="0.3">
      <c r="B598" s="205">
        <v>40641</v>
      </c>
      <c r="C598" s="81">
        <v>89.952309</v>
      </c>
      <c r="D598" s="62">
        <f t="shared" si="18"/>
        <v>1.3331674782180607</v>
      </c>
      <c r="E598">
        <v>2.0551114088162039E-2</v>
      </c>
      <c r="G598">
        <v>591</v>
      </c>
      <c r="H598">
        <f t="shared" ca="1" si="19"/>
        <v>-2.2294761207161703E-3</v>
      </c>
    </row>
    <row r="599" spans="2:8" x14ac:dyDescent="0.3">
      <c r="B599" s="205">
        <v>38973</v>
      </c>
      <c r="C599" s="81">
        <v>38.553730000000002</v>
      </c>
      <c r="D599" s="62">
        <f t="shared" si="18"/>
        <v>-0.61426944127546779</v>
      </c>
      <c r="E599">
        <v>2.0542661226699125E-2</v>
      </c>
      <c r="G599">
        <v>592</v>
      </c>
      <c r="H599">
        <f t="shared" ca="1" si="19"/>
        <v>-5.3748424813763428E-3</v>
      </c>
    </row>
    <row r="600" spans="2:8" x14ac:dyDescent="0.3">
      <c r="B600" s="205">
        <v>41029</v>
      </c>
      <c r="C600" s="81">
        <v>99.949898000000005</v>
      </c>
      <c r="D600" s="62">
        <f t="shared" si="18"/>
        <v>-0.23349516507505605</v>
      </c>
      <c r="E600">
        <v>2.0529250787411388E-2</v>
      </c>
      <c r="G600">
        <v>593</v>
      </c>
      <c r="H600">
        <f t="shared" ca="1" si="19"/>
        <v>1.0466804549176853E-2</v>
      </c>
    </row>
    <row r="601" spans="2:8" x14ac:dyDescent="0.3">
      <c r="B601" s="205">
        <v>41367</v>
      </c>
      <c r="C601" s="81">
        <v>130.39695699999999</v>
      </c>
      <c r="D601" s="62">
        <f t="shared" si="18"/>
        <v>-0.64165318685092854</v>
      </c>
      <c r="E601">
        <v>2.0523567886557435E-2</v>
      </c>
      <c r="G601">
        <v>594</v>
      </c>
      <c r="H601">
        <f t="shared" ca="1" si="19"/>
        <v>2.2825784262963587E-2</v>
      </c>
    </row>
    <row r="602" spans="2:8" x14ac:dyDescent="0.3">
      <c r="B602" s="205">
        <v>43249</v>
      </c>
      <c r="C602" s="81">
        <v>363.88479599999999</v>
      </c>
      <c r="D602" s="62">
        <f t="shared" si="18"/>
        <v>58.920421564941769</v>
      </c>
      <c r="E602">
        <v>2.0513526699344996E-2</v>
      </c>
      <c r="G602">
        <v>595</v>
      </c>
      <c r="H602">
        <f t="shared" ca="1" si="19"/>
        <v>2.5098341946736477E-2</v>
      </c>
    </row>
    <row r="603" spans="2:8" x14ac:dyDescent="0.3">
      <c r="B603" s="205">
        <v>37799</v>
      </c>
      <c r="C603" s="81">
        <v>6.0728010000000001</v>
      </c>
      <c r="D603" s="62">
        <f t="shared" si="18"/>
        <v>-0.95096290039764719</v>
      </c>
      <c r="E603">
        <v>2.0512931682041304E-2</v>
      </c>
      <c r="G603">
        <v>596</v>
      </c>
      <c r="H603">
        <f t="shared" ca="1" si="19"/>
        <v>-1.190628964478202E-2</v>
      </c>
    </row>
    <row r="604" spans="2:8" x14ac:dyDescent="0.3">
      <c r="B604" s="205">
        <v>41361</v>
      </c>
      <c r="C604" s="81">
        <v>123.84095000000001</v>
      </c>
      <c r="D604" s="62">
        <f t="shared" si="18"/>
        <v>4.4270100357722413</v>
      </c>
      <c r="E604">
        <v>2.0491584099142601E-2</v>
      </c>
      <c r="G604">
        <v>597</v>
      </c>
      <c r="H604">
        <f t="shared" ca="1" si="19"/>
        <v>1.0407220130042444E-2</v>
      </c>
    </row>
    <row r="605" spans="2:8" x14ac:dyDescent="0.3">
      <c r="B605" s="205">
        <v>38632</v>
      </c>
      <c r="C605" s="81">
        <v>22.819369999999999</v>
      </c>
      <c r="D605" s="62">
        <f t="shared" si="18"/>
        <v>-0.63795392819092289</v>
      </c>
      <c r="E605">
        <v>2.0437804946380134E-2</v>
      </c>
      <c r="G605">
        <v>598</v>
      </c>
      <c r="H605">
        <f t="shared" ca="1" si="19"/>
        <v>-2.5369834002249084E-2</v>
      </c>
    </row>
    <row r="606" spans="2:8" x14ac:dyDescent="0.3">
      <c r="B606" s="205">
        <v>40085</v>
      </c>
      <c r="C606" s="81">
        <v>63.028911999999998</v>
      </c>
      <c r="D606" s="62">
        <f t="shared" si="18"/>
        <v>-0.87650150593367504</v>
      </c>
      <c r="E606">
        <v>2.0408291459930391E-2</v>
      </c>
      <c r="G606">
        <v>599</v>
      </c>
      <c r="H606">
        <f t="shared" ca="1" si="19"/>
        <v>1.2398279588519339E-2</v>
      </c>
    </row>
    <row r="607" spans="2:8" x14ac:dyDescent="0.3">
      <c r="B607" s="205">
        <v>44193</v>
      </c>
      <c r="C607" s="81">
        <v>510.361786</v>
      </c>
      <c r="D607" s="62">
        <f t="shared" si="18"/>
        <v>26.639040142971254</v>
      </c>
      <c r="E607">
        <v>2.0406127735286033E-2</v>
      </c>
      <c r="G607">
        <v>600</v>
      </c>
      <c r="H607">
        <f t="shared" ca="1" si="19"/>
        <v>4.65403142751752E-3</v>
      </c>
    </row>
    <row r="608" spans="2:8" x14ac:dyDescent="0.3">
      <c r="B608" s="205">
        <v>38541</v>
      </c>
      <c r="C608" s="81">
        <v>18.465250000000001</v>
      </c>
      <c r="D608" s="62">
        <f t="shared" si="18"/>
        <v>-0.91795720953911963</v>
      </c>
      <c r="E608">
        <v>2.0293199507746319E-2</v>
      </c>
      <c r="G608">
        <v>601</v>
      </c>
      <c r="H608">
        <f t="shared" ca="1" si="19"/>
        <v>1.1204152729645981E-2</v>
      </c>
    </row>
    <row r="609" spans="2:8" x14ac:dyDescent="0.3">
      <c r="B609" s="205">
        <v>42430</v>
      </c>
      <c r="C609" s="81">
        <v>225.06852699999999</v>
      </c>
      <c r="D609" s="62">
        <f t="shared" si="18"/>
        <v>4.7347004518587257</v>
      </c>
      <c r="E609">
        <v>2.024040660402442E-2</v>
      </c>
      <c r="G609">
        <v>602</v>
      </c>
      <c r="H609">
        <f t="shared" ca="1" si="19"/>
        <v>-2.5851694370153108E-2</v>
      </c>
    </row>
    <row r="610" spans="2:8" x14ac:dyDescent="0.3">
      <c r="B610" s="205">
        <v>38903</v>
      </c>
      <c r="C610" s="81">
        <v>39.246780000000001</v>
      </c>
      <c r="D610" s="62">
        <f t="shared" si="18"/>
        <v>-8.533399048641338E-2</v>
      </c>
      <c r="E610">
        <v>2.0172876953287785E-2</v>
      </c>
      <c r="G610">
        <v>603</v>
      </c>
      <c r="H610">
        <f t="shared" ca="1" si="19"/>
        <v>-2.8485396243966746E-2</v>
      </c>
    </row>
    <row r="611" spans="2:8" x14ac:dyDescent="0.3">
      <c r="B611" s="205">
        <v>39512</v>
      </c>
      <c r="C611" s="81">
        <v>42.908318000000001</v>
      </c>
      <c r="D611" s="62">
        <f t="shared" si="18"/>
        <v>-0.83853121938744157</v>
      </c>
      <c r="E611">
        <v>2.0171417390099006E-2</v>
      </c>
      <c r="G611">
        <v>604</v>
      </c>
      <c r="H611">
        <f t="shared" ca="1" si="19"/>
        <v>-1.643515727329738E-2</v>
      </c>
    </row>
    <row r="612" spans="2:8" x14ac:dyDescent="0.3">
      <c r="B612" s="205">
        <v>42704</v>
      </c>
      <c r="C612" s="81">
        <v>265.737549</v>
      </c>
      <c r="D612" s="62">
        <f t="shared" si="18"/>
        <v>30.36180938089537</v>
      </c>
      <c r="E612">
        <v>2.0147464839339733E-2</v>
      </c>
      <c r="G612">
        <v>605</v>
      </c>
      <c r="H612">
        <f t="shared" ca="1" si="19"/>
        <v>-2.8867928691031722E-2</v>
      </c>
    </row>
    <row r="613" spans="2:8" x14ac:dyDescent="0.3">
      <c r="B613" s="205">
        <v>38169</v>
      </c>
      <c r="C613" s="81">
        <v>8.4732850000000006</v>
      </c>
      <c r="D613" s="62">
        <f t="shared" si="18"/>
        <v>-0.93510932367166399</v>
      </c>
      <c r="E613">
        <v>2.014406747725658E-2</v>
      </c>
      <c r="G613">
        <v>606</v>
      </c>
      <c r="H613">
        <f t="shared" ca="1" si="19"/>
        <v>-2.9563685339318243E-2</v>
      </c>
    </row>
    <row r="614" spans="2:8" x14ac:dyDescent="0.3">
      <c r="B614" s="205">
        <v>41386</v>
      </c>
      <c r="C614" s="81">
        <v>130.57785000000001</v>
      </c>
      <c r="D614" s="62">
        <f t="shared" si="18"/>
        <v>-0.76123261863058644</v>
      </c>
      <c r="E614">
        <v>2.0134224937097354E-2</v>
      </c>
      <c r="G614">
        <v>607</v>
      </c>
      <c r="H614">
        <f t="shared" ca="1" si="19"/>
        <v>1.0217587736865222E-2</v>
      </c>
    </row>
    <row r="615" spans="2:8" x14ac:dyDescent="0.3">
      <c r="B615" s="205">
        <v>44594</v>
      </c>
      <c r="C615" s="81">
        <v>546.88311799999997</v>
      </c>
      <c r="D615" s="62">
        <f t="shared" si="18"/>
        <v>1.0729690497379909</v>
      </c>
      <c r="E615">
        <v>2.0129846261835643E-2</v>
      </c>
      <c r="G615">
        <v>608</v>
      </c>
      <c r="H615">
        <f t="shared" ca="1" si="19"/>
        <v>-1.5535607341276216E-2</v>
      </c>
    </row>
    <row r="616" spans="2:8" x14ac:dyDescent="0.3">
      <c r="B616" s="205">
        <v>42697</v>
      </c>
      <c r="C616" s="81">
        <v>263.81634500000001</v>
      </c>
      <c r="D616" s="62">
        <f t="shared" si="18"/>
        <v>2.5527188728759058</v>
      </c>
      <c r="E616">
        <v>2.0111986353526127E-2</v>
      </c>
      <c r="G616">
        <v>609</v>
      </c>
      <c r="H616">
        <f t="shared" ca="1" si="19"/>
        <v>3.6550057252372169E-2</v>
      </c>
    </row>
    <row r="617" spans="2:8" x14ac:dyDescent="0.3">
      <c r="B617" s="205">
        <v>40276</v>
      </c>
      <c r="C617" s="81">
        <v>74.257591000000005</v>
      </c>
      <c r="D617" s="62">
        <f t="shared" si="18"/>
        <v>11.100662494469706</v>
      </c>
      <c r="E617">
        <v>2.0101668943768022E-2</v>
      </c>
      <c r="G617">
        <v>610</v>
      </c>
      <c r="H617">
        <f t="shared" ca="1" si="19"/>
        <v>2.0911103405851034E-2</v>
      </c>
    </row>
    <row r="618" spans="2:8" x14ac:dyDescent="0.3">
      <c r="B618" s="205">
        <v>37473</v>
      </c>
      <c r="C618" s="81">
        <v>6.1366550000000002</v>
      </c>
      <c r="D618" s="62">
        <f t="shared" si="18"/>
        <v>-0.72623025753558224</v>
      </c>
      <c r="E618">
        <v>2.0062806289538562E-2</v>
      </c>
      <c r="G618">
        <v>611</v>
      </c>
      <c r="H618">
        <f t="shared" ca="1" si="19"/>
        <v>3.6028724968905296E-3</v>
      </c>
    </row>
    <row r="619" spans="2:8" x14ac:dyDescent="0.3">
      <c r="B619" s="205">
        <v>38623</v>
      </c>
      <c r="C619" s="81">
        <v>22.415388</v>
      </c>
      <c r="D619" s="62">
        <f t="shared" si="18"/>
        <v>-0.9572597402846269</v>
      </c>
      <c r="E619">
        <v>2.0055774218942796E-2</v>
      </c>
      <c r="G619">
        <v>612</v>
      </c>
      <c r="H619">
        <f t="shared" ca="1" si="19"/>
        <v>1.1151731669695606E-2</v>
      </c>
    </row>
    <row r="620" spans="2:8" x14ac:dyDescent="0.3">
      <c r="B620" s="205">
        <v>44195</v>
      </c>
      <c r="C620" s="81">
        <v>524.45605499999999</v>
      </c>
      <c r="D620" s="62">
        <f t="shared" si="18"/>
        <v>4.9430410540694796</v>
      </c>
      <c r="E620">
        <v>2.0039464539630718E-2</v>
      </c>
      <c r="G620">
        <v>613</v>
      </c>
      <c r="H620">
        <f t="shared" ca="1" si="19"/>
        <v>-1.9260247142503678E-3</v>
      </c>
    </row>
    <row r="621" spans="2:8" x14ac:dyDescent="0.3">
      <c r="B621" s="205">
        <v>40835</v>
      </c>
      <c r="C621" s="81">
        <v>88.247085999999996</v>
      </c>
      <c r="D621" s="62">
        <f t="shared" si="18"/>
        <v>-0.21519899808951348</v>
      </c>
      <c r="E621">
        <v>2.0030901310572061E-2</v>
      </c>
      <c r="G621">
        <v>614</v>
      </c>
      <c r="H621">
        <f t="shared" ca="1" si="19"/>
        <v>-1.0445863849544212E-2</v>
      </c>
    </row>
    <row r="622" spans="2:8" x14ac:dyDescent="0.3">
      <c r="B622" s="205">
        <v>41155</v>
      </c>
      <c r="C622" s="81">
        <v>112.44517500000001</v>
      </c>
      <c r="D622" s="62">
        <f t="shared" si="18"/>
        <v>-0.45854769789617467</v>
      </c>
      <c r="E622">
        <v>1.9992058143475371E-2</v>
      </c>
      <c r="G622">
        <v>615</v>
      </c>
      <c r="H622">
        <f t="shared" ca="1" si="19"/>
        <v>-1.0335697536585014E-2</v>
      </c>
    </row>
    <row r="623" spans="2:8" x14ac:dyDescent="0.3">
      <c r="B623" s="205">
        <v>41906</v>
      </c>
      <c r="C623" s="81">
        <v>207.67327900000001</v>
      </c>
      <c r="D623" s="62">
        <f t="shared" si="18"/>
        <v>-8.4656063480874302E-2</v>
      </c>
      <c r="E623">
        <v>1.9954577842839355E-2</v>
      </c>
      <c r="G623">
        <v>616</v>
      </c>
      <c r="H623">
        <f t="shared" ca="1" si="19"/>
        <v>1.8343279955378711E-2</v>
      </c>
    </row>
    <row r="624" spans="2:8" x14ac:dyDescent="0.3">
      <c r="B624" s="205">
        <v>41974</v>
      </c>
      <c r="C624" s="81">
        <v>226.88005100000001</v>
      </c>
      <c r="D624" s="62">
        <f t="shared" si="18"/>
        <v>-0.59519086896114415</v>
      </c>
      <c r="E624">
        <v>1.9925256775948263E-2</v>
      </c>
      <c r="G624">
        <v>617</v>
      </c>
      <c r="H624">
        <f t="shared" ca="1" si="19"/>
        <v>-1.2912915641801366E-2</v>
      </c>
    </row>
    <row r="625" spans="2:8" x14ac:dyDescent="0.3">
      <c r="B625" s="205">
        <v>44946</v>
      </c>
      <c r="C625" s="81">
        <v>560.46179199999995</v>
      </c>
      <c r="D625" s="62">
        <f t="shared" si="18"/>
        <v>51.749320306202208</v>
      </c>
      <c r="E625">
        <v>1.9911735789250103E-2</v>
      </c>
      <c r="G625">
        <v>618</v>
      </c>
      <c r="H625">
        <f t="shared" ca="1" si="19"/>
        <v>-2.0768448191980114E-2</v>
      </c>
    </row>
    <row r="626" spans="2:8" x14ac:dyDescent="0.3">
      <c r="B626" s="205">
        <v>38148</v>
      </c>
      <c r="C626" s="81">
        <v>10.625005</v>
      </c>
      <c r="D626" s="62">
        <f t="shared" si="18"/>
        <v>-0.98154781591837514</v>
      </c>
      <c r="E626">
        <v>1.9909389852573404E-2</v>
      </c>
      <c r="G626">
        <v>619</v>
      </c>
      <c r="H626">
        <f t="shared" ca="1" si="19"/>
        <v>-1.5943567876987825E-2</v>
      </c>
    </row>
    <row r="627" spans="2:8" x14ac:dyDescent="0.3">
      <c r="B627" s="205">
        <v>44771</v>
      </c>
      <c r="C627" s="81">
        <v>575.81286599999999</v>
      </c>
      <c r="D627" s="62">
        <f t="shared" si="18"/>
        <v>7.6017904290951641</v>
      </c>
      <c r="E627">
        <v>1.9905640608593598E-2</v>
      </c>
      <c r="G627">
        <v>620</v>
      </c>
      <c r="H627">
        <f t="shared" ca="1" si="19"/>
        <v>2.1064946594524792E-2</v>
      </c>
    </row>
    <row r="628" spans="2:8" x14ac:dyDescent="0.3">
      <c r="B628" s="205">
        <v>40115</v>
      </c>
      <c r="C628" s="81">
        <v>66.941047999999995</v>
      </c>
      <c r="D628" s="62">
        <f t="shared" si="18"/>
        <v>-0.75073769261211454</v>
      </c>
      <c r="E628">
        <v>1.9867559153106295E-2</v>
      </c>
      <c r="G628">
        <v>621</v>
      </c>
      <c r="H628">
        <f t="shared" ca="1" si="19"/>
        <v>9.4790082933048671E-3</v>
      </c>
    </row>
    <row r="629" spans="2:8" x14ac:dyDescent="0.3">
      <c r="B629" s="205">
        <v>42515</v>
      </c>
      <c r="C629" s="81">
        <v>268.55664100000001</v>
      </c>
      <c r="D629" s="62">
        <f t="shared" si="18"/>
        <v>-9.2073496258008661E-2</v>
      </c>
      <c r="E629">
        <v>1.9781060945625421E-2</v>
      </c>
      <c r="G629">
        <v>622</v>
      </c>
      <c r="H629">
        <f t="shared" ca="1" si="19"/>
        <v>4.8317900909340585E-4</v>
      </c>
    </row>
    <row r="630" spans="2:8" x14ac:dyDescent="0.3">
      <c r="B630" s="205">
        <v>42997</v>
      </c>
      <c r="C630" s="81">
        <v>295.79116800000003</v>
      </c>
      <c r="D630" s="62">
        <f t="shared" si="18"/>
        <v>8.0085948050397079E-2</v>
      </c>
      <c r="E630">
        <v>1.9776058144664578E-2</v>
      </c>
      <c r="G630">
        <v>623</v>
      </c>
      <c r="H630">
        <f t="shared" ca="1" si="19"/>
        <v>-1.5728585935549651E-2</v>
      </c>
    </row>
    <row r="631" spans="2:8" x14ac:dyDescent="0.3">
      <c r="B631" s="205">
        <v>42516</v>
      </c>
      <c r="C631" s="81">
        <v>273.85891700000002</v>
      </c>
      <c r="D631" s="62">
        <f t="shared" si="18"/>
        <v>0.63417308357823521</v>
      </c>
      <c r="E631">
        <v>1.974360410621909E-2</v>
      </c>
      <c r="G631">
        <v>624</v>
      </c>
      <c r="H631">
        <f t="shared" ca="1" si="19"/>
        <v>3.6352358018721656E-3</v>
      </c>
    </row>
    <row r="632" spans="2:8" x14ac:dyDescent="0.3">
      <c r="B632" s="205">
        <v>41736</v>
      </c>
      <c r="C632" s="81">
        <v>167.58256499999999</v>
      </c>
      <c r="D632" s="62">
        <f t="shared" si="18"/>
        <v>2.9778112123804643</v>
      </c>
      <c r="E632">
        <v>1.9727729926585332E-2</v>
      </c>
      <c r="G632">
        <v>625</v>
      </c>
      <c r="H632">
        <f t="shared" ca="1" si="19"/>
        <v>-1.6716712407967287E-2</v>
      </c>
    </row>
    <row r="633" spans="2:8" x14ac:dyDescent="0.3">
      <c r="B633" s="205">
        <v>39114</v>
      </c>
      <c r="C633" s="81">
        <v>42.129340999999997</v>
      </c>
      <c r="D633" s="62">
        <f t="shared" si="18"/>
        <v>7.8923614834202231</v>
      </c>
      <c r="E633">
        <v>1.9716785389004069E-2</v>
      </c>
      <c r="G633">
        <v>626</v>
      </c>
      <c r="H633">
        <f t="shared" ca="1" si="19"/>
        <v>-7.8433180101458895E-3</v>
      </c>
    </row>
    <row r="634" spans="2:8" x14ac:dyDescent="0.3">
      <c r="B634" s="205">
        <v>37736</v>
      </c>
      <c r="C634" s="81">
        <v>4.7377000000000002</v>
      </c>
      <c r="D634" s="62">
        <f t="shared" si="18"/>
        <v>-0.96805764217152301</v>
      </c>
      <c r="E634">
        <v>1.9704705983385366E-2</v>
      </c>
      <c r="G634">
        <v>627</v>
      </c>
      <c r="H634">
        <f t="shared" ca="1" si="19"/>
        <v>1.7604535089615722E-2</v>
      </c>
    </row>
    <row r="635" spans="2:8" x14ac:dyDescent="0.3">
      <c r="B635" s="205">
        <v>41516</v>
      </c>
      <c r="C635" s="81">
        <v>148.32029700000001</v>
      </c>
      <c r="D635" s="62">
        <f t="shared" si="18"/>
        <v>-4.5919692882472808E-2</v>
      </c>
      <c r="E635">
        <v>1.9693597537395503E-2</v>
      </c>
      <c r="G635">
        <v>628</v>
      </c>
      <c r="H635">
        <f t="shared" ca="1" si="19"/>
        <v>1.5477497487429728E-2</v>
      </c>
    </row>
    <row r="636" spans="2:8" x14ac:dyDescent="0.3">
      <c r="B636" s="205">
        <v>41477</v>
      </c>
      <c r="C636" s="81">
        <v>155.458923</v>
      </c>
      <c r="D636" s="62">
        <f t="shared" si="18"/>
        <v>5.3911913512349052</v>
      </c>
      <c r="E636">
        <v>1.9683758495627941E-2</v>
      </c>
      <c r="G636">
        <v>629</v>
      </c>
      <c r="H636">
        <f t="shared" ca="1" si="19"/>
        <v>-2.9607502521892953E-2</v>
      </c>
    </row>
    <row r="637" spans="2:8" x14ac:dyDescent="0.3">
      <c r="B637" s="205">
        <v>38688</v>
      </c>
      <c r="C637" s="81">
        <v>24.323934999999999</v>
      </c>
      <c r="D637" s="62">
        <f t="shared" si="18"/>
        <v>-0.38708328752530491</v>
      </c>
      <c r="E637">
        <v>1.9678839712714995E-2</v>
      </c>
      <c r="G637">
        <v>630</v>
      </c>
      <c r="H637">
        <f t="shared" ca="1" si="19"/>
        <v>1.6642291430545297E-2</v>
      </c>
    </row>
    <row r="638" spans="2:8" x14ac:dyDescent="0.3">
      <c r="B638" s="205">
        <v>39041</v>
      </c>
      <c r="C638" s="81">
        <v>39.685547</v>
      </c>
      <c r="D638" s="62">
        <f t="shared" si="18"/>
        <v>-0.85525559578220522</v>
      </c>
      <c r="E638">
        <v>1.9641333225936579E-2</v>
      </c>
      <c r="G638">
        <v>631</v>
      </c>
      <c r="H638">
        <f t="shared" ca="1" si="19"/>
        <v>2.7187148926640169E-2</v>
      </c>
    </row>
    <row r="639" spans="2:8" x14ac:dyDescent="0.3">
      <c r="B639" s="205">
        <v>42612</v>
      </c>
      <c r="C639" s="81">
        <v>274.17672700000003</v>
      </c>
      <c r="D639" s="62">
        <f t="shared" si="18"/>
        <v>2.0536632083352795</v>
      </c>
      <c r="E639">
        <v>1.9607781084375806E-2</v>
      </c>
      <c r="G639">
        <v>632</v>
      </c>
      <c r="H639">
        <f t="shared" ca="1" si="19"/>
        <v>1.9550096614941826E-2</v>
      </c>
    </row>
    <row r="640" spans="2:8" x14ac:dyDescent="0.3">
      <c r="B640" s="205">
        <v>40358</v>
      </c>
      <c r="C640" s="81">
        <v>89.786170999999996</v>
      </c>
      <c r="D640" s="62">
        <f t="shared" si="18"/>
        <v>-0.3068736899400395</v>
      </c>
      <c r="E640">
        <v>1.9593229566816351E-2</v>
      </c>
      <c r="G640">
        <v>633</v>
      </c>
      <c r="H640">
        <f t="shared" ca="1" si="19"/>
        <v>2.1181722663828492E-2</v>
      </c>
    </row>
    <row r="641" spans="2:8" x14ac:dyDescent="0.3">
      <c r="B641" s="205">
        <v>41369</v>
      </c>
      <c r="C641" s="81">
        <v>129.53796399999999</v>
      </c>
      <c r="D641" s="62">
        <f t="shared" si="18"/>
        <v>8.2716385365496442E-2</v>
      </c>
      <c r="E641">
        <v>1.9573289199928911E-2</v>
      </c>
      <c r="G641">
        <v>634</v>
      </c>
      <c r="H641">
        <f t="shared" ca="1" si="19"/>
        <v>-3.4755666590309243E-2</v>
      </c>
    </row>
    <row r="642" spans="2:8" x14ac:dyDescent="0.3">
      <c r="B642" s="205">
        <v>41205</v>
      </c>
      <c r="C642" s="81">
        <v>119.64164</v>
      </c>
      <c r="D642" s="62">
        <f t="shared" si="18"/>
        <v>-0.53633068442291698</v>
      </c>
      <c r="E642">
        <v>1.9547553767911906E-2</v>
      </c>
      <c r="G642">
        <v>635</v>
      </c>
      <c r="H642">
        <f t="shared" ca="1" si="19"/>
        <v>-3.5191132496141496E-2</v>
      </c>
    </row>
    <row r="643" spans="2:8" x14ac:dyDescent="0.3">
      <c r="B643" s="205">
        <v>42646</v>
      </c>
      <c r="C643" s="81">
        <v>258.03225700000002</v>
      </c>
      <c r="D643" s="62">
        <f t="shared" si="18"/>
        <v>2.8558700688802432</v>
      </c>
      <c r="E643">
        <v>1.9542619393113938E-2</v>
      </c>
      <c r="G643">
        <v>636</v>
      </c>
      <c r="H643">
        <f t="shared" ca="1" si="19"/>
        <v>2.1232081131054428E-2</v>
      </c>
    </row>
    <row r="644" spans="2:8" x14ac:dyDescent="0.3">
      <c r="B644" s="205">
        <v>40112</v>
      </c>
      <c r="C644" s="81">
        <v>66.919334000000006</v>
      </c>
      <c r="D644" s="62">
        <f t="shared" si="18"/>
        <v>9.5048342026489347</v>
      </c>
      <c r="E644">
        <v>1.9536739650856512E-2</v>
      </c>
      <c r="G644">
        <v>637</v>
      </c>
      <c r="H644">
        <f t="shared" ca="1" si="19"/>
        <v>7.2942962506979639E-2</v>
      </c>
    </row>
    <row r="645" spans="2:8" x14ac:dyDescent="0.3">
      <c r="B645" s="205">
        <v>37642</v>
      </c>
      <c r="C645" s="81">
        <v>6.3703370000000001</v>
      </c>
      <c r="D645" s="62">
        <f t="shared" si="18"/>
        <v>-0.89232060170971983</v>
      </c>
      <c r="E645">
        <v>1.9535964429199731E-2</v>
      </c>
      <c r="G645">
        <v>638</v>
      </c>
      <c r="H645">
        <f t="shared" ca="1" si="19"/>
        <v>2.4535072649646699E-2</v>
      </c>
    </row>
    <row r="646" spans="2:8" x14ac:dyDescent="0.3">
      <c r="B646" s="205">
        <v>40022</v>
      </c>
      <c r="C646" s="81">
        <v>59.160221</v>
      </c>
      <c r="D646" s="62">
        <f t="shared" si="18"/>
        <v>0.53031396824294796</v>
      </c>
      <c r="E646">
        <v>1.9475440831872328E-2</v>
      </c>
      <c r="G646">
        <v>639</v>
      </c>
      <c r="H646">
        <f t="shared" ca="1" si="19"/>
        <v>2.4011812166850579E-2</v>
      </c>
    </row>
    <row r="647" spans="2:8" x14ac:dyDescent="0.3">
      <c r="B647" s="205">
        <v>39219</v>
      </c>
      <c r="C647" s="81">
        <v>38.658878000000001</v>
      </c>
      <c r="D647" s="62">
        <f t="shared" si="18"/>
        <v>-0.14596168212522359</v>
      </c>
      <c r="E647">
        <v>1.9444503704269502E-2</v>
      </c>
      <c r="G647">
        <v>640</v>
      </c>
      <c r="H647">
        <f t="shared" ca="1" si="19"/>
        <v>5.3778021198546952E-2</v>
      </c>
    </row>
    <row r="648" spans="2:8" x14ac:dyDescent="0.3">
      <c r="B648" s="205">
        <v>39937</v>
      </c>
      <c r="C648" s="81">
        <v>45.265976000000002</v>
      </c>
      <c r="D648" s="62">
        <f t="shared" ref="D648:D711" si="20">(C648-C649)/C649</f>
        <v>-0.48736740383830263</v>
      </c>
      <c r="E648">
        <v>1.9417749692565534E-2</v>
      </c>
      <c r="G648">
        <v>641</v>
      </c>
      <c r="H648">
        <f t="shared" ca="1" si="19"/>
        <v>-1.7195267508675106E-2</v>
      </c>
    </row>
    <row r="649" spans="2:8" x14ac:dyDescent="0.3">
      <c r="B649" s="205">
        <v>40353</v>
      </c>
      <c r="C649" s="81">
        <v>88.301010000000005</v>
      </c>
      <c r="D649" s="62">
        <f t="shared" si="20"/>
        <v>-0.66564235246169912</v>
      </c>
      <c r="E649">
        <v>1.9414945405759072E-2</v>
      </c>
      <c r="G649">
        <v>642</v>
      </c>
      <c r="H649">
        <f t="shared" ref="H649:H712" ca="1" si="21">_xlfn.NORM.INV(RAND(),N$10,N$11)</f>
        <v>5.129330211881368E-2</v>
      </c>
    </row>
    <row r="650" spans="2:8" x14ac:dyDescent="0.3">
      <c r="B650" s="205">
        <v>42340</v>
      </c>
      <c r="C650" s="81">
        <v>264.09149200000002</v>
      </c>
      <c r="D650" s="62">
        <f t="shared" si="20"/>
        <v>5.8374492297861114</v>
      </c>
      <c r="E650">
        <v>1.9389458450836731E-2</v>
      </c>
      <c r="G650">
        <v>643</v>
      </c>
      <c r="H650">
        <f t="shared" ca="1" si="21"/>
        <v>-2.5425683487232589E-2</v>
      </c>
    </row>
    <row r="651" spans="2:8" x14ac:dyDescent="0.3">
      <c r="B651" s="205">
        <v>38981</v>
      </c>
      <c r="C651" s="81">
        <v>38.624271</v>
      </c>
      <c r="D651" s="62">
        <f t="shared" si="20"/>
        <v>3.3949700112308538</v>
      </c>
      <c r="E651">
        <v>1.9386847230734784E-2</v>
      </c>
      <c r="G651">
        <v>644</v>
      </c>
      <c r="H651">
        <f t="shared" ca="1" si="21"/>
        <v>3.2650163942157848E-2</v>
      </c>
    </row>
    <row r="652" spans="2:8" x14ac:dyDescent="0.3">
      <c r="B652" s="205">
        <v>37851</v>
      </c>
      <c r="C652" s="81">
        <v>8.7882899999999999</v>
      </c>
      <c r="D652" s="62">
        <f t="shared" si="20"/>
        <v>-0.78183591186104207</v>
      </c>
      <c r="E652">
        <v>1.9351969645934074E-2</v>
      </c>
      <c r="G652">
        <v>645</v>
      </c>
      <c r="H652">
        <f t="shared" ca="1" si="21"/>
        <v>1.1462462941994895E-3</v>
      </c>
    </row>
    <row r="653" spans="2:8" x14ac:dyDescent="0.3">
      <c r="B653" s="205">
        <v>39045</v>
      </c>
      <c r="C653" s="81">
        <v>40.282935999999999</v>
      </c>
      <c r="D653" s="62">
        <f t="shared" si="20"/>
        <v>-0.79562214356085992</v>
      </c>
      <c r="E653">
        <v>1.9345091689835593E-2</v>
      </c>
      <c r="G653">
        <v>646</v>
      </c>
      <c r="H653">
        <f t="shared" ca="1" si="21"/>
        <v>5.4349446526701074E-2</v>
      </c>
    </row>
    <row r="654" spans="2:8" x14ac:dyDescent="0.3">
      <c r="B654" s="205">
        <v>41940</v>
      </c>
      <c r="C654" s="81">
        <v>197.10029599999999</v>
      </c>
      <c r="D654" s="62">
        <f t="shared" si="20"/>
        <v>-0.47611777348081002</v>
      </c>
      <c r="E654">
        <v>1.9340791076566534E-2</v>
      </c>
      <c r="G654">
        <v>647</v>
      </c>
      <c r="H654">
        <f t="shared" ca="1" si="21"/>
        <v>-2.857974401754608E-3</v>
      </c>
    </row>
    <row r="655" spans="2:8" x14ac:dyDescent="0.3">
      <c r="B655" s="205">
        <v>43311</v>
      </c>
      <c r="C655" s="81">
        <v>376.230164</v>
      </c>
      <c r="D655" s="62">
        <f t="shared" si="20"/>
        <v>0.40686498058330473</v>
      </c>
      <c r="E655">
        <v>1.9300492330890866E-2</v>
      </c>
      <c r="G655">
        <v>648</v>
      </c>
      <c r="H655">
        <f t="shared" ca="1" si="21"/>
        <v>2.7661480554060335E-2</v>
      </c>
    </row>
    <row r="656" spans="2:8" x14ac:dyDescent="0.3">
      <c r="B656" s="205">
        <v>42887</v>
      </c>
      <c r="C656" s="81">
        <v>267.42450000000002</v>
      </c>
      <c r="D656" s="62">
        <f t="shared" si="20"/>
        <v>5.7130844555173139</v>
      </c>
      <c r="E656">
        <v>1.9289102294734461E-2</v>
      </c>
      <c r="G656">
        <v>649</v>
      </c>
      <c r="H656">
        <f t="shared" ca="1" si="21"/>
        <v>-2.4070940340509411E-2</v>
      </c>
    </row>
    <row r="657" spans="2:8" x14ac:dyDescent="0.3">
      <c r="B657" s="205">
        <v>39692</v>
      </c>
      <c r="C657" s="81">
        <v>39.836308000000002</v>
      </c>
      <c r="D657" s="62">
        <f t="shared" si="20"/>
        <v>-0.93170681151691492</v>
      </c>
      <c r="E657">
        <v>1.9136287395234299E-2</v>
      </c>
      <c r="G657">
        <v>650</v>
      </c>
      <c r="H657">
        <f t="shared" ca="1" si="21"/>
        <v>2.7676906331501126E-2</v>
      </c>
    </row>
    <row r="658" spans="2:8" x14ac:dyDescent="0.3">
      <c r="B658" s="205">
        <v>44501</v>
      </c>
      <c r="C658" s="81">
        <v>583.31304899999998</v>
      </c>
      <c r="D658" s="62">
        <f t="shared" si="20"/>
        <v>1.3202918993178294</v>
      </c>
      <c r="E658">
        <v>1.9117541245051221E-2</v>
      </c>
      <c r="G658">
        <v>651</v>
      </c>
      <c r="H658">
        <f t="shared" ca="1" si="21"/>
        <v>6.8619597638553071E-3</v>
      </c>
    </row>
    <row r="659" spans="2:8" x14ac:dyDescent="0.3">
      <c r="B659" s="205">
        <v>42048</v>
      </c>
      <c r="C659" s="81">
        <v>251.39640800000001</v>
      </c>
      <c r="D659" s="62">
        <f t="shared" si="20"/>
        <v>15.644993304498815</v>
      </c>
      <c r="E659">
        <v>1.9090571334983774E-2</v>
      </c>
      <c r="G659">
        <v>652</v>
      </c>
      <c r="H659">
        <f t="shared" ca="1" si="21"/>
        <v>-1.3589610550189892E-2</v>
      </c>
    </row>
    <row r="660" spans="2:8" x14ac:dyDescent="0.3">
      <c r="B660" s="205">
        <v>38446</v>
      </c>
      <c r="C660" s="81">
        <v>15.103425</v>
      </c>
      <c r="D660" s="62">
        <f t="shared" si="20"/>
        <v>-0.93062026498527839</v>
      </c>
      <c r="E660">
        <v>1.9047687161500747E-2</v>
      </c>
      <c r="G660">
        <v>653</v>
      </c>
      <c r="H660">
        <f t="shared" ca="1" si="21"/>
        <v>-1.1796603448863043E-2</v>
      </c>
    </row>
    <row r="661" spans="2:8" x14ac:dyDescent="0.3">
      <c r="B661" s="205">
        <v>41960</v>
      </c>
      <c r="C661" s="81">
        <v>217.69216900000001</v>
      </c>
      <c r="D661" s="62">
        <f t="shared" si="20"/>
        <v>22.70761039491417</v>
      </c>
      <c r="E661">
        <v>1.9018447060007868E-2</v>
      </c>
      <c r="G661">
        <v>654</v>
      </c>
      <c r="H661">
        <f t="shared" ca="1" si="21"/>
        <v>-9.1157162983165028E-3</v>
      </c>
    </row>
    <row r="662" spans="2:8" x14ac:dyDescent="0.3">
      <c r="B662" s="205">
        <v>38204</v>
      </c>
      <c r="C662" s="81">
        <v>9.1823750000000004</v>
      </c>
      <c r="D662" s="62">
        <f t="shared" si="20"/>
        <v>-0.90176258456342617</v>
      </c>
      <c r="E662">
        <v>1.9009601292986358E-2</v>
      </c>
      <c r="G662">
        <v>655</v>
      </c>
      <c r="H662">
        <f t="shared" ca="1" si="21"/>
        <v>-1.3921378851948541E-2</v>
      </c>
    </row>
    <row r="663" spans="2:8" x14ac:dyDescent="0.3">
      <c r="B663" s="205">
        <v>40905</v>
      </c>
      <c r="C663" s="81">
        <v>93.471260000000001</v>
      </c>
      <c r="D663" s="62">
        <f t="shared" si="20"/>
        <v>7.9055377845241432</v>
      </c>
      <c r="E663">
        <v>1.899673421781542E-2</v>
      </c>
      <c r="G663">
        <v>656</v>
      </c>
      <c r="H663">
        <f t="shared" ca="1" si="21"/>
        <v>-1.5408368378518745E-3</v>
      </c>
    </row>
    <row r="664" spans="2:8" x14ac:dyDescent="0.3">
      <c r="B664" s="205">
        <v>38051</v>
      </c>
      <c r="C664" s="81">
        <v>10.495858</v>
      </c>
      <c r="D664" s="62">
        <f t="shared" si="20"/>
        <v>-0.9800204859034074</v>
      </c>
      <c r="E664">
        <v>1.8996641712108443E-2</v>
      </c>
      <c r="G664">
        <v>657</v>
      </c>
      <c r="H664">
        <f t="shared" ca="1" si="21"/>
        <v>-9.2315010919249187E-3</v>
      </c>
    </row>
    <row r="665" spans="2:8" x14ac:dyDescent="0.3">
      <c r="B665" s="205">
        <v>44347</v>
      </c>
      <c r="C665" s="81">
        <v>525.33099400000003</v>
      </c>
      <c r="D665" s="62">
        <f t="shared" si="20"/>
        <v>1.0989923313586336</v>
      </c>
      <c r="E665">
        <v>1.8947978053019732E-2</v>
      </c>
      <c r="G665">
        <v>658</v>
      </c>
      <c r="H665">
        <f t="shared" ca="1" si="21"/>
        <v>4.8661767871815177E-3</v>
      </c>
    </row>
    <row r="666" spans="2:8" x14ac:dyDescent="0.3">
      <c r="B666" s="205">
        <v>42326</v>
      </c>
      <c r="C666" s="81">
        <v>250.27771000000001</v>
      </c>
      <c r="D666" s="62">
        <f t="shared" si="20"/>
        <v>2.0837866131238476</v>
      </c>
      <c r="E666">
        <v>1.893600042203911E-2</v>
      </c>
      <c r="G666">
        <v>659</v>
      </c>
      <c r="H666">
        <f t="shared" ca="1" si="21"/>
        <v>2.9733120070827245E-4</v>
      </c>
    </row>
    <row r="667" spans="2:8" x14ac:dyDescent="0.3">
      <c r="B667" s="205">
        <v>40303</v>
      </c>
      <c r="C667" s="81">
        <v>81.159217999999996</v>
      </c>
      <c r="D667" s="62">
        <f t="shared" si="20"/>
        <v>-0.80381179752234833</v>
      </c>
      <c r="E667">
        <v>1.8919902858685278E-2</v>
      </c>
      <c r="G667">
        <v>660</v>
      </c>
      <c r="H667">
        <f t="shared" ca="1" si="21"/>
        <v>-1.0925726785207378E-2</v>
      </c>
    </row>
    <row r="668" spans="2:8" x14ac:dyDescent="0.3">
      <c r="B668" s="205">
        <v>43495</v>
      </c>
      <c r="C668" s="81">
        <v>413.68042000000003</v>
      </c>
      <c r="D668" s="62">
        <f t="shared" si="20"/>
        <v>-0.18379743265013726</v>
      </c>
      <c r="E668">
        <v>1.8905954684243095E-2</v>
      </c>
      <c r="G668">
        <v>661</v>
      </c>
      <c r="H668">
        <f t="shared" ca="1" si="21"/>
        <v>2.3954760610450633E-2</v>
      </c>
    </row>
    <row r="669" spans="2:8" x14ac:dyDescent="0.3">
      <c r="B669" s="205">
        <v>44131</v>
      </c>
      <c r="C669" s="81">
        <v>506.83548000000002</v>
      </c>
      <c r="D669" s="62">
        <f t="shared" si="20"/>
        <v>11.298401023753227</v>
      </c>
      <c r="E669">
        <v>1.8890098185583546E-2</v>
      </c>
      <c r="G669">
        <v>662</v>
      </c>
      <c r="H669">
        <f t="shared" ca="1" si="21"/>
        <v>5.1714920346382703E-3</v>
      </c>
    </row>
    <row r="670" spans="2:8" x14ac:dyDescent="0.3">
      <c r="B670" s="205">
        <v>39525</v>
      </c>
      <c r="C670" s="81">
        <v>41.211494000000002</v>
      </c>
      <c r="D670" s="62">
        <f t="shared" si="20"/>
        <v>-0.64199615913419206</v>
      </c>
      <c r="E670">
        <v>1.8877904283933388E-2</v>
      </c>
      <c r="G670">
        <v>663</v>
      </c>
      <c r="H670">
        <f t="shared" ca="1" si="21"/>
        <v>-5.5486874635136052E-3</v>
      </c>
    </row>
    <row r="671" spans="2:8" x14ac:dyDescent="0.3">
      <c r="B671" s="205">
        <v>41218</v>
      </c>
      <c r="C671" s="81">
        <v>115.11467</v>
      </c>
      <c r="D671" s="62">
        <f t="shared" si="20"/>
        <v>2.9664102679928299</v>
      </c>
      <c r="E671">
        <v>1.8807579022598463E-2</v>
      </c>
      <c r="G671">
        <v>664</v>
      </c>
      <c r="H671">
        <f t="shared" ca="1" si="21"/>
        <v>1.6344654989727248E-2</v>
      </c>
    </row>
    <row r="672" spans="2:8" x14ac:dyDescent="0.3">
      <c r="B672" s="205">
        <v>39750</v>
      </c>
      <c r="C672" s="81">
        <v>29.022380999999999</v>
      </c>
      <c r="D672" s="62">
        <f t="shared" si="20"/>
        <v>-0.94506937270314018</v>
      </c>
      <c r="E672">
        <v>1.8754747158584884E-2</v>
      </c>
      <c r="G672">
        <v>665</v>
      </c>
      <c r="H672">
        <f t="shared" ca="1" si="21"/>
        <v>-1.2033244855707278E-2</v>
      </c>
    </row>
    <row r="673" spans="2:8" x14ac:dyDescent="0.3">
      <c r="B673" s="205">
        <v>44854</v>
      </c>
      <c r="C673" s="81">
        <v>528.34606900000006</v>
      </c>
      <c r="D673" s="62">
        <f t="shared" si="20"/>
        <v>53.089599189351254</v>
      </c>
      <c r="E673">
        <v>1.8722826472688428E-2</v>
      </c>
      <c r="G673">
        <v>666</v>
      </c>
      <c r="H673">
        <f t="shared" ca="1" si="21"/>
        <v>-1.6233897704395348E-2</v>
      </c>
    </row>
    <row r="674" spans="2:8" x14ac:dyDescent="0.3">
      <c r="B674" s="205">
        <v>38264</v>
      </c>
      <c r="C674" s="81">
        <v>9.7679790000000004</v>
      </c>
      <c r="D674" s="62">
        <f t="shared" si="20"/>
        <v>-0.86764063656372681</v>
      </c>
      <c r="E674">
        <v>1.8695310059794232E-2</v>
      </c>
      <c r="G674">
        <v>667</v>
      </c>
      <c r="H674">
        <f t="shared" ca="1" si="21"/>
        <v>-5.3455906258583746E-3</v>
      </c>
    </row>
    <row r="675" spans="2:8" x14ac:dyDescent="0.3">
      <c r="B675" s="205">
        <v>40156</v>
      </c>
      <c r="C675" s="81">
        <v>73.798927000000006</v>
      </c>
      <c r="D675" s="62">
        <f t="shared" si="20"/>
        <v>-0.18110581926649438</v>
      </c>
      <c r="E675">
        <v>1.8691184481347729E-2</v>
      </c>
      <c r="G675">
        <v>668</v>
      </c>
      <c r="H675">
        <f t="shared" ca="1" si="21"/>
        <v>1.6870137137018047E-2</v>
      </c>
    </row>
    <row r="676" spans="2:8" x14ac:dyDescent="0.3">
      <c r="B676" s="205">
        <v>40869</v>
      </c>
      <c r="C676" s="81">
        <v>90.120223999999993</v>
      </c>
      <c r="D676" s="62">
        <f t="shared" si="20"/>
        <v>7.97791440538251</v>
      </c>
      <c r="E676">
        <v>1.8686820549335265E-2</v>
      </c>
      <c r="G676">
        <v>669</v>
      </c>
      <c r="H676">
        <f t="shared" ca="1" si="21"/>
        <v>1.4737776380338803E-2</v>
      </c>
    </row>
    <row r="677" spans="2:8" x14ac:dyDescent="0.3">
      <c r="B677" s="205">
        <v>38131</v>
      </c>
      <c r="C677" s="81">
        <v>10.037991</v>
      </c>
      <c r="D677" s="62">
        <f t="shared" si="20"/>
        <v>-0.81606757285442988</v>
      </c>
      <c r="E677">
        <v>1.8665814496506436E-2</v>
      </c>
      <c r="G677">
        <v>670</v>
      </c>
      <c r="H677">
        <f t="shared" ca="1" si="21"/>
        <v>3.2559465795367691E-2</v>
      </c>
    </row>
    <row r="678" spans="2:8" x14ac:dyDescent="0.3">
      <c r="B678" s="205">
        <v>40050</v>
      </c>
      <c r="C678" s="81">
        <v>54.574340999999997</v>
      </c>
      <c r="D678" s="62">
        <f t="shared" si="20"/>
        <v>-0.89696150566019794</v>
      </c>
      <c r="E678">
        <v>1.8661221645924774E-2</v>
      </c>
      <c r="G678">
        <v>671</v>
      </c>
      <c r="H678">
        <f t="shared" ca="1" si="21"/>
        <v>3.7681258642310769E-4</v>
      </c>
    </row>
    <row r="679" spans="2:8" x14ac:dyDescent="0.3">
      <c r="B679" s="205">
        <v>45365</v>
      </c>
      <c r="C679" s="81">
        <v>529.65002400000003</v>
      </c>
      <c r="D679" s="62">
        <f t="shared" si="20"/>
        <v>0.15448095813601789</v>
      </c>
      <c r="E679">
        <v>1.865566261396685E-2</v>
      </c>
      <c r="G679">
        <v>672</v>
      </c>
      <c r="H679">
        <f t="shared" ca="1" si="21"/>
        <v>-3.6052531152685426E-2</v>
      </c>
    </row>
    <row r="680" spans="2:8" x14ac:dyDescent="0.3">
      <c r="B680" s="205">
        <v>44040</v>
      </c>
      <c r="C680" s="81">
        <v>458.77761800000002</v>
      </c>
      <c r="D680" s="62">
        <f t="shared" si="20"/>
        <v>9.8135927682679938E-2</v>
      </c>
      <c r="E680">
        <v>1.8653485506036356E-2</v>
      </c>
      <c r="G680">
        <v>673</v>
      </c>
      <c r="H680">
        <f t="shared" ca="1" si="21"/>
        <v>-5.7546600322064718E-3</v>
      </c>
    </row>
    <row r="681" spans="2:8" x14ac:dyDescent="0.3">
      <c r="B681" s="205">
        <v>43315</v>
      </c>
      <c r="C681" s="81">
        <v>417.77853399999998</v>
      </c>
      <c r="D681" s="62">
        <f t="shared" si="20"/>
        <v>10.182230282216468</v>
      </c>
      <c r="E681">
        <v>1.8652522602294629E-2</v>
      </c>
      <c r="G681">
        <v>674</v>
      </c>
      <c r="H681">
        <f t="shared" ca="1" si="21"/>
        <v>2.2711378783007771E-3</v>
      </c>
    </row>
    <row r="682" spans="2:8" x14ac:dyDescent="0.3">
      <c r="B682" s="205">
        <v>38861</v>
      </c>
      <c r="C682" s="81">
        <v>37.360931000000001</v>
      </c>
      <c r="D682" s="62">
        <f t="shared" si="20"/>
        <v>1.1102292224558268</v>
      </c>
      <c r="E682">
        <v>1.863707683309487E-2</v>
      </c>
      <c r="G682">
        <v>675</v>
      </c>
      <c r="H682">
        <f t="shared" ca="1" si="21"/>
        <v>2.8192687047821066E-3</v>
      </c>
    </row>
    <row r="683" spans="2:8" x14ac:dyDescent="0.3">
      <c r="B683" s="205">
        <v>38509</v>
      </c>
      <c r="C683" s="81">
        <v>17.704678999999999</v>
      </c>
      <c r="D683" s="62">
        <f t="shared" si="20"/>
        <v>-0.68462884470548857</v>
      </c>
      <c r="E683">
        <v>1.8561513083445565E-2</v>
      </c>
      <c r="G683">
        <v>676</v>
      </c>
      <c r="H683">
        <f t="shared" ca="1" si="21"/>
        <v>9.7101526071937602E-3</v>
      </c>
    </row>
    <row r="684" spans="2:8" x14ac:dyDescent="0.3">
      <c r="B684" s="205">
        <v>40003</v>
      </c>
      <c r="C684" s="81">
        <v>56.139183000000003</v>
      </c>
      <c r="D684" s="62">
        <f t="shared" si="20"/>
        <v>-0.89440557305626933</v>
      </c>
      <c r="E684">
        <v>1.8532850475695785E-2</v>
      </c>
      <c r="G684">
        <v>677</v>
      </c>
      <c r="H684">
        <f t="shared" ca="1" si="21"/>
        <v>-1.9509439268568032E-2</v>
      </c>
    </row>
    <row r="685" spans="2:8" x14ac:dyDescent="0.3">
      <c r="B685" s="205">
        <v>44292</v>
      </c>
      <c r="C685" s="81">
        <v>531.64910899999995</v>
      </c>
      <c r="D685" s="62">
        <f t="shared" si="20"/>
        <v>4.1191797301133874</v>
      </c>
      <c r="E685">
        <v>1.8528828172927288E-2</v>
      </c>
      <c r="G685">
        <v>678</v>
      </c>
      <c r="H685">
        <f t="shared" ca="1" si="21"/>
        <v>-8.7319607852487692E-3</v>
      </c>
    </row>
    <row r="686" spans="2:8" x14ac:dyDescent="0.3">
      <c r="B686" s="205">
        <v>41107</v>
      </c>
      <c r="C686" s="81">
        <v>103.854355</v>
      </c>
      <c r="D686" s="62">
        <f t="shared" si="20"/>
        <v>17.333796145915713</v>
      </c>
      <c r="E686">
        <v>1.8526659452380873E-2</v>
      </c>
      <c r="G686">
        <v>679</v>
      </c>
      <c r="H686">
        <f t="shared" ca="1" si="21"/>
        <v>4.2454792189892693E-3</v>
      </c>
    </row>
    <row r="687" spans="2:8" x14ac:dyDescent="0.3">
      <c r="B687" s="205">
        <v>37608</v>
      </c>
      <c r="C687" s="81">
        <v>5.6646400000000003</v>
      </c>
      <c r="D687" s="62">
        <f t="shared" si="20"/>
        <v>-0.98671462629411311</v>
      </c>
      <c r="E687">
        <v>1.8518069011546803E-2</v>
      </c>
      <c r="G687">
        <v>680</v>
      </c>
      <c r="H687">
        <f t="shared" ca="1" si="21"/>
        <v>2.0913328476755491E-2</v>
      </c>
    </row>
    <row r="688" spans="2:8" x14ac:dyDescent="0.3">
      <c r="B688" s="205">
        <v>43706</v>
      </c>
      <c r="C688" s="81">
        <v>426.38168300000001</v>
      </c>
      <c r="D688" s="62">
        <f t="shared" si="20"/>
        <v>-5.2089800822417223E-2</v>
      </c>
      <c r="E688">
        <v>1.8514252939704434E-2</v>
      </c>
      <c r="G688">
        <v>681</v>
      </c>
      <c r="H688">
        <f t="shared" ca="1" si="21"/>
        <v>-2.8153960031147281E-2</v>
      </c>
    </row>
    <row r="689" spans="2:8" x14ac:dyDescent="0.3">
      <c r="B689" s="205">
        <v>43361</v>
      </c>
      <c r="C689" s="81">
        <v>449.81231700000001</v>
      </c>
      <c r="D689" s="62">
        <f t="shared" si="20"/>
        <v>6.836483052745387</v>
      </c>
      <c r="E689">
        <v>1.8512396004818112E-2</v>
      </c>
      <c r="G689">
        <v>682</v>
      </c>
      <c r="H689">
        <f t="shared" ca="1" si="21"/>
        <v>-3.6154121985636917E-2</v>
      </c>
    </row>
    <row r="690" spans="2:8" x14ac:dyDescent="0.3">
      <c r="B690" s="205">
        <v>40010</v>
      </c>
      <c r="C690" s="81">
        <v>57.399768999999999</v>
      </c>
      <c r="D690" s="62">
        <f t="shared" si="20"/>
        <v>-0.86862129351110617</v>
      </c>
      <c r="E690">
        <v>1.8511214164119816E-2</v>
      </c>
      <c r="G690">
        <v>683</v>
      </c>
      <c r="H690">
        <f t="shared" ca="1" si="21"/>
        <v>-1.3738980317266711E-2</v>
      </c>
    </row>
    <row r="691" spans="2:8" x14ac:dyDescent="0.3">
      <c r="B691" s="205">
        <v>43348</v>
      </c>
      <c r="C691" s="81">
        <v>436.90313700000002</v>
      </c>
      <c r="D691" s="62">
        <f t="shared" si="20"/>
        <v>7.753464316800498E-3</v>
      </c>
      <c r="E691">
        <v>1.8501927951560422E-2</v>
      </c>
      <c r="G691">
        <v>684</v>
      </c>
      <c r="H691">
        <f t="shared" ca="1" si="21"/>
        <v>3.73013291483228E-2</v>
      </c>
    </row>
    <row r="692" spans="2:8" x14ac:dyDescent="0.3">
      <c r="B692" s="205">
        <v>43497</v>
      </c>
      <c r="C692" s="81">
        <v>433.54168700000002</v>
      </c>
      <c r="D692" s="62">
        <f t="shared" si="20"/>
        <v>12.355880173384861</v>
      </c>
      <c r="E692">
        <v>1.8483158594677276E-2</v>
      </c>
      <c r="G692">
        <v>685</v>
      </c>
      <c r="H692">
        <f t="shared" ca="1" si="21"/>
        <v>-5.4867521143939772E-2</v>
      </c>
    </row>
    <row r="693" spans="2:8" x14ac:dyDescent="0.3">
      <c r="B693" s="205">
        <v>38748</v>
      </c>
      <c r="C693" s="81">
        <v>32.460735</v>
      </c>
      <c r="D693" s="62">
        <f t="shared" si="20"/>
        <v>2.7864472287823197</v>
      </c>
      <c r="E693">
        <v>1.8475594931118416E-2</v>
      </c>
      <c r="G693">
        <v>686</v>
      </c>
      <c r="H693">
        <f t="shared" ca="1" si="21"/>
        <v>5.6170832468563376E-3</v>
      </c>
    </row>
    <row r="694" spans="2:8" x14ac:dyDescent="0.3">
      <c r="B694" s="205">
        <v>38167</v>
      </c>
      <c r="C694" s="81">
        <v>8.5728740000000005</v>
      </c>
      <c r="D694" s="62">
        <f t="shared" si="20"/>
        <v>-0.97077088838889425</v>
      </c>
      <c r="E694">
        <v>1.8456997744701786E-2</v>
      </c>
      <c r="G694">
        <v>687</v>
      </c>
      <c r="H694">
        <f t="shared" ca="1" si="21"/>
        <v>1.0518563677101741E-2</v>
      </c>
    </row>
    <row r="695" spans="2:8" x14ac:dyDescent="0.3">
      <c r="B695" s="205">
        <v>42943</v>
      </c>
      <c r="C695" s="81">
        <v>293.29916400000002</v>
      </c>
      <c r="D695" s="62">
        <f t="shared" si="20"/>
        <v>-0.34897834211910239</v>
      </c>
      <c r="E695">
        <v>1.8448870170472947E-2</v>
      </c>
      <c r="G695">
        <v>688</v>
      </c>
      <c r="H695">
        <f t="shared" ca="1" si="21"/>
        <v>-2.2435408847642571E-2</v>
      </c>
    </row>
    <row r="696" spans="2:8" x14ac:dyDescent="0.3">
      <c r="B696" s="205">
        <v>43991</v>
      </c>
      <c r="C696" s="81">
        <v>450.52136200000001</v>
      </c>
      <c r="D696" s="62">
        <f t="shared" si="20"/>
        <v>-0.21692031515277929</v>
      </c>
      <c r="E696">
        <v>1.8445552554605435E-2</v>
      </c>
      <c r="G696">
        <v>689</v>
      </c>
      <c r="H696">
        <f t="shared" ca="1" si="21"/>
        <v>-2.3161338419633973E-2</v>
      </c>
    </row>
    <row r="697" spans="2:8" x14ac:dyDescent="0.3">
      <c r="B697" s="205">
        <v>44803</v>
      </c>
      <c r="C697" s="81">
        <v>575.31994599999996</v>
      </c>
      <c r="D697" s="62">
        <f t="shared" si="20"/>
        <v>1.257198830661669</v>
      </c>
      <c r="E697">
        <v>1.841017122437711E-2</v>
      </c>
      <c r="G697">
        <v>690</v>
      </c>
      <c r="H697">
        <f t="shared" ca="1" si="21"/>
        <v>-2.068766958126329E-2</v>
      </c>
    </row>
    <row r="698" spans="2:8" x14ac:dyDescent="0.3">
      <c r="B698" s="205">
        <v>42327</v>
      </c>
      <c r="C698" s="81">
        <v>254.88226299999999</v>
      </c>
      <c r="D698" s="62">
        <f t="shared" si="20"/>
        <v>2.0279059662024164</v>
      </c>
      <c r="E698">
        <v>1.8397775015601595E-2</v>
      </c>
      <c r="G698">
        <v>691</v>
      </c>
      <c r="H698">
        <f t="shared" ca="1" si="21"/>
        <v>3.6182623185111139E-3</v>
      </c>
    </row>
    <row r="699" spans="2:8" x14ac:dyDescent="0.3">
      <c r="B699" s="205">
        <v>40939</v>
      </c>
      <c r="C699" s="81">
        <v>84.177734000000001</v>
      </c>
      <c r="D699" s="62">
        <f t="shared" si="20"/>
        <v>-4.4964146333175747E-2</v>
      </c>
      <c r="E699">
        <v>1.8378229540865203E-2</v>
      </c>
      <c r="G699">
        <v>692</v>
      </c>
      <c r="H699">
        <f t="shared" ca="1" si="21"/>
        <v>-2.3870262247411365E-2</v>
      </c>
    </row>
    <row r="700" spans="2:8" x14ac:dyDescent="0.3">
      <c r="B700" s="205">
        <v>40526</v>
      </c>
      <c r="C700" s="81">
        <v>88.140915000000007</v>
      </c>
      <c r="D700" s="62">
        <f t="shared" si="20"/>
        <v>-0.80098868220792396</v>
      </c>
      <c r="E700">
        <v>1.8377114024782534E-2</v>
      </c>
      <c r="G700">
        <v>693</v>
      </c>
      <c r="H700">
        <f t="shared" ca="1" si="21"/>
        <v>-4.2412700953556849E-2</v>
      </c>
    </row>
    <row r="701" spans="2:8" x14ac:dyDescent="0.3">
      <c r="B701" s="205">
        <v>43726</v>
      </c>
      <c r="C701" s="81">
        <v>442.89398199999999</v>
      </c>
      <c r="D701" s="62">
        <f t="shared" si="20"/>
        <v>-0.1515309997802016</v>
      </c>
      <c r="E701">
        <v>1.837506528875385E-2</v>
      </c>
      <c r="G701">
        <v>694</v>
      </c>
      <c r="H701">
        <f t="shared" ca="1" si="21"/>
        <v>-1.1372059537709877E-2</v>
      </c>
    </row>
    <row r="702" spans="2:8" x14ac:dyDescent="0.3">
      <c r="B702" s="205">
        <v>45029</v>
      </c>
      <c r="C702" s="81">
        <v>521.99194299999999</v>
      </c>
      <c r="D702" s="62">
        <f t="shared" si="20"/>
        <v>13.651934910497191</v>
      </c>
      <c r="E702">
        <v>1.8352165660752092E-2</v>
      </c>
      <c r="G702">
        <v>695</v>
      </c>
      <c r="H702">
        <f t="shared" ca="1" si="21"/>
        <v>1.4067534172076995E-2</v>
      </c>
    </row>
    <row r="703" spans="2:8" x14ac:dyDescent="0.3">
      <c r="B703" s="205">
        <v>39800</v>
      </c>
      <c r="C703" s="81">
        <v>35.626143999999996</v>
      </c>
      <c r="D703" s="62">
        <f t="shared" si="20"/>
        <v>-0.75969920338172936</v>
      </c>
      <c r="E703">
        <v>1.8326225001394157E-2</v>
      </c>
      <c r="G703">
        <v>696</v>
      </c>
      <c r="H703">
        <f t="shared" ca="1" si="21"/>
        <v>1.3957409776465417E-2</v>
      </c>
    </row>
    <row r="704" spans="2:8" x14ac:dyDescent="0.3">
      <c r="B704" s="205">
        <v>41407</v>
      </c>
      <c r="C704" s="81">
        <v>148.25645399999999</v>
      </c>
      <c r="D704" s="62">
        <f t="shared" si="20"/>
        <v>-0.4434204301708391</v>
      </c>
      <c r="E704">
        <v>1.8322845213450737E-2</v>
      </c>
      <c r="G704">
        <v>697</v>
      </c>
      <c r="H704">
        <f t="shared" ca="1" si="21"/>
        <v>3.8425495920971699E-2</v>
      </c>
    </row>
    <row r="705" spans="2:8" x14ac:dyDescent="0.3">
      <c r="B705" s="205">
        <v>42508</v>
      </c>
      <c r="C705" s="81">
        <v>266.37063599999999</v>
      </c>
      <c r="D705" s="62">
        <f t="shared" si="20"/>
        <v>3.9942477510330034</v>
      </c>
      <c r="E705">
        <v>1.8314279524755742E-2</v>
      </c>
      <c r="G705">
        <v>698</v>
      </c>
      <c r="H705">
        <f t="shared" ca="1" si="21"/>
        <v>9.2798822337870068E-3</v>
      </c>
    </row>
    <row r="706" spans="2:8" x14ac:dyDescent="0.3">
      <c r="B706" s="205">
        <v>39993</v>
      </c>
      <c r="C706" s="81">
        <v>53.335487000000001</v>
      </c>
      <c r="D706" s="62">
        <f t="shared" si="20"/>
        <v>-0.8093447889562958</v>
      </c>
      <c r="E706">
        <v>1.8257076721834374E-2</v>
      </c>
      <c r="G706">
        <v>699</v>
      </c>
      <c r="H706">
        <f t="shared" ca="1" si="21"/>
        <v>-2.3048933062881336E-2</v>
      </c>
    </row>
    <row r="707" spans="2:8" x14ac:dyDescent="0.3">
      <c r="B707" s="205">
        <v>42678</v>
      </c>
      <c r="C707" s="81">
        <v>279.74838299999999</v>
      </c>
      <c r="D707" s="62">
        <f t="shared" si="20"/>
        <v>35.785372841468529</v>
      </c>
      <c r="E707">
        <v>1.8249817511106495E-2</v>
      </c>
      <c r="G707">
        <v>700</v>
      </c>
      <c r="H707">
        <f t="shared" ca="1" si="21"/>
        <v>1.7741870718654539E-2</v>
      </c>
    </row>
    <row r="708" spans="2:8" x14ac:dyDescent="0.3">
      <c r="B708" s="205">
        <v>37883</v>
      </c>
      <c r="C708" s="81">
        <v>7.6048809999999998</v>
      </c>
      <c r="D708" s="62">
        <f t="shared" si="20"/>
        <v>-0.96723985948906332</v>
      </c>
      <c r="E708">
        <v>1.8182166283732162E-2</v>
      </c>
      <c r="G708">
        <v>701</v>
      </c>
      <c r="H708">
        <f t="shared" ca="1" si="21"/>
        <v>-1.2524765652764641E-2</v>
      </c>
    </row>
    <row r="709" spans="2:8" x14ac:dyDescent="0.3">
      <c r="B709" s="205">
        <v>42433</v>
      </c>
      <c r="C709" s="81">
        <v>232.138229</v>
      </c>
      <c r="D709" s="62">
        <f t="shared" si="20"/>
        <v>4.8652198626551799</v>
      </c>
      <c r="E709">
        <v>1.815578063692223E-2</v>
      </c>
      <c r="G709">
        <v>702</v>
      </c>
      <c r="H709">
        <f t="shared" ca="1" si="21"/>
        <v>-1.1039290204752503E-2</v>
      </c>
    </row>
    <row r="710" spans="2:8" x14ac:dyDescent="0.3">
      <c r="B710" s="205">
        <v>39006</v>
      </c>
      <c r="C710" s="81">
        <v>39.578777000000002</v>
      </c>
      <c r="D710" s="62">
        <f t="shared" si="20"/>
        <v>-0.91206413443051626</v>
      </c>
      <c r="E710">
        <v>1.8149159602256163E-2</v>
      </c>
      <c r="G710">
        <v>703</v>
      </c>
      <c r="H710">
        <f t="shared" ca="1" si="21"/>
        <v>-2.2237831611523241E-2</v>
      </c>
    </row>
    <row r="711" spans="2:8" x14ac:dyDescent="0.3">
      <c r="B711" s="205">
        <v>43804</v>
      </c>
      <c r="C711" s="81">
        <v>450.08685300000002</v>
      </c>
      <c r="D711" s="62">
        <f t="shared" si="20"/>
        <v>3.8721498836154336</v>
      </c>
      <c r="E711">
        <v>1.8130290371730497E-2</v>
      </c>
      <c r="G711">
        <v>704</v>
      </c>
      <c r="H711">
        <f t="shared" ca="1" si="21"/>
        <v>2.0467002013057026E-2</v>
      </c>
    </row>
    <row r="712" spans="2:8" x14ac:dyDescent="0.3">
      <c r="B712" s="205">
        <v>40772</v>
      </c>
      <c r="C712" s="81">
        <v>92.379517000000007</v>
      </c>
      <c r="D712" s="62">
        <f t="shared" ref="D712:D775" si="22">(C712-C713)/C713</f>
        <v>-0.75125880718868054</v>
      </c>
      <c r="E712">
        <v>1.8119592713002997E-2</v>
      </c>
      <c r="G712">
        <v>705</v>
      </c>
      <c r="H712">
        <f t="shared" ca="1" si="21"/>
        <v>1.4784807385701156E-2</v>
      </c>
    </row>
    <row r="713" spans="2:8" x14ac:dyDescent="0.3">
      <c r="B713" s="205">
        <v>43278</v>
      </c>
      <c r="C713" s="81">
        <v>371.38809199999997</v>
      </c>
      <c r="D713" s="62">
        <f t="shared" si="22"/>
        <v>0.49222347241129244</v>
      </c>
      <c r="E713">
        <v>1.8111364630065751E-2</v>
      </c>
      <c r="G713">
        <v>706</v>
      </c>
      <c r="H713">
        <f t="shared" ref="H713:H776" ca="1" si="23">_xlfn.NORM.INV(RAND(),N$10,N$11)</f>
        <v>-9.3321060521046259E-3</v>
      </c>
    </row>
    <row r="714" spans="2:8" x14ac:dyDescent="0.3">
      <c r="B714" s="205">
        <v>42473</v>
      </c>
      <c r="C714" s="81">
        <v>248.88235499999999</v>
      </c>
      <c r="D714" s="62">
        <f t="shared" si="22"/>
        <v>-0.50151686414100471</v>
      </c>
      <c r="E714">
        <v>1.8074767164846874E-2</v>
      </c>
      <c r="G714">
        <v>707</v>
      </c>
      <c r="H714">
        <f t="shared" ca="1" si="23"/>
        <v>-3.1745817726190451E-2</v>
      </c>
    </row>
    <row r="715" spans="2:8" x14ac:dyDescent="0.3">
      <c r="B715" s="205">
        <v>44138</v>
      </c>
      <c r="C715" s="81">
        <v>499.27938799999998</v>
      </c>
      <c r="D715" s="62">
        <f t="shared" si="22"/>
        <v>-6.8667895281156952E-2</v>
      </c>
      <c r="E715">
        <v>1.8073994091122109E-2</v>
      </c>
      <c r="G715">
        <v>708</v>
      </c>
      <c r="H715">
        <f t="shared" ca="1" si="23"/>
        <v>-5.5264709407063326E-3</v>
      </c>
    </row>
    <row r="716" spans="2:8" x14ac:dyDescent="0.3">
      <c r="B716" s="205">
        <v>44593</v>
      </c>
      <c r="C716" s="81">
        <v>536.09167500000001</v>
      </c>
      <c r="D716" s="62">
        <f t="shared" si="22"/>
        <v>12.184736147345513</v>
      </c>
      <c r="E716">
        <v>1.8071814962906507E-2</v>
      </c>
      <c r="G716">
        <v>709</v>
      </c>
      <c r="H716">
        <f t="shared" ca="1" si="23"/>
        <v>2.5513287238446404E-2</v>
      </c>
    </row>
    <row r="717" spans="2:8" x14ac:dyDescent="0.3">
      <c r="B717" s="205">
        <v>39492</v>
      </c>
      <c r="C717" s="81">
        <v>40.660023000000002</v>
      </c>
      <c r="D717" s="62">
        <f t="shared" si="22"/>
        <v>-0.29669427990503605</v>
      </c>
      <c r="E717">
        <v>1.8056139329491988E-2</v>
      </c>
      <c r="G717">
        <v>710</v>
      </c>
      <c r="H717">
        <f t="shared" ca="1" si="23"/>
        <v>-1.0771843468519511E-2</v>
      </c>
    </row>
    <row r="718" spans="2:8" x14ac:dyDescent="0.3">
      <c r="B718" s="205">
        <v>40016</v>
      </c>
      <c r="C718" s="81">
        <v>57.812728999999997</v>
      </c>
      <c r="D718" s="62">
        <f t="shared" si="22"/>
        <v>-0.62150116159483071</v>
      </c>
      <c r="E718">
        <v>1.7987129629795873E-2</v>
      </c>
      <c r="G718">
        <v>711</v>
      </c>
      <c r="H718">
        <f t="shared" ca="1" si="23"/>
        <v>8.7137164908664012E-3</v>
      </c>
    </row>
    <row r="719" spans="2:8" x14ac:dyDescent="0.3">
      <c r="B719" s="205">
        <v>41627</v>
      </c>
      <c r="C719" s="81">
        <v>152.74215699999999</v>
      </c>
      <c r="D719" s="62">
        <f t="shared" si="22"/>
        <v>-3.379573362634411E-2</v>
      </c>
      <c r="E719">
        <v>1.7955063523490949E-2</v>
      </c>
      <c r="G719">
        <v>712</v>
      </c>
      <c r="H719">
        <f t="shared" ca="1" si="23"/>
        <v>-8.3925886094064154E-4</v>
      </c>
    </row>
    <row r="720" spans="2:8" x14ac:dyDescent="0.3">
      <c r="B720" s="205">
        <v>41675</v>
      </c>
      <c r="C720" s="81">
        <v>158.08474699999999</v>
      </c>
      <c r="D720" s="62">
        <f t="shared" si="22"/>
        <v>3.0710075657486087</v>
      </c>
      <c r="E720">
        <v>1.7936182070036815E-2</v>
      </c>
      <c r="G720">
        <v>713</v>
      </c>
      <c r="H720">
        <f t="shared" ca="1" si="23"/>
        <v>-5.2346047601747284E-2</v>
      </c>
    </row>
    <row r="721" spans="2:8" x14ac:dyDescent="0.3">
      <c r="B721" s="205">
        <v>39659</v>
      </c>
      <c r="C721" s="81">
        <v>38.831848000000001</v>
      </c>
      <c r="D721" s="62">
        <f t="shared" si="22"/>
        <v>-0.75450236286078587</v>
      </c>
      <c r="E721">
        <v>1.792671590999062E-2</v>
      </c>
      <c r="G721">
        <v>714</v>
      </c>
      <c r="H721">
        <f t="shared" ca="1" si="23"/>
        <v>-1.5824985033761448E-2</v>
      </c>
    </row>
    <row r="722" spans="2:8" x14ac:dyDescent="0.3">
      <c r="B722" s="205">
        <v>41691</v>
      </c>
      <c r="C722" s="81">
        <v>158.17605599999999</v>
      </c>
      <c r="D722" s="62">
        <f t="shared" si="22"/>
        <v>-0.24163528949129998</v>
      </c>
      <c r="E722">
        <v>1.7925446074251068E-2</v>
      </c>
      <c r="G722">
        <v>715</v>
      </c>
      <c r="H722">
        <f t="shared" ca="1" si="23"/>
        <v>4.059407825663755E-2</v>
      </c>
    </row>
    <row r="723" spans="2:8" x14ac:dyDescent="0.3">
      <c r="B723" s="205">
        <v>41877</v>
      </c>
      <c r="C723" s="81">
        <v>208.57517999999999</v>
      </c>
      <c r="D723" s="62">
        <f t="shared" si="22"/>
        <v>1.2187100403832003</v>
      </c>
      <c r="E723">
        <v>1.7925040547861436E-2</v>
      </c>
      <c r="G723">
        <v>716</v>
      </c>
      <c r="H723">
        <f t="shared" ca="1" si="23"/>
        <v>3.724764014122512E-2</v>
      </c>
    </row>
    <row r="724" spans="2:8" x14ac:dyDescent="0.3">
      <c r="B724" s="205">
        <v>40997</v>
      </c>
      <c r="C724" s="81">
        <v>94.007407999999998</v>
      </c>
      <c r="D724" s="62">
        <f t="shared" si="22"/>
        <v>-0.65753247828069095</v>
      </c>
      <c r="E724">
        <v>1.7900293478675083E-2</v>
      </c>
      <c r="G724">
        <v>717</v>
      </c>
      <c r="H724">
        <f t="shared" ca="1" si="23"/>
        <v>4.6770712351065606E-4</v>
      </c>
    </row>
    <row r="725" spans="2:8" x14ac:dyDescent="0.3">
      <c r="B725" s="205">
        <v>42842</v>
      </c>
      <c r="C725" s="81">
        <v>274.50021400000003</v>
      </c>
      <c r="D725" s="62">
        <f t="shared" si="22"/>
        <v>0.69767278989861625</v>
      </c>
      <c r="E725">
        <v>1.7897354472747179E-2</v>
      </c>
      <c r="G725">
        <v>718</v>
      </c>
      <c r="H725">
        <f t="shared" ca="1" si="23"/>
        <v>7.9432396171601975E-5</v>
      </c>
    </row>
    <row r="726" spans="2:8" x14ac:dyDescent="0.3">
      <c r="B726" s="205">
        <v>41716</v>
      </c>
      <c r="C726" s="81">
        <v>161.69206199999999</v>
      </c>
      <c r="D726" s="62">
        <f t="shared" si="22"/>
        <v>0.7991060507474288</v>
      </c>
      <c r="E726">
        <v>1.7821148109897385E-2</v>
      </c>
      <c r="G726">
        <v>719</v>
      </c>
      <c r="H726">
        <f t="shared" ca="1" si="23"/>
        <v>4.5653886355250511E-3</v>
      </c>
    </row>
    <row r="727" spans="2:8" x14ac:dyDescent="0.3">
      <c r="B727" s="205">
        <v>40365</v>
      </c>
      <c r="C727" s="81">
        <v>89.873558000000003</v>
      </c>
      <c r="D727" s="62">
        <f t="shared" si="22"/>
        <v>1.5458465960259742</v>
      </c>
      <c r="E727">
        <v>1.7808946919180172E-2</v>
      </c>
      <c r="G727">
        <v>720</v>
      </c>
      <c r="H727">
        <f t="shared" ca="1" si="23"/>
        <v>7.2529307504616723E-3</v>
      </c>
    </row>
    <row r="728" spans="2:8" x14ac:dyDescent="0.3">
      <c r="B728" s="205">
        <v>38884</v>
      </c>
      <c r="C728" s="81">
        <v>35.302031999999997</v>
      </c>
      <c r="D728" s="62">
        <f t="shared" si="22"/>
        <v>-0.61174254368079395</v>
      </c>
      <c r="E728">
        <v>1.7808695212933059E-2</v>
      </c>
      <c r="G728">
        <v>721</v>
      </c>
      <c r="H728">
        <f t="shared" ca="1" si="23"/>
        <v>-1.3036208558446019E-2</v>
      </c>
    </row>
    <row r="729" spans="2:8" x14ac:dyDescent="0.3">
      <c r="B729" s="205">
        <v>40606</v>
      </c>
      <c r="C729" s="81">
        <v>90.924285999999995</v>
      </c>
      <c r="D729" s="62">
        <f t="shared" si="22"/>
        <v>0.25357099580808357</v>
      </c>
      <c r="E729">
        <v>1.7804105407923081E-2</v>
      </c>
      <c r="G729">
        <v>722</v>
      </c>
      <c r="H729">
        <f t="shared" ca="1" si="23"/>
        <v>2.9754704939915187E-2</v>
      </c>
    </row>
    <row r="730" spans="2:8" x14ac:dyDescent="0.3">
      <c r="B730" s="205">
        <v>40133</v>
      </c>
      <c r="C730" s="81">
        <v>72.532218999999998</v>
      </c>
      <c r="D730" s="62">
        <f t="shared" si="22"/>
        <v>0.84953160317533394</v>
      </c>
      <c r="E730">
        <v>1.7775045396457842E-2</v>
      </c>
      <c r="G730">
        <v>723</v>
      </c>
      <c r="H730">
        <f t="shared" ca="1" si="23"/>
        <v>-1.3627354974434507E-2</v>
      </c>
    </row>
    <row r="731" spans="2:8" x14ac:dyDescent="0.3">
      <c r="B731" s="205">
        <v>39652</v>
      </c>
      <c r="C731" s="81">
        <v>39.216534000000003</v>
      </c>
      <c r="D731" s="62">
        <f t="shared" si="22"/>
        <v>3.1478308227119077E-2</v>
      </c>
      <c r="E731">
        <v>1.774787887086245E-2</v>
      </c>
      <c r="G731">
        <v>724</v>
      </c>
      <c r="H731">
        <f t="shared" ca="1" si="23"/>
        <v>3.8813375859808798E-2</v>
      </c>
    </row>
    <row r="732" spans="2:8" x14ac:dyDescent="0.3">
      <c r="B732" s="205">
        <v>39717</v>
      </c>
      <c r="C732" s="81">
        <v>38.019736999999999</v>
      </c>
      <c r="D732" s="62">
        <f t="shared" si="22"/>
        <v>1.0796700183025354</v>
      </c>
      <c r="E732">
        <v>1.7734235416512929E-2</v>
      </c>
      <c r="G732">
        <v>725</v>
      </c>
      <c r="H732">
        <f t="shared" ca="1" si="23"/>
        <v>-1.3145136040561604E-2</v>
      </c>
    </row>
    <row r="733" spans="2:8" x14ac:dyDescent="0.3">
      <c r="B733" s="205">
        <v>38537</v>
      </c>
      <c r="C733" s="81">
        <v>18.28162</v>
      </c>
      <c r="D733" s="62">
        <f t="shared" si="22"/>
        <v>-0.96837294359353809</v>
      </c>
      <c r="E733">
        <v>1.7719214996066438E-2</v>
      </c>
      <c r="G733">
        <v>726</v>
      </c>
      <c r="H733">
        <f t="shared" ca="1" si="23"/>
        <v>2.0943997899077731E-3</v>
      </c>
    </row>
    <row r="734" spans="2:8" x14ac:dyDescent="0.3">
      <c r="B734" s="205">
        <v>44496</v>
      </c>
      <c r="C734" s="81">
        <v>578.03735400000005</v>
      </c>
      <c r="D734" s="62">
        <f t="shared" si="22"/>
        <v>50.411579487571743</v>
      </c>
      <c r="E734">
        <v>1.7717438850895779E-2</v>
      </c>
      <c r="G734">
        <v>727</v>
      </c>
      <c r="H734">
        <f t="shared" ca="1" si="23"/>
        <v>-4.7767690828163449E-2</v>
      </c>
    </row>
    <row r="735" spans="2:8" x14ac:dyDescent="0.3">
      <c r="B735" s="205">
        <v>37972</v>
      </c>
      <c r="C735" s="81">
        <v>11.24333</v>
      </c>
      <c r="D735" s="62">
        <f t="shared" si="22"/>
        <v>-0.92138171520329781</v>
      </c>
      <c r="E735">
        <v>1.771190356686551E-2</v>
      </c>
      <c r="G735">
        <v>728</v>
      </c>
      <c r="H735">
        <f t="shared" ca="1" si="23"/>
        <v>-8.2095877850399922E-3</v>
      </c>
    </row>
    <row r="736" spans="2:8" x14ac:dyDescent="0.3">
      <c r="B736" s="205">
        <v>41418</v>
      </c>
      <c r="C736" s="81">
        <v>143.01164199999999</v>
      </c>
      <c r="D736" s="62">
        <f t="shared" si="22"/>
        <v>2.2746057025936084</v>
      </c>
      <c r="E736">
        <v>1.7696189287809125E-2</v>
      </c>
      <c r="G736">
        <v>729</v>
      </c>
      <c r="H736">
        <f t="shared" ca="1" si="23"/>
        <v>3.5505340944547929E-2</v>
      </c>
    </row>
    <row r="737" spans="2:8" x14ac:dyDescent="0.3">
      <c r="B737" s="205">
        <v>39302</v>
      </c>
      <c r="C737" s="81">
        <v>43.672935000000003</v>
      </c>
      <c r="D737" s="62">
        <f t="shared" si="22"/>
        <v>-0.83455984236396774</v>
      </c>
      <c r="E737">
        <v>1.7673140368100776E-2</v>
      </c>
      <c r="G737">
        <v>730</v>
      </c>
      <c r="H737">
        <f t="shared" ca="1" si="23"/>
        <v>3.2522642277190664E-2</v>
      </c>
    </row>
    <row r="738" spans="2:8" x14ac:dyDescent="0.3">
      <c r="B738" s="205">
        <v>42250</v>
      </c>
      <c r="C738" s="81">
        <v>263.980255</v>
      </c>
      <c r="D738" s="62">
        <f t="shared" si="22"/>
        <v>11.759301694987345</v>
      </c>
      <c r="E738">
        <v>1.7668987987766522E-2</v>
      </c>
      <c r="G738">
        <v>731</v>
      </c>
      <c r="H738">
        <f t="shared" ca="1" si="23"/>
        <v>-2.3738286247810471E-2</v>
      </c>
    </row>
    <row r="739" spans="2:8" x14ac:dyDescent="0.3">
      <c r="B739" s="205">
        <v>38566</v>
      </c>
      <c r="C739" s="81">
        <v>20.689240000000002</v>
      </c>
      <c r="D739" s="62">
        <f t="shared" si="22"/>
        <v>-0.93606227329453695</v>
      </c>
      <c r="E739">
        <v>1.7663780163169697E-2</v>
      </c>
      <c r="G739">
        <v>732</v>
      </c>
      <c r="H739">
        <f t="shared" ca="1" si="23"/>
        <v>1.8109682366762317E-2</v>
      </c>
    </row>
    <row r="740" spans="2:8" x14ac:dyDescent="0.3">
      <c r="B740" s="205">
        <v>43196</v>
      </c>
      <c r="C740" s="81">
        <v>323.58422899999999</v>
      </c>
      <c r="D740" s="62">
        <f t="shared" si="22"/>
        <v>7.5109418144881444</v>
      </c>
      <c r="E740">
        <v>1.7661060189009141E-2</v>
      </c>
      <c r="G740">
        <v>733</v>
      </c>
      <c r="H740">
        <f t="shared" ca="1" si="23"/>
        <v>-3.228110027753027E-2</v>
      </c>
    </row>
    <row r="741" spans="2:8" x14ac:dyDescent="0.3">
      <c r="B741" s="205">
        <v>38862</v>
      </c>
      <c r="C741" s="81">
        <v>38.019790999999998</v>
      </c>
      <c r="D741" s="62">
        <f t="shared" si="22"/>
        <v>-0.54826880672624556</v>
      </c>
      <c r="E741">
        <v>1.7634999513261515E-2</v>
      </c>
      <c r="G741">
        <v>734</v>
      </c>
      <c r="H741">
        <f t="shared" ca="1" si="23"/>
        <v>1.3001748851228654E-2</v>
      </c>
    </row>
    <row r="742" spans="2:8" x14ac:dyDescent="0.3">
      <c r="B742" s="205">
        <v>40513</v>
      </c>
      <c r="C742" s="81">
        <v>84.164635000000004</v>
      </c>
      <c r="D742" s="62">
        <f t="shared" si="22"/>
        <v>-0.83460536439866229</v>
      </c>
      <c r="E742">
        <v>1.7628389011040926E-2</v>
      </c>
      <c r="G742">
        <v>735</v>
      </c>
      <c r="H742">
        <f t="shared" ca="1" si="23"/>
        <v>-2.4056359701873195E-3</v>
      </c>
    </row>
    <row r="743" spans="2:8" x14ac:dyDescent="0.3">
      <c r="B743" s="205">
        <v>45054</v>
      </c>
      <c r="C743" s="81">
        <v>508.87161300000002</v>
      </c>
      <c r="D743" s="62">
        <f t="shared" si="22"/>
        <v>9.9152805571277778</v>
      </c>
      <c r="E743">
        <v>1.7623848546327106E-2</v>
      </c>
      <c r="G743">
        <v>736</v>
      </c>
      <c r="H743">
        <f t="shared" ca="1" si="23"/>
        <v>-8.7165673122530894E-3</v>
      </c>
    </row>
    <row r="744" spans="2:8" x14ac:dyDescent="0.3">
      <c r="B744" s="205">
        <v>39574</v>
      </c>
      <c r="C744" s="81">
        <v>46.620113000000003</v>
      </c>
      <c r="D744" s="62">
        <f t="shared" si="22"/>
        <v>-0.90748141783069758</v>
      </c>
      <c r="E744">
        <v>1.7592809936256917E-2</v>
      </c>
      <c r="G744">
        <v>737</v>
      </c>
      <c r="H744">
        <f t="shared" ca="1" si="23"/>
        <v>-1.6896269288132849E-2</v>
      </c>
    </row>
    <row r="745" spans="2:8" x14ac:dyDescent="0.3">
      <c r="B745" s="205">
        <v>45398</v>
      </c>
      <c r="C745" s="81">
        <v>503.89999399999999</v>
      </c>
      <c r="D745" s="62">
        <f t="shared" si="22"/>
        <v>0.32738438753171789</v>
      </c>
      <c r="E745">
        <v>1.7568622352941255E-2</v>
      </c>
      <c r="G745">
        <v>738</v>
      </c>
      <c r="H745">
        <f t="shared" ca="1" si="23"/>
        <v>-3.3414307669826032E-2</v>
      </c>
    </row>
    <row r="746" spans="2:8" x14ac:dyDescent="0.3">
      <c r="B746" s="205">
        <v>43420</v>
      </c>
      <c r="C746" s="81">
        <v>379.61874399999999</v>
      </c>
      <c r="D746" s="62">
        <f t="shared" si="22"/>
        <v>-0.25442450887462853</v>
      </c>
      <c r="E746">
        <v>1.7487304082053401E-2</v>
      </c>
      <c r="G746">
        <v>739</v>
      </c>
      <c r="H746">
        <f t="shared" ca="1" si="23"/>
        <v>2.1364360128019282E-2</v>
      </c>
    </row>
    <row r="747" spans="2:8" x14ac:dyDescent="0.3">
      <c r="B747" s="205">
        <v>44712</v>
      </c>
      <c r="C747" s="81">
        <v>509.16204800000003</v>
      </c>
      <c r="D747" s="62">
        <f t="shared" si="22"/>
        <v>71.580743971015721</v>
      </c>
      <c r="E747">
        <v>1.7447676745728023E-2</v>
      </c>
      <c r="G747">
        <v>740</v>
      </c>
      <c r="H747">
        <f t="shared" ca="1" si="23"/>
        <v>-1.6945440241540571E-2</v>
      </c>
    </row>
    <row r="748" spans="2:8" x14ac:dyDescent="0.3">
      <c r="B748" s="205">
        <v>37827</v>
      </c>
      <c r="C748" s="81">
        <v>7.0151120000000002</v>
      </c>
      <c r="D748" s="62">
        <f t="shared" si="22"/>
        <v>-0.94096126668992663</v>
      </c>
      <c r="E748">
        <v>1.744480250645665E-2</v>
      </c>
      <c r="G748">
        <v>741</v>
      </c>
      <c r="H748">
        <f t="shared" ca="1" si="23"/>
        <v>2.4973043998228941E-2</v>
      </c>
    </row>
    <row r="749" spans="2:8" x14ac:dyDescent="0.3">
      <c r="B749" s="205">
        <v>41302</v>
      </c>
      <c r="C749" s="81">
        <v>118.822197</v>
      </c>
      <c r="D749" s="62">
        <f t="shared" si="22"/>
        <v>-0.71196643313738295</v>
      </c>
      <c r="E749">
        <v>1.7421562182449619E-2</v>
      </c>
      <c r="G749">
        <v>742</v>
      </c>
      <c r="H749">
        <f t="shared" ca="1" si="23"/>
        <v>9.5673482928212081E-3</v>
      </c>
    </row>
    <row r="750" spans="2:8" x14ac:dyDescent="0.3">
      <c r="B750" s="205">
        <v>43461</v>
      </c>
      <c r="C750" s="81">
        <v>412.52899200000002</v>
      </c>
      <c r="D750" s="62">
        <f t="shared" si="22"/>
        <v>0.63514427956914044</v>
      </c>
      <c r="E750">
        <v>1.7392251187951405E-2</v>
      </c>
      <c r="G750">
        <v>743</v>
      </c>
      <c r="H750">
        <f t="shared" ca="1" si="23"/>
        <v>-3.8571037680584716E-3</v>
      </c>
    </row>
    <row r="751" spans="2:8" x14ac:dyDescent="0.3">
      <c r="B751" s="205">
        <v>42779</v>
      </c>
      <c r="C751" s="81">
        <v>252.28904700000001</v>
      </c>
      <c r="D751" s="62">
        <f t="shared" si="22"/>
        <v>0.73288712380258347</v>
      </c>
      <c r="E751">
        <v>1.7384746999262193E-2</v>
      </c>
      <c r="G751">
        <v>744</v>
      </c>
      <c r="H751">
        <f t="shared" ca="1" si="23"/>
        <v>-2.4716476189599653E-2</v>
      </c>
    </row>
    <row r="752" spans="2:8" x14ac:dyDescent="0.3">
      <c r="B752" s="205">
        <v>41404</v>
      </c>
      <c r="C752" s="81">
        <v>145.588852</v>
      </c>
      <c r="D752" s="62">
        <f t="shared" si="22"/>
        <v>1.8839566636484493</v>
      </c>
      <c r="E752">
        <v>1.7377488185934948E-2</v>
      </c>
      <c r="G752">
        <v>745</v>
      </c>
      <c r="H752">
        <f t="shared" ca="1" si="23"/>
        <v>5.1071996972538433E-2</v>
      </c>
    </row>
    <row r="753" spans="2:8" x14ac:dyDescent="0.3">
      <c r="B753" s="205">
        <v>39986</v>
      </c>
      <c r="C753" s="81">
        <v>50.482329999999997</v>
      </c>
      <c r="D753" s="62">
        <f t="shared" si="22"/>
        <v>-0.86882526317971065</v>
      </c>
      <c r="E753">
        <v>1.7376197047161576E-2</v>
      </c>
      <c r="G753">
        <v>746</v>
      </c>
      <c r="H753">
        <f t="shared" ca="1" si="23"/>
        <v>-8.9277300553318589E-3</v>
      </c>
    </row>
    <row r="754" spans="2:8" x14ac:dyDescent="0.3">
      <c r="B754" s="205">
        <v>43643</v>
      </c>
      <c r="C754" s="81">
        <v>384.847961</v>
      </c>
      <c r="D754" s="62">
        <f t="shared" si="22"/>
        <v>7.9109126297811203</v>
      </c>
      <c r="E754">
        <v>1.7374847995038672E-2</v>
      </c>
      <c r="G754">
        <v>747</v>
      </c>
      <c r="H754">
        <f t="shared" ca="1" si="23"/>
        <v>-3.09863140069658E-2</v>
      </c>
    </row>
    <row r="755" spans="2:8" x14ac:dyDescent="0.3">
      <c r="B755" s="205">
        <v>39293</v>
      </c>
      <c r="C755" s="81">
        <v>43.188389000000001</v>
      </c>
      <c r="D755" s="62">
        <f t="shared" si="22"/>
        <v>3.6231711619825209</v>
      </c>
      <c r="E755">
        <v>1.7369805198805256E-2</v>
      </c>
      <c r="G755">
        <v>748</v>
      </c>
      <c r="H755">
        <f t="shared" ca="1" si="23"/>
        <v>-2.9599487689738697E-2</v>
      </c>
    </row>
    <row r="756" spans="2:8" x14ac:dyDescent="0.3">
      <c r="B756" s="205">
        <v>38205</v>
      </c>
      <c r="C756" s="81">
        <v>9.3417239999999993</v>
      </c>
      <c r="D756" s="62">
        <f t="shared" si="22"/>
        <v>-0.89815921762513751</v>
      </c>
      <c r="E756">
        <v>1.7353789188526807E-2</v>
      </c>
      <c r="G756">
        <v>749</v>
      </c>
      <c r="H756">
        <f t="shared" ca="1" si="23"/>
        <v>-1.2632257948993027E-2</v>
      </c>
    </row>
    <row r="757" spans="2:8" x14ac:dyDescent="0.3">
      <c r="B757" s="205">
        <v>40904</v>
      </c>
      <c r="C757" s="81">
        <v>91.728713999999997</v>
      </c>
      <c r="D757" s="62">
        <f t="shared" si="22"/>
        <v>-0.83884858717754507</v>
      </c>
      <c r="E757">
        <v>1.7343910605037854E-2</v>
      </c>
      <c r="G757">
        <v>750</v>
      </c>
      <c r="H757">
        <f t="shared" ca="1" si="23"/>
        <v>-3.9819859765512187E-2</v>
      </c>
    </row>
    <row r="758" spans="2:8" x14ac:dyDescent="0.3">
      <c r="B758" s="205">
        <v>45147</v>
      </c>
      <c r="C758" s="81">
        <v>569.20825200000002</v>
      </c>
      <c r="D758" s="62">
        <f t="shared" si="22"/>
        <v>120.02136383061509</v>
      </c>
      <c r="E758">
        <v>1.7336452247696667E-2</v>
      </c>
      <c r="G758">
        <v>751</v>
      </c>
      <c r="H758">
        <f t="shared" ca="1" si="23"/>
        <v>1.2243097250979287E-2</v>
      </c>
    </row>
    <row r="759" spans="2:8" x14ac:dyDescent="0.3">
      <c r="B759" s="205">
        <v>37753</v>
      </c>
      <c r="C759" s="81">
        <v>4.7033699999999996</v>
      </c>
      <c r="D759" s="62">
        <f t="shared" si="22"/>
        <v>-0.88826208976549859</v>
      </c>
      <c r="E759">
        <v>1.7326939869092443E-2</v>
      </c>
      <c r="G759">
        <v>752</v>
      </c>
      <c r="H759">
        <f t="shared" ca="1" si="23"/>
        <v>5.5090801052272821E-3</v>
      </c>
    </row>
    <row r="760" spans="2:8" x14ac:dyDescent="0.3">
      <c r="B760" s="205">
        <v>39233</v>
      </c>
      <c r="C760" s="81">
        <v>42.092875999999997</v>
      </c>
      <c r="D760" s="62">
        <f t="shared" si="22"/>
        <v>-0.92198785415161499</v>
      </c>
      <c r="E760">
        <v>1.7311555185695261E-2</v>
      </c>
      <c r="G760">
        <v>753</v>
      </c>
      <c r="H760">
        <f t="shared" ca="1" si="23"/>
        <v>3.9482575362819097E-3</v>
      </c>
    </row>
    <row r="761" spans="2:8" x14ac:dyDescent="0.3">
      <c r="B761" s="205">
        <v>45016</v>
      </c>
      <c r="C761" s="81">
        <v>539.56823699999995</v>
      </c>
      <c r="D761" s="62">
        <f t="shared" si="22"/>
        <v>94.897754641210909</v>
      </c>
      <c r="E761">
        <v>1.7268612013051042E-2</v>
      </c>
      <c r="G761">
        <v>754</v>
      </c>
      <c r="H761">
        <f t="shared" ca="1" si="23"/>
        <v>-4.3582805394129613E-2</v>
      </c>
    </row>
    <row r="762" spans="2:8" x14ac:dyDescent="0.3">
      <c r="B762" s="205">
        <v>37669</v>
      </c>
      <c r="C762" s="81">
        <v>5.6264950000000002</v>
      </c>
      <c r="D762" s="62">
        <f t="shared" si="22"/>
        <v>-0.73148975381838233</v>
      </c>
      <c r="E762">
        <v>1.724132008444566E-2</v>
      </c>
      <c r="G762">
        <v>755</v>
      </c>
      <c r="H762">
        <f t="shared" ca="1" si="23"/>
        <v>-1.3683710008100598E-2</v>
      </c>
    </row>
    <row r="763" spans="2:8" x14ac:dyDescent="0.3">
      <c r="B763" s="205">
        <v>38568</v>
      </c>
      <c r="C763" s="81">
        <v>20.954488999999999</v>
      </c>
      <c r="D763" s="62">
        <f t="shared" si="22"/>
        <v>-0.96173663936904197</v>
      </c>
      <c r="E763">
        <v>1.7234572973881906E-2</v>
      </c>
      <c r="G763">
        <v>756</v>
      </c>
      <c r="H763">
        <f t="shared" ca="1" si="23"/>
        <v>-2.0771263813789801E-2</v>
      </c>
    </row>
    <row r="764" spans="2:8" x14ac:dyDescent="0.3">
      <c r="B764" s="205">
        <v>44942</v>
      </c>
      <c r="C764" s="81">
        <v>547.63848900000005</v>
      </c>
      <c r="D764" s="62">
        <f t="shared" si="22"/>
        <v>1.368120182491398</v>
      </c>
      <c r="E764">
        <v>1.719693137563693E-2</v>
      </c>
      <c r="G764">
        <v>757</v>
      </c>
      <c r="H764">
        <f t="shared" ca="1" si="23"/>
        <v>2.856261732311114E-2</v>
      </c>
    </row>
    <row r="765" spans="2:8" x14ac:dyDescent="0.3">
      <c r="B765" s="205">
        <v>42422</v>
      </c>
      <c r="C765" s="81">
        <v>231.25451699999999</v>
      </c>
      <c r="D765" s="62">
        <f t="shared" si="22"/>
        <v>-0.5621422703586908</v>
      </c>
      <c r="E765">
        <v>1.7185001629377611E-2</v>
      </c>
      <c r="G765">
        <v>758</v>
      </c>
      <c r="H765">
        <f t="shared" ca="1" si="23"/>
        <v>-3.5770109729169955E-2</v>
      </c>
    </row>
    <row r="766" spans="2:8" x14ac:dyDescent="0.3">
      <c r="B766" s="205">
        <v>44200</v>
      </c>
      <c r="C766" s="81">
        <v>528.149902</v>
      </c>
      <c r="D766" s="62">
        <f t="shared" si="22"/>
        <v>11.052601198966473</v>
      </c>
      <c r="E766">
        <v>1.712844033600016E-2</v>
      </c>
      <c r="G766">
        <v>759</v>
      </c>
      <c r="H766">
        <f t="shared" ca="1" si="23"/>
        <v>3.9779784272877906E-2</v>
      </c>
    </row>
    <row r="767" spans="2:8" x14ac:dyDescent="0.3">
      <c r="B767" s="205">
        <v>39307</v>
      </c>
      <c r="C767" s="81">
        <v>43.820408</v>
      </c>
      <c r="D767" s="62">
        <f t="shared" si="22"/>
        <v>0.18933999762839887</v>
      </c>
      <c r="E767">
        <v>1.7114993876244895E-2</v>
      </c>
      <c r="G767">
        <v>760</v>
      </c>
      <c r="H767">
        <f t="shared" ca="1" si="23"/>
        <v>-1.1222669090628464E-2</v>
      </c>
    </row>
    <row r="768" spans="2:8" x14ac:dyDescent="0.3">
      <c r="B768" s="205">
        <v>39819</v>
      </c>
      <c r="C768" s="81">
        <v>36.844307000000001</v>
      </c>
      <c r="D768" s="62">
        <f t="shared" si="22"/>
        <v>-0.76625802149899491</v>
      </c>
      <c r="E768">
        <v>1.7109009055490818E-2</v>
      </c>
      <c r="G768">
        <v>761</v>
      </c>
      <c r="H768">
        <f t="shared" ca="1" si="23"/>
        <v>2.4919877179140279E-2</v>
      </c>
    </row>
    <row r="769" spans="2:8" x14ac:dyDescent="0.3">
      <c r="B769" s="205">
        <v>41646</v>
      </c>
      <c r="C769" s="81">
        <v>157.62811300000001</v>
      </c>
      <c r="D769" s="62">
        <f t="shared" si="22"/>
        <v>2.8387175057306266</v>
      </c>
      <c r="E769">
        <v>1.7089337956410287E-2</v>
      </c>
      <c r="G769">
        <v>762</v>
      </c>
      <c r="H769">
        <f t="shared" ca="1" si="23"/>
        <v>-7.5901486645420747E-3</v>
      </c>
    </row>
    <row r="770" spans="2:8" x14ac:dyDescent="0.3">
      <c r="B770" s="205">
        <v>39912</v>
      </c>
      <c r="C770" s="81">
        <v>41.062702000000002</v>
      </c>
      <c r="D770" s="62">
        <f t="shared" si="22"/>
        <v>-0.841557953738862</v>
      </c>
      <c r="E770">
        <v>1.7084961775875058E-2</v>
      </c>
      <c r="G770">
        <v>763</v>
      </c>
      <c r="H770">
        <f t="shared" ca="1" si="23"/>
        <v>-3.1179194719664075E-2</v>
      </c>
    </row>
    <row r="771" spans="2:8" x14ac:dyDescent="0.3">
      <c r="B771" s="205">
        <v>42257</v>
      </c>
      <c r="C771" s="81">
        <v>259.165436</v>
      </c>
      <c r="D771" s="62">
        <f t="shared" si="22"/>
        <v>1.2381807174705874</v>
      </c>
      <c r="E771">
        <v>1.7078391831231318E-2</v>
      </c>
      <c r="G771">
        <v>764</v>
      </c>
      <c r="H771">
        <f t="shared" ca="1" si="23"/>
        <v>-5.6203336585036401E-2</v>
      </c>
    </row>
    <row r="772" spans="2:8" x14ac:dyDescent="0.3">
      <c r="B772" s="205">
        <v>41243</v>
      </c>
      <c r="C772" s="81">
        <v>115.7929</v>
      </c>
      <c r="D772" s="62">
        <f t="shared" si="22"/>
        <v>10.617439347328759</v>
      </c>
      <c r="E772">
        <v>1.7077238111827358E-2</v>
      </c>
      <c r="G772">
        <v>765</v>
      </c>
      <c r="H772">
        <f t="shared" ca="1" si="23"/>
        <v>-1.04225127710788E-2</v>
      </c>
    </row>
    <row r="773" spans="2:8" x14ac:dyDescent="0.3">
      <c r="B773" s="205">
        <v>38266</v>
      </c>
      <c r="C773" s="81">
        <v>9.9671620000000001</v>
      </c>
      <c r="D773" s="62">
        <f t="shared" si="22"/>
        <v>-0.95788548978254662</v>
      </c>
      <c r="E773">
        <v>1.7073018165892153E-2</v>
      </c>
      <c r="G773">
        <v>766</v>
      </c>
      <c r="H773">
        <f t="shared" ca="1" si="23"/>
        <v>-3.5240373979571561E-2</v>
      </c>
    </row>
    <row r="774" spans="2:8" x14ac:dyDescent="0.3">
      <c r="B774" s="205">
        <v>42170</v>
      </c>
      <c r="C774" s="81">
        <v>236.66812100000001</v>
      </c>
      <c r="D774" s="62">
        <f t="shared" si="22"/>
        <v>1.3375640216577862</v>
      </c>
      <c r="E774">
        <v>1.7063335761736187E-2</v>
      </c>
      <c r="G774">
        <v>767</v>
      </c>
      <c r="H774">
        <f t="shared" ca="1" si="23"/>
        <v>1.8296180508203448E-3</v>
      </c>
    </row>
    <row r="775" spans="2:8" x14ac:dyDescent="0.3">
      <c r="B775" s="205">
        <v>41086</v>
      </c>
      <c r="C775" s="81">
        <v>101.245621</v>
      </c>
      <c r="D775" s="62">
        <f t="shared" si="22"/>
        <v>1.2194471393168971</v>
      </c>
      <c r="E775">
        <v>1.7055589640250605E-2</v>
      </c>
      <c r="G775">
        <v>768</v>
      </c>
      <c r="H775">
        <f t="shared" ca="1" si="23"/>
        <v>4.901996712211288E-2</v>
      </c>
    </row>
    <row r="776" spans="2:8" x14ac:dyDescent="0.3">
      <c r="B776" s="205">
        <v>39106</v>
      </c>
      <c r="C776" s="81">
        <v>45.617496000000003</v>
      </c>
      <c r="D776" s="62">
        <f t="shared" ref="D776:D839" si="24">(C776-C777)/C777</f>
        <v>7.0152442077808725</v>
      </c>
      <c r="E776">
        <v>1.7043685003701629E-2</v>
      </c>
      <c r="G776">
        <v>769</v>
      </c>
      <c r="H776">
        <f t="shared" ca="1" si="23"/>
        <v>1.6528716117019959E-2</v>
      </c>
    </row>
    <row r="777" spans="2:8" x14ac:dyDescent="0.3">
      <c r="B777" s="205">
        <v>37578</v>
      </c>
      <c r="C777" s="81">
        <v>5.6913419999999997</v>
      </c>
      <c r="D777" s="62">
        <f t="shared" si="24"/>
        <v>-0.95946027697402259</v>
      </c>
      <c r="E777">
        <v>1.7041525181121158E-2</v>
      </c>
      <c r="G777">
        <v>770</v>
      </c>
      <c r="H777">
        <f t="shared" ref="H777:H840" ca="1" si="25">_xlfn.NORM.INV(RAND(),N$10,N$11)</f>
        <v>1.0690128842397222E-2</v>
      </c>
    </row>
    <row r="778" spans="2:8" x14ac:dyDescent="0.3">
      <c r="B778" s="205">
        <v>41442</v>
      </c>
      <c r="C778" s="81">
        <v>140.38926699999999</v>
      </c>
      <c r="D778" s="62">
        <f t="shared" si="24"/>
        <v>-0.74916821510705778</v>
      </c>
      <c r="E778">
        <v>1.703273214400405E-2</v>
      </c>
      <c r="G778">
        <v>771</v>
      </c>
      <c r="H778">
        <f t="shared" ca="1" si="25"/>
        <v>1.3165672107149837E-2</v>
      </c>
    </row>
    <row r="779" spans="2:8" x14ac:dyDescent="0.3">
      <c r="B779" s="205">
        <v>44769</v>
      </c>
      <c r="C779" s="81">
        <v>559.694885</v>
      </c>
      <c r="D779" s="62">
        <f t="shared" si="24"/>
        <v>1.6313097999941335</v>
      </c>
      <c r="E779">
        <v>1.7017498481105803E-2</v>
      </c>
      <c r="G779">
        <v>772</v>
      </c>
      <c r="H779">
        <f t="shared" ca="1" si="25"/>
        <v>1.2940407883015138E-2</v>
      </c>
    </row>
    <row r="780" spans="2:8" x14ac:dyDescent="0.3">
      <c r="B780" s="205">
        <v>41946</v>
      </c>
      <c r="C780" s="81">
        <v>212.70581100000001</v>
      </c>
      <c r="D780" s="62">
        <f t="shared" si="24"/>
        <v>9.9785075706888104E-2</v>
      </c>
      <c r="E780">
        <v>1.6997790650589803E-2</v>
      </c>
      <c r="G780">
        <v>773</v>
      </c>
      <c r="H780">
        <f t="shared" ca="1" si="25"/>
        <v>-6.5482460305040244E-3</v>
      </c>
    </row>
    <row r="781" spans="2:8" x14ac:dyDescent="0.3">
      <c r="B781" s="205">
        <v>41933</v>
      </c>
      <c r="C781" s="81">
        <v>193.40670800000001</v>
      </c>
      <c r="D781" s="62">
        <f t="shared" si="24"/>
        <v>3.4698794309176475</v>
      </c>
      <c r="E781">
        <v>1.6994466075101074E-2</v>
      </c>
      <c r="G781">
        <v>774</v>
      </c>
      <c r="H781">
        <f t="shared" ca="1" si="25"/>
        <v>-1.6097609548692302E-2</v>
      </c>
    </row>
    <row r="782" spans="2:8" x14ac:dyDescent="0.3">
      <c r="B782" s="205">
        <v>39471</v>
      </c>
      <c r="C782" s="81">
        <v>43.268886999999999</v>
      </c>
      <c r="D782" s="62">
        <f t="shared" si="24"/>
        <v>-0.52039314319907237</v>
      </c>
      <c r="E782">
        <v>1.6948910740260226E-2</v>
      </c>
      <c r="G782">
        <v>775</v>
      </c>
      <c r="H782">
        <f t="shared" ca="1" si="25"/>
        <v>1.0084345745206148E-2</v>
      </c>
    </row>
    <row r="783" spans="2:8" x14ac:dyDescent="0.3">
      <c r="B783" s="205">
        <v>40669</v>
      </c>
      <c r="C783" s="81">
        <v>90.217406999999994</v>
      </c>
      <c r="D783" s="62">
        <f t="shared" si="24"/>
        <v>-0.83133781463431011</v>
      </c>
      <c r="E783">
        <v>1.693262909494949E-2</v>
      </c>
      <c r="G783">
        <v>776</v>
      </c>
      <c r="H783">
        <f t="shared" ca="1" si="25"/>
        <v>1.7950337729592897E-2</v>
      </c>
    </row>
    <row r="784" spans="2:8" x14ac:dyDescent="0.3">
      <c r="B784" s="205">
        <v>45246</v>
      </c>
      <c r="C784" s="81">
        <v>534.90002400000003</v>
      </c>
      <c r="D784" s="62">
        <f t="shared" si="24"/>
        <v>7.3569053673077685</v>
      </c>
      <c r="E784">
        <v>1.6920197718631236E-2</v>
      </c>
      <c r="G784">
        <v>777</v>
      </c>
      <c r="H784">
        <f t="shared" ca="1" si="25"/>
        <v>1.0785108875726597E-2</v>
      </c>
    </row>
    <row r="785" spans="2:8" x14ac:dyDescent="0.3">
      <c r="B785" s="205">
        <v>40100</v>
      </c>
      <c r="C785" s="81">
        <v>64.006950000000003</v>
      </c>
      <c r="D785" s="62">
        <f t="shared" si="24"/>
        <v>-0.88400091222651322</v>
      </c>
      <c r="E785">
        <v>1.6919948889433545E-2</v>
      </c>
      <c r="G785">
        <v>778</v>
      </c>
      <c r="H785">
        <f t="shared" ca="1" si="25"/>
        <v>-1.6109346576676745E-2</v>
      </c>
    </row>
    <row r="786" spans="2:8" x14ac:dyDescent="0.3">
      <c r="B786" s="205">
        <v>44607</v>
      </c>
      <c r="C786" s="81">
        <v>551.78839100000005</v>
      </c>
      <c r="D786" s="62">
        <f t="shared" si="24"/>
        <v>51.086470551976227</v>
      </c>
      <c r="E786">
        <v>1.6904880755903226E-2</v>
      </c>
      <c r="G786">
        <v>779</v>
      </c>
      <c r="H786">
        <f t="shared" ca="1" si="25"/>
        <v>-1.2122655506975762E-3</v>
      </c>
    </row>
    <row r="787" spans="2:8" x14ac:dyDescent="0.3">
      <c r="B787" s="205">
        <v>38049</v>
      </c>
      <c r="C787" s="81">
        <v>10.593699000000001</v>
      </c>
      <c r="D787" s="62">
        <f t="shared" si="24"/>
        <v>-0.86563740608699125</v>
      </c>
      <c r="E787">
        <v>1.6904282244744176E-2</v>
      </c>
      <c r="G787">
        <v>780</v>
      </c>
      <c r="H787">
        <f t="shared" ca="1" si="25"/>
        <v>-4.9108605302376328E-3</v>
      </c>
    </row>
    <row r="788" spans="2:8" x14ac:dyDescent="0.3">
      <c r="B788" s="205">
        <v>40324</v>
      </c>
      <c r="C788" s="81">
        <v>78.844109000000003</v>
      </c>
      <c r="D788" s="62">
        <f t="shared" si="24"/>
        <v>-0.80076693304117508</v>
      </c>
      <c r="E788">
        <v>1.690156053365667E-2</v>
      </c>
      <c r="G788">
        <v>781</v>
      </c>
      <c r="H788">
        <f t="shared" ca="1" si="25"/>
        <v>2.0451057693689614E-2</v>
      </c>
    </row>
    <row r="789" spans="2:8" x14ac:dyDescent="0.3">
      <c r="B789" s="205">
        <v>43445</v>
      </c>
      <c r="C789" s="81">
        <v>395.738068</v>
      </c>
      <c r="D789" s="62">
        <f t="shared" si="24"/>
        <v>0.84487694159922488</v>
      </c>
      <c r="E789">
        <v>1.6888486989765188E-2</v>
      </c>
      <c r="G789">
        <v>782</v>
      </c>
      <c r="H789">
        <f t="shared" ca="1" si="25"/>
        <v>2.0160485842411764E-2</v>
      </c>
    </row>
    <row r="790" spans="2:8" x14ac:dyDescent="0.3">
      <c r="B790" s="205">
        <v>42003</v>
      </c>
      <c r="C790" s="81">
        <v>214.506485</v>
      </c>
      <c r="D790" s="62">
        <f t="shared" si="24"/>
        <v>-0.58066015358454781</v>
      </c>
      <c r="E790">
        <v>1.6852842684987688E-2</v>
      </c>
      <c r="G790">
        <v>783</v>
      </c>
      <c r="H790">
        <f t="shared" ca="1" si="25"/>
        <v>6.7339354626786497E-3</v>
      </c>
    </row>
    <row r="791" spans="2:8" x14ac:dyDescent="0.3">
      <c r="B791" s="205">
        <v>44124</v>
      </c>
      <c r="C791" s="81">
        <v>511.53375199999999</v>
      </c>
      <c r="D791" s="62">
        <f t="shared" si="24"/>
        <v>49.653822140666534</v>
      </c>
      <c r="E791">
        <v>1.6849602902399397E-2</v>
      </c>
      <c r="G791">
        <v>784</v>
      </c>
      <c r="H791">
        <f t="shared" ca="1" si="25"/>
        <v>-3.2035648691215875E-4</v>
      </c>
    </row>
    <row r="792" spans="2:8" x14ac:dyDescent="0.3">
      <c r="B792" s="205">
        <v>38288</v>
      </c>
      <c r="C792" s="81">
        <v>10.098621</v>
      </c>
      <c r="D792" s="62">
        <f t="shared" si="24"/>
        <v>-0.88820982272804294</v>
      </c>
      <c r="E792">
        <v>1.6846923200154081E-2</v>
      </c>
      <c r="G792">
        <v>785</v>
      </c>
      <c r="H792">
        <f t="shared" ca="1" si="25"/>
        <v>3.7934108739153274E-2</v>
      </c>
    </row>
    <row r="793" spans="2:8" x14ac:dyDescent="0.3">
      <c r="B793" s="205">
        <v>40470</v>
      </c>
      <c r="C793" s="81">
        <v>90.335494999999995</v>
      </c>
      <c r="D793" s="62">
        <f t="shared" si="24"/>
        <v>-0.73390621326309091</v>
      </c>
      <c r="E793">
        <v>1.6823138870974124E-2</v>
      </c>
      <c r="G793">
        <v>786</v>
      </c>
      <c r="H793">
        <f t="shared" ca="1" si="25"/>
        <v>3.4134888248042151E-2</v>
      </c>
    </row>
    <row r="794" spans="2:8" x14ac:dyDescent="0.3">
      <c r="B794" s="205">
        <v>43129</v>
      </c>
      <c r="C794" s="81">
        <v>339.48742700000003</v>
      </c>
      <c r="D794" s="62">
        <f t="shared" si="24"/>
        <v>-0.37145214735561727</v>
      </c>
      <c r="E794">
        <v>1.6819908399853086E-2</v>
      </c>
      <c r="G794">
        <v>787</v>
      </c>
      <c r="H794">
        <f t="shared" ca="1" si="25"/>
        <v>1.1806393635133455E-2</v>
      </c>
    </row>
    <row r="795" spans="2:8" x14ac:dyDescent="0.3">
      <c r="B795" s="205">
        <v>44658</v>
      </c>
      <c r="C795" s="81">
        <v>540.11389199999996</v>
      </c>
      <c r="D795" s="62">
        <f t="shared" si="24"/>
        <v>9.7582499173781265</v>
      </c>
      <c r="E795">
        <v>1.6806584200935375E-2</v>
      </c>
      <c r="G795">
        <v>788</v>
      </c>
      <c r="H795">
        <f t="shared" ca="1" si="25"/>
        <v>1.2656454916209366E-2</v>
      </c>
    </row>
    <row r="796" spans="2:8" x14ac:dyDescent="0.3">
      <c r="B796" s="205">
        <v>39450</v>
      </c>
      <c r="C796" s="81">
        <v>50.204624000000003</v>
      </c>
      <c r="D796" s="62">
        <f t="shared" si="24"/>
        <v>-0.80463252384736594</v>
      </c>
      <c r="E796">
        <v>1.6752471726454898E-2</v>
      </c>
      <c r="G796">
        <v>789</v>
      </c>
      <c r="H796">
        <f t="shared" ca="1" si="25"/>
        <v>2.3933704124805284E-2</v>
      </c>
    </row>
    <row r="797" spans="2:8" x14ac:dyDescent="0.3">
      <c r="B797" s="205">
        <v>42345</v>
      </c>
      <c r="C797" s="81">
        <v>256.97534200000001</v>
      </c>
      <c r="D797" s="62">
        <f t="shared" si="24"/>
        <v>29.313472800484597</v>
      </c>
      <c r="E797">
        <v>1.6746507851818696E-2</v>
      </c>
      <c r="G797">
        <v>790</v>
      </c>
      <c r="H797">
        <f t="shared" ca="1" si="25"/>
        <v>5.321260447947662E-3</v>
      </c>
    </row>
    <row r="798" spans="2:8" x14ac:dyDescent="0.3">
      <c r="B798" s="205">
        <v>38175</v>
      </c>
      <c r="C798" s="81">
        <v>8.4772649999999992</v>
      </c>
      <c r="D798" s="62">
        <f t="shared" si="24"/>
        <v>-0.96742990794889339</v>
      </c>
      <c r="E798">
        <v>1.6721834825106405E-2</v>
      </c>
      <c r="G798">
        <v>791</v>
      </c>
      <c r="H798">
        <f t="shared" ca="1" si="25"/>
        <v>1.2727565189789486E-2</v>
      </c>
    </row>
    <row r="799" spans="2:8" x14ac:dyDescent="0.3">
      <c r="B799" s="205">
        <v>42334</v>
      </c>
      <c r="C799" s="81">
        <v>260.27758799999998</v>
      </c>
      <c r="D799" s="62">
        <f t="shared" si="24"/>
        <v>1.6900360216813866</v>
      </c>
      <c r="E799">
        <v>1.6714904170802517E-2</v>
      </c>
      <c r="G799">
        <v>792</v>
      </c>
      <c r="H799">
        <f t="shared" ca="1" si="25"/>
        <v>-7.6721254206974605E-3</v>
      </c>
    </row>
    <row r="800" spans="2:8" x14ac:dyDescent="0.3">
      <c r="B800" s="205">
        <v>40689</v>
      </c>
      <c r="C800" s="81">
        <v>96.756172000000007</v>
      </c>
      <c r="D800" s="62">
        <f t="shared" si="24"/>
        <v>-0.79452772469628374</v>
      </c>
      <c r="E800">
        <v>1.6713119523779577E-2</v>
      </c>
      <c r="G800">
        <v>793</v>
      </c>
      <c r="H800">
        <f t="shared" ca="1" si="25"/>
        <v>-1.810161576128301E-2</v>
      </c>
    </row>
    <row r="801" spans="2:8" x14ac:dyDescent="0.3">
      <c r="B801" s="205">
        <v>44028</v>
      </c>
      <c r="C801" s="81">
        <v>470.89648399999999</v>
      </c>
      <c r="D801" s="62">
        <f t="shared" si="24"/>
        <v>-0.17008025364482543</v>
      </c>
      <c r="E801">
        <v>1.6678902780449728E-2</v>
      </c>
      <c r="G801">
        <v>794</v>
      </c>
      <c r="H801">
        <f t="shared" ca="1" si="25"/>
        <v>-8.0801174879574847E-3</v>
      </c>
    </row>
    <row r="802" spans="2:8" x14ac:dyDescent="0.3">
      <c r="B802" s="205">
        <v>45439</v>
      </c>
      <c r="C802" s="81">
        <v>567.40002400000003</v>
      </c>
      <c r="D802" s="62">
        <f t="shared" si="24"/>
        <v>1.1557160815508651</v>
      </c>
      <c r="E802">
        <v>1.6663767066709318E-2</v>
      </c>
      <c r="G802">
        <v>795</v>
      </c>
      <c r="H802">
        <f t="shared" ca="1" si="25"/>
        <v>-6.4717764719356826E-3</v>
      </c>
    </row>
    <row r="803" spans="2:8" x14ac:dyDescent="0.3">
      <c r="B803" s="205">
        <v>42717</v>
      </c>
      <c r="C803" s="81">
        <v>263.20721400000002</v>
      </c>
      <c r="D803" s="62">
        <f t="shared" si="24"/>
        <v>1.8800283224201819</v>
      </c>
      <c r="E803">
        <v>1.665171543358894E-2</v>
      </c>
      <c r="G803">
        <v>796</v>
      </c>
      <c r="H803">
        <f t="shared" ca="1" si="25"/>
        <v>-3.4853060730057624E-2</v>
      </c>
    </row>
    <row r="804" spans="2:8" x14ac:dyDescent="0.3">
      <c r="B804" s="205">
        <v>40472</v>
      </c>
      <c r="C804" s="81">
        <v>91.390495000000001</v>
      </c>
      <c r="D804" s="62">
        <f t="shared" si="24"/>
        <v>-0.82376622786745579</v>
      </c>
      <c r="E804">
        <v>1.6625615489557228E-2</v>
      </c>
      <c r="G804">
        <v>797</v>
      </c>
      <c r="H804">
        <f t="shared" ca="1" si="25"/>
        <v>6.5232863146586301E-2</v>
      </c>
    </row>
    <row r="805" spans="2:8" x14ac:dyDescent="0.3">
      <c r="B805" s="205">
        <v>44277</v>
      </c>
      <c r="C805" s="81">
        <v>518.575378</v>
      </c>
      <c r="D805" s="62">
        <f t="shared" si="24"/>
        <v>29.798653537241265</v>
      </c>
      <c r="E805">
        <v>1.6577653905544595E-2</v>
      </c>
      <c r="G805">
        <v>798</v>
      </c>
      <c r="H805">
        <f t="shared" ca="1" si="25"/>
        <v>6.6657707538250559E-5</v>
      </c>
    </row>
    <row r="806" spans="2:8" x14ac:dyDescent="0.3">
      <c r="B806" s="205">
        <v>38481</v>
      </c>
      <c r="C806" s="81">
        <v>16.837599000000001</v>
      </c>
      <c r="D806" s="62">
        <f t="shared" si="24"/>
        <v>-0.96059141021138839</v>
      </c>
      <c r="E806">
        <v>1.6557396319453046E-2</v>
      </c>
      <c r="G806">
        <v>799</v>
      </c>
      <c r="H806">
        <f t="shared" ca="1" si="25"/>
        <v>3.1303203934385207E-3</v>
      </c>
    </row>
    <row r="807" spans="2:8" x14ac:dyDescent="0.3">
      <c r="B807" s="205">
        <v>43525</v>
      </c>
      <c r="C807" s="81">
        <v>427.25707999999997</v>
      </c>
      <c r="D807" s="62">
        <f t="shared" si="24"/>
        <v>9.8475242919584662</v>
      </c>
      <c r="E807">
        <v>1.6550763915901458E-2</v>
      </c>
      <c r="G807">
        <v>800</v>
      </c>
      <c r="H807">
        <f t="shared" ca="1" si="25"/>
        <v>-1.0312354233332648E-2</v>
      </c>
    </row>
    <row r="808" spans="2:8" x14ac:dyDescent="0.3">
      <c r="B808" s="205">
        <v>39654</v>
      </c>
      <c r="C808" s="81">
        <v>39.387520000000002</v>
      </c>
      <c r="D808" s="62">
        <f t="shared" si="24"/>
        <v>-0.54146484047897325</v>
      </c>
      <c r="E808">
        <v>1.654730409340005E-2</v>
      </c>
      <c r="G808">
        <v>801</v>
      </c>
      <c r="H808">
        <f t="shared" ca="1" si="25"/>
        <v>1.7026993378135357E-2</v>
      </c>
    </row>
    <row r="809" spans="2:8" x14ac:dyDescent="0.3">
      <c r="B809" s="205">
        <v>40337</v>
      </c>
      <c r="C809" s="81">
        <v>85.898582000000005</v>
      </c>
      <c r="D809" s="62">
        <f t="shared" si="24"/>
        <v>-0.54610218699872426</v>
      </c>
      <c r="E809">
        <v>1.6541906868597207E-2</v>
      </c>
      <c r="G809">
        <v>802</v>
      </c>
      <c r="H809">
        <f t="shared" ca="1" si="25"/>
        <v>3.1596497327118521E-2</v>
      </c>
    </row>
    <row r="810" spans="2:8" x14ac:dyDescent="0.3">
      <c r="B810" s="205">
        <v>41863</v>
      </c>
      <c r="C810" s="81">
        <v>189.246521</v>
      </c>
      <c r="D810" s="62">
        <f t="shared" si="24"/>
        <v>-0.55345620795836781</v>
      </c>
      <c r="E810">
        <v>1.6522759938658635E-2</v>
      </c>
      <c r="G810">
        <v>803</v>
      </c>
      <c r="H810">
        <f t="shared" ca="1" si="25"/>
        <v>9.6811361271301431E-3</v>
      </c>
    </row>
    <row r="811" spans="2:8" x14ac:dyDescent="0.3">
      <c r="B811" s="205">
        <v>43319</v>
      </c>
      <c r="C811" s="81">
        <v>423.80282599999998</v>
      </c>
      <c r="D811" s="62">
        <f t="shared" si="24"/>
        <v>0.27875680153096882</v>
      </c>
      <c r="E811">
        <v>1.6513845694534117E-2</v>
      </c>
      <c r="G811">
        <v>804</v>
      </c>
      <c r="H811">
        <f t="shared" ca="1" si="25"/>
        <v>5.0455869859664479E-2</v>
      </c>
    </row>
    <row r="812" spans="2:8" x14ac:dyDescent="0.3">
      <c r="B812" s="205">
        <v>43077</v>
      </c>
      <c r="C812" s="81">
        <v>331.41784699999999</v>
      </c>
      <c r="D812" s="62">
        <f t="shared" si="24"/>
        <v>-0.43459865257238067</v>
      </c>
      <c r="E812">
        <v>1.6500313110630268E-2</v>
      </c>
      <c r="G812">
        <v>805</v>
      </c>
      <c r="H812">
        <f t="shared" ca="1" si="25"/>
        <v>-1.8188459755784578E-2</v>
      </c>
    </row>
    <row r="813" spans="2:8" x14ac:dyDescent="0.3">
      <c r="B813" s="205">
        <v>44791</v>
      </c>
      <c r="C813" s="81">
        <v>586.16387899999995</v>
      </c>
      <c r="D813" s="62">
        <f t="shared" si="24"/>
        <v>0.98294254114245327</v>
      </c>
      <c r="E813">
        <v>1.6496983437356245E-2</v>
      </c>
      <c r="G813">
        <v>806</v>
      </c>
      <c r="H813">
        <f t="shared" ca="1" si="25"/>
        <v>2.3669902829756835E-3</v>
      </c>
    </row>
    <row r="814" spans="2:8" x14ac:dyDescent="0.3">
      <c r="B814" s="205">
        <v>42977</v>
      </c>
      <c r="C814" s="81">
        <v>295.60305799999998</v>
      </c>
      <c r="D814" s="62">
        <f t="shared" si="24"/>
        <v>6.5295186170770956</v>
      </c>
      <c r="E814">
        <v>1.6491359770117862E-2</v>
      </c>
      <c r="G814">
        <v>807</v>
      </c>
      <c r="H814">
        <f t="shared" ca="1" si="25"/>
        <v>1.1588943907178489E-2</v>
      </c>
    </row>
    <row r="815" spans="2:8" x14ac:dyDescent="0.3">
      <c r="B815" s="205">
        <v>38995</v>
      </c>
      <c r="C815" s="81">
        <v>39.259224000000003</v>
      </c>
      <c r="D815" s="62">
        <f t="shared" si="24"/>
        <v>-0.92875621085361315</v>
      </c>
      <c r="E815">
        <v>1.6439222891740869E-2</v>
      </c>
      <c r="G815">
        <v>808</v>
      </c>
      <c r="H815">
        <f t="shared" ca="1" si="25"/>
        <v>-7.5820824504167966E-2</v>
      </c>
    </row>
    <row r="816" spans="2:8" x14ac:dyDescent="0.3">
      <c r="B816" s="205">
        <v>45084</v>
      </c>
      <c r="C816" s="81">
        <v>551.05468800000006</v>
      </c>
      <c r="D816" s="62">
        <f t="shared" si="24"/>
        <v>-8.5395245913966536E-3</v>
      </c>
      <c r="E816">
        <v>1.6438339937550336E-2</v>
      </c>
      <c r="G816">
        <v>809</v>
      </c>
      <c r="H816">
        <f t="shared" ca="1" si="25"/>
        <v>-4.4424131329857709E-2</v>
      </c>
    </row>
    <row r="817" spans="2:8" x14ac:dyDescent="0.3">
      <c r="B817" s="205">
        <v>44866</v>
      </c>
      <c r="C817" s="81">
        <v>555.80096400000002</v>
      </c>
      <c r="D817" s="62">
        <f t="shared" si="24"/>
        <v>2.3265495143108477</v>
      </c>
      <c r="E817">
        <v>1.6405253406708301E-2</v>
      </c>
      <c r="G817">
        <v>810</v>
      </c>
      <c r="H817">
        <f t="shared" ca="1" si="25"/>
        <v>-3.0092610437721466E-2</v>
      </c>
    </row>
    <row r="818" spans="2:8" x14ac:dyDescent="0.3">
      <c r="B818" s="205">
        <v>41779</v>
      </c>
      <c r="C818" s="81">
        <v>167.080322</v>
      </c>
      <c r="D818" s="62">
        <f t="shared" si="24"/>
        <v>3.6473613327320442</v>
      </c>
      <c r="E818">
        <v>1.6388979123551691E-2</v>
      </c>
      <c r="G818">
        <v>811</v>
      </c>
      <c r="H818">
        <f t="shared" ca="1" si="25"/>
        <v>2.1005478221642473E-2</v>
      </c>
    </row>
    <row r="819" spans="2:8" x14ac:dyDescent="0.3">
      <c r="B819" s="205">
        <v>38889</v>
      </c>
      <c r="C819" s="81">
        <v>35.951653</v>
      </c>
      <c r="D819" s="62">
        <f t="shared" si="24"/>
        <v>-0.84620675866561756</v>
      </c>
      <c r="E819">
        <v>1.6386190901062025E-2</v>
      </c>
      <c r="G819">
        <v>812</v>
      </c>
      <c r="H819">
        <f t="shared" ca="1" si="25"/>
        <v>-4.1461959654347874E-2</v>
      </c>
    </row>
    <row r="820" spans="2:8" x14ac:dyDescent="0.3">
      <c r="B820" s="205">
        <v>42405</v>
      </c>
      <c r="C820" s="81">
        <v>233.766144</v>
      </c>
      <c r="D820" s="62">
        <f t="shared" si="24"/>
        <v>-0.5695706972375193</v>
      </c>
      <c r="E820">
        <v>1.638020434531292E-2</v>
      </c>
      <c r="G820">
        <v>813</v>
      </c>
      <c r="H820">
        <f t="shared" ca="1" si="25"/>
        <v>2.2333313398735247E-2</v>
      </c>
    </row>
    <row r="821" spans="2:8" x14ac:dyDescent="0.3">
      <c r="B821" s="205">
        <v>45288</v>
      </c>
      <c r="C821" s="81">
        <v>543.09997599999997</v>
      </c>
      <c r="D821" s="62">
        <f t="shared" si="24"/>
        <v>3.8376093995886027</v>
      </c>
      <c r="E821">
        <v>1.6375035824835519E-2</v>
      </c>
      <c r="G821">
        <v>814</v>
      </c>
      <c r="H821">
        <f t="shared" ca="1" si="25"/>
        <v>1.4983985965724464E-2</v>
      </c>
    </row>
    <row r="822" spans="2:8" x14ac:dyDescent="0.3">
      <c r="B822" s="205">
        <v>41239</v>
      </c>
      <c r="C822" s="81">
        <v>112.26618999999999</v>
      </c>
      <c r="D822" s="62">
        <f t="shared" si="24"/>
        <v>0.59240496202679582</v>
      </c>
      <c r="E822">
        <v>1.6373162170054797E-2</v>
      </c>
      <c r="G822">
        <v>815</v>
      </c>
      <c r="H822">
        <f t="shared" ca="1" si="25"/>
        <v>-3.7728751361730081E-2</v>
      </c>
    </row>
    <row r="823" spans="2:8" x14ac:dyDescent="0.3">
      <c r="B823" s="205">
        <v>40182</v>
      </c>
      <c r="C823" s="81">
        <v>70.50103</v>
      </c>
      <c r="D823" s="62">
        <f t="shared" si="24"/>
        <v>-0.85116845034767463</v>
      </c>
      <c r="E823">
        <v>1.6372673993035134E-2</v>
      </c>
      <c r="G823">
        <v>816</v>
      </c>
      <c r="H823">
        <f t="shared" ca="1" si="25"/>
        <v>-6.0498311851810687E-3</v>
      </c>
    </row>
    <row r="824" spans="2:8" x14ac:dyDescent="0.3">
      <c r="B824" s="205">
        <v>43845</v>
      </c>
      <c r="C824" s="81">
        <v>473.69680799999998</v>
      </c>
      <c r="D824" s="62">
        <f t="shared" si="24"/>
        <v>0.62077953410475872</v>
      </c>
      <c r="E824">
        <v>1.6367927256969381E-2</v>
      </c>
      <c r="G824">
        <v>817</v>
      </c>
      <c r="H824">
        <f t="shared" ca="1" si="25"/>
        <v>-2.5689124022178919E-2</v>
      </c>
    </row>
    <row r="825" spans="2:8" x14ac:dyDescent="0.3">
      <c r="B825" s="205">
        <v>43006</v>
      </c>
      <c r="C825" s="81">
        <v>292.26480099999998</v>
      </c>
      <c r="D825" s="62">
        <f t="shared" si="24"/>
        <v>2.2870557060639038</v>
      </c>
      <c r="E825">
        <v>1.6350655984001934E-2</v>
      </c>
      <c r="G825">
        <v>818</v>
      </c>
      <c r="H825">
        <f t="shared" ca="1" si="25"/>
        <v>-5.3992783429712601E-2</v>
      </c>
    </row>
    <row r="826" spans="2:8" x14ac:dyDescent="0.3">
      <c r="B826" s="205">
        <v>40945</v>
      </c>
      <c r="C826" s="81">
        <v>88.913856999999993</v>
      </c>
      <c r="D826" s="62">
        <f t="shared" si="24"/>
        <v>0.79189117656524854</v>
      </c>
      <c r="E826">
        <v>1.6343316967269299E-2</v>
      </c>
      <c r="G826">
        <v>819</v>
      </c>
      <c r="H826">
        <f t="shared" ca="1" si="25"/>
        <v>1.8688350008509637E-2</v>
      </c>
    </row>
    <row r="827" spans="2:8" x14ac:dyDescent="0.3">
      <c r="B827" s="205">
        <v>39983</v>
      </c>
      <c r="C827" s="81">
        <v>49.620120999999997</v>
      </c>
      <c r="D827" s="62">
        <f t="shared" si="24"/>
        <v>-0.32382918658716409</v>
      </c>
      <c r="E827">
        <v>1.6335453131094142E-2</v>
      </c>
      <c r="G827">
        <v>820</v>
      </c>
      <c r="H827">
        <f t="shared" ca="1" si="25"/>
        <v>3.1697025802677269E-2</v>
      </c>
    </row>
    <row r="828" spans="2:8" x14ac:dyDescent="0.3">
      <c r="B828" s="205">
        <v>40184</v>
      </c>
      <c r="C828" s="81">
        <v>73.384003000000007</v>
      </c>
      <c r="D828" s="62">
        <f t="shared" si="24"/>
        <v>6.9971242218676624</v>
      </c>
      <c r="E828">
        <v>1.6334110545996424E-2</v>
      </c>
      <c r="G828">
        <v>821</v>
      </c>
      <c r="H828">
        <f t="shared" ca="1" si="25"/>
        <v>2.3322405474324789E-3</v>
      </c>
    </row>
    <row r="829" spans="2:8" x14ac:dyDescent="0.3">
      <c r="B829" s="205">
        <v>37931</v>
      </c>
      <c r="C829" s="81">
        <v>9.1762990000000002</v>
      </c>
      <c r="D829" s="62">
        <f t="shared" si="24"/>
        <v>-0.98461274347695493</v>
      </c>
      <c r="E829">
        <v>1.633042244342409E-2</v>
      </c>
      <c r="G829">
        <v>822</v>
      </c>
      <c r="H829">
        <f t="shared" ca="1" si="25"/>
        <v>2.4131039739067007E-5</v>
      </c>
    </row>
    <row r="830" spans="2:8" x14ac:dyDescent="0.3">
      <c r="B830" s="205">
        <v>44902</v>
      </c>
      <c r="C830" s="81">
        <v>596.35705600000006</v>
      </c>
      <c r="D830" s="62">
        <f t="shared" si="24"/>
        <v>12.320923164457254</v>
      </c>
      <c r="E830">
        <v>1.6284218369173022E-2</v>
      </c>
      <c r="G830">
        <v>823</v>
      </c>
      <c r="H830">
        <f t="shared" ca="1" si="25"/>
        <v>1.7452603345937776E-2</v>
      </c>
    </row>
    <row r="831" spans="2:8" x14ac:dyDescent="0.3">
      <c r="B831" s="205">
        <v>39338</v>
      </c>
      <c r="C831" s="81">
        <v>44.768447999999999</v>
      </c>
      <c r="D831" s="62">
        <f t="shared" si="24"/>
        <v>-2.8793549039176209E-2</v>
      </c>
      <c r="E831">
        <v>1.625995110069732E-2</v>
      </c>
      <c r="G831">
        <v>824</v>
      </c>
      <c r="H831">
        <f t="shared" ca="1" si="25"/>
        <v>-2.3963891990402234E-2</v>
      </c>
    </row>
    <row r="832" spans="2:8" x14ac:dyDescent="0.3">
      <c r="B832" s="205">
        <v>39359</v>
      </c>
      <c r="C832" s="81">
        <v>46.095706999999997</v>
      </c>
      <c r="D832" s="62">
        <f t="shared" si="24"/>
        <v>0.23109974393678318</v>
      </c>
      <c r="E832">
        <v>1.6256458762457699E-2</v>
      </c>
      <c r="G832">
        <v>825</v>
      </c>
      <c r="H832">
        <f t="shared" ca="1" si="25"/>
        <v>-1.8811014942561187E-3</v>
      </c>
    </row>
    <row r="833" spans="2:8" x14ac:dyDescent="0.3">
      <c r="B833" s="205">
        <v>39820</v>
      </c>
      <c r="C833" s="81">
        <v>37.442706999999999</v>
      </c>
      <c r="D833" s="62">
        <f t="shared" si="24"/>
        <v>-0.902562039617128</v>
      </c>
      <c r="E833">
        <v>1.6241315110092802E-2</v>
      </c>
      <c r="G833">
        <v>826</v>
      </c>
      <c r="H833">
        <f t="shared" ca="1" si="25"/>
        <v>3.1285721233579554E-2</v>
      </c>
    </row>
    <row r="834" spans="2:8" x14ac:dyDescent="0.3">
      <c r="B834" s="205">
        <v>43425</v>
      </c>
      <c r="C834" s="81">
        <v>384.27227800000003</v>
      </c>
      <c r="D834" s="62">
        <f t="shared" si="24"/>
        <v>-0.33350027728163201</v>
      </c>
      <c r="E834">
        <v>1.6239547633459878E-2</v>
      </c>
      <c r="G834">
        <v>827</v>
      </c>
      <c r="H834">
        <f t="shared" ca="1" si="25"/>
        <v>-2.9798724008140744E-2</v>
      </c>
    </row>
    <row r="835" spans="2:8" x14ac:dyDescent="0.3">
      <c r="B835" s="205">
        <v>45110</v>
      </c>
      <c r="C835" s="81">
        <v>576.55279499999995</v>
      </c>
      <c r="D835" s="62">
        <f t="shared" si="24"/>
        <v>6.8055503794084249</v>
      </c>
      <c r="E835">
        <v>1.623175193145799E-2</v>
      </c>
      <c r="G835">
        <v>828</v>
      </c>
      <c r="H835">
        <f t="shared" ca="1" si="25"/>
        <v>-1.4425053541982071E-2</v>
      </c>
    </row>
    <row r="836" spans="2:8" x14ac:dyDescent="0.3">
      <c r="B836" s="205">
        <v>40234</v>
      </c>
      <c r="C836" s="81">
        <v>73.864463999999998</v>
      </c>
      <c r="D836" s="62">
        <f t="shared" si="24"/>
        <v>-0.51980575580931665</v>
      </c>
      <c r="E836">
        <v>1.6225705800461395E-2</v>
      </c>
      <c r="G836">
        <v>829</v>
      </c>
      <c r="H836">
        <f t="shared" ca="1" si="25"/>
        <v>-2.3090778664055091E-4</v>
      </c>
    </row>
    <row r="837" spans="2:8" x14ac:dyDescent="0.3">
      <c r="B837" s="205">
        <v>41565</v>
      </c>
      <c r="C837" s="81">
        <v>153.82205200000001</v>
      </c>
      <c r="D837" s="62">
        <f t="shared" si="24"/>
        <v>3.1745822645540767E-2</v>
      </c>
      <c r="E837">
        <v>1.6221323841645506E-2</v>
      </c>
      <c r="G837">
        <v>830</v>
      </c>
      <c r="H837">
        <f t="shared" ca="1" si="25"/>
        <v>2.4611633368772114E-2</v>
      </c>
    </row>
    <row r="838" spans="2:8" x14ac:dyDescent="0.3">
      <c r="B838" s="205">
        <v>41590</v>
      </c>
      <c r="C838" s="81">
        <v>149.08909600000001</v>
      </c>
      <c r="D838" s="62">
        <f t="shared" si="24"/>
        <v>4.4857388690044422</v>
      </c>
      <c r="E838">
        <v>1.6184033577939461E-2</v>
      </c>
      <c r="G838">
        <v>831</v>
      </c>
      <c r="H838">
        <f t="shared" ca="1" si="25"/>
        <v>1.4890088566587713E-2</v>
      </c>
    </row>
    <row r="839" spans="2:8" x14ac:dyDescent="0.3">
      <c r="B839" s="205">
        <v>38708</v>
      </c>
      <c r="C839" s="81">
        <v>27.177578</v>
      </c>
      <c r="D839" s="62">
        <f t="shared" si="24"/>
        <v>-0.77762171362206889</v>
      </c>
      <c r="E839">
        <v>1.6166070541296523E-2</v>
      </c>
      <c r="G839">
        <v>832</v>
      </c>
      <c r="H839">
        <f t="shared" ca="1" si="25"/>
        <v>-1.8706162678695012E-2</v>
      </c>
    </row>
    <row r="840" spans="2:8" x14ac:dyDescent="0.3">
      <c r="B840" s="205">
        <v>41341</v>
      </c>
      <c r="C840" s="81">
        <v>122.213272</v>
      </c>
      <c r="D840" s="62">
        <f t="shared" ref="D840:D903" si="26">(C840-C841)/C841</f>
        <v>7.021079365146039</v>
      </c>
      <c r="E840">
        <v>1.6165537772816034E-2</v>
      </c>
      <c r="G840">
        <v>833</v>
      </c>
      <c r="H840">
        <f t="shared" ca="1" si="25"/>
        <v>4.3943533637316907E-2</v>
      </c>
    </row>
    <row r="841" spans="2:8" x14ac:dyDescent="0.3">
      <c r="B841" s="205">
        <v>38449</v>
      </c>
      <c r="C841" s="81">
        <v>15.236511999999999</v>
      </c>
      <c r="D841" s="62">
        <f t="shared" si="26"/>
        <v>-0.93927855165066976</v>
      </c>
      <c r="E841">
        <v>1.6138086097936079E-2</v>
      </c>
      <c r="G841">
        <v>834</v>
      </c>
      <c r="H841">
        <f t="shared" ref="H841:H904" ca="1" si="27">_xlfn.NORM.INV(RAND(),N$10,N$11)</f>
        <v>-2.5830649289340429E-3</v>
      </c>
    </row>
    <row r="842" spans="2:8" x14ac:dyDescent="0.3">
      <c r="B842" s="205">
        <v>42304</v>
      </c>
      <c r="C842" s="81">
        <v>250.924713</v>
      </c>
      <c r="D842" s="62">
        <f t="shared" si="26"/>
        <v>-0.5229894211602838</v>
      </c>
      <c r="E842">
        <v>1.6122724424116257E-2</v>
      </c>
      <c r="G842">
        <v>835</v>
      </c>
      <c r="H842">
        <f t="shared" ca="1" si="27"/>
        <v>-3.6943062359518469E-2</v>
      </c>
    </row>
    <row r="843" spans="2:8" x14ac:dyDescent="0.3">
      <c r="B843" s="205">
        <v>44651</v>
      </c>
      <c r="C843" s="81">
        <v>526.03594999999996</v>
      </c>
      <c r="D843" s="62">
        <f t="shared" si="26"/>
        <v>4.6979833073930335</v>
      </c>
      <c r="E843">
        <v>1.6107618284571128E-2</v>
      </c>
      <c r="G843">
        <v>836</v>
      </c>
      <c r="H843">
        <f t="shared" ca="1" si="27"/>
        <v>1.4021982326073719E-2</v>
      </c>
    </row>
    <row r="844" spans="2:8" x14ac:dyDescent="0.3">
      <c r="B844" s="205">
        <v>40367</v>
      </c>
      <c r="C844" s="81">
        <v>92.319671999999997</v>
      </c>
      <c r="D844" s="62">
        <f t="shared" si="26"/>
        <v>-0.77832536473578928</v>
      </c>
      <c r="E844">
        <v>1.6105762809496521E-2</v>
      </c>
      <c r="G844">
        <v>837</v>
      </c>
      <c r="H844">
        <f t="shared" ca="1" si="27"/>
        <v>-2.9725702171382222E-3</v>
      </c>
    </row>
    <row r="845" spans="2:8" x14ac:dyDescent="0.3">
      <c r="B845" s="205">
        <v>43745</v>
      </c>
      <c r="C845" s="81">
        <v>416.46475199999998</v>
      </c>
      <c r="D845" s="62">
        <f t="shared" si="26"/>
        <v>16.790202061685154</v>
      </c>
      <c r="E845">
        <v>1.6091236037145334E-2</v>
      </c>
      <c r="G845">
        <v>838</v>
      </c>
      <c r="H845">
        <f t="shared" ca="1" si="27"/>
        <v>1.135776241196312E-2</v>
      </c>
    </row>
    <row r="846" spans="2:8" x14ac:dyDescent="0.3">
      <c r="B846" s="205">
        <v>38680</v>
      </c>
      <c r="C846" s="81">
        <v>23.409782</v>
      </c>
      <c r="D846" s="62">
        <f t="shared" si="26"/>
        <v>0.10746760390553201</v>
      </c>
      <c r="E846">
        <v>1.6085772848068898E-2</v>
      </c>
      <c r="G846">
        <v>839</v>
      </c>
      <c r="H846">
        <f t="shared" ca="1" si="27"/>
        <v>3.2347043141161436E-2</v>
      </c>
    </row>
    <row r="847" spans="2:8" x14ac:dyDescent="0.3">
      <c r="B847" s="205">
        <v>38597</v>
      </c>
      <c r="C847" s="81">
        <v>21.138119</v>
      </c>
      <c r="D847" s="62">
        <f t="shared" si="26"/>
        <v>3.1727496386025926</v>
      </c>
      <c r="E847">
        <v>1.608459882934141E-2</v>
      </c>
      <c r="G847">
        <v>840</v>
      </c>
      <c r="H847">
        <f t="shared" ca="1" si="27"/>
        <v>-1.4868006437033281E-2</v>
      </c>
    </row>
    <row r="848" spans="2:8" x14ac:dyDescent="0.3">
      <c r="B848" s="205">
        <v>37722</v>
      </c>
      <c r="C848" s="81">
        <v>5.065753</v>
      </c>
      <c r="D848" s="62">
        <f t="shared" si="26"/>
        <v>-0.99036326595542268</v>
      </c>
      <c r="E848">
        <v>1.6067119058545579E-2</v>
      </c>
      <c r="G848">
        <v>841</v>
      </c>
      <c r="H848">
        <f t="shared" ca="1" si="27"/>
        <v>-2.3780732829648352E-2</v>
      </c>
    </row>
    <row r="849" spans="2:8" x14ac:dyDescent="0.3">
      <c r="B849" s="205">
        <v>44350</v>
      </c>
      <c r="C849" s="81">
        <v>525.67114300000003</v>
      </c>
      <c r="D849" s="62">
        <f t="shared" si="26"/>
        <v>1.1413432437276536</v>
      </c>
      <c r="E849">
        <v>1.6063834362011555E-2</v>
      </c>
      <c r="G849">
        <v>842</v>
      </c>
      <c r="H849">
        <f t="shared" ca="1" si="27"/>
        <v>1.3207710566430914E-2</v>
      </c>
    </row>
    <row r="850" spans="2:8" x14ac:dyDescent="0.3">
      <c r="B850" s="205">
        <v>42038</v>
      </c>
      <c r="C850" s="81">
        <v>245.48663300000001</v>
      </c>
      <c r="D850" s="62">
        <f t="shared" si="26"/>
        <v>-0.26659355804636536</v>
      </c>
      <c r="E850">
        <v>1.6052058835953609E-2</v>
      </c>
      <c r="G850">
        <v>843</v>
      </c>
      <c r="H850">
        <f t="shared" ca="1" si="27"/>
        <v>2.3706737037261904E-3</v>
      </c>
    </row>
    <row r="851" spans="2:8" x14ac:dyDescent="0.3">
      <c r="B851" s="205">
        <v>43103</v>
      </c>
      <c r="C851" s="81">
        <v>334.72113000000002</v>
      </c>
      <c r="D851" s="62">
        <f t="shared" si="26"/>
        <v>1.1433553598767114</v>
      </c>
      <c r="E851">
        <v>1.6043420799263842E-2</v>
      </c>
      <c r="G851">
        <v>844</v>
      </c>
      <c r="H851">
        <f t="shared" ca="1" si="27"/>
        <v>1.1233336296246604E-2</v>
      </c>
    </row>
    <row r="852" spans="2:8" x14ac:dyDescent="0.3">
      <c r="B852" s="205">
        <v>41668</v>
      </c>
      <c r="C852" s="81">
        <v>156.16688500000001</v>
      </c>
      <c r="D852" s="62">
        <f t="shared" si="26"/>
        <v>-0.73226370415343656</v>
      </c>
      <c r="E852">
        <v>1.6042860596685575E-2</v>
      </c>
      <c r="G852">
        <v>845</v>
      </c>
      <c r="H852">
        <f t="shared" ca="1" si="27"/>
        <v>-1.3190600898127014E-2</v>
      </c>
    </row>
    <row r="853" spans="2:8" x14ac:dyDescent="0.3">
      <c r="B853" s="205">
        <v>44914</v>
      </c>
      <c r="C853" s="81">
        <v>583.28619400000002</v>
      </c>
      <c r="D853" s="62">
        <f t="shared" si="26"/>
        <v>13.857280105839932</v>
      </c>
      <c r="E853">
        <v>1.6041260410743604E-2</v>
      </c>
      <c r="G853">
        <v>846</v>
      </c>
      <c r="H853">
        <f t="shared" ca="1" si="27"/>
        <v>-7.1500637434243888E-3</v>
      </c>
    </row>
    <row r="854" spans="2:8" x14ac:dyDescent="0.3">
      <c r="B854" s="205">
        <v>39664</v>
      </c>
      <c r="C854" s="81">
        <v>39.259284999999998</v>
      </c>
      <c r="D854" s="62">
        <f t="shared" si="26"/>
        <v>-0.88592696676634053</v>
      </c>
      <c r="E854">
        <v>1.6039587238175831E-2</v>
      </c>
      <c r="G854">
        <v>847</v>
      </c>
      <c r="H854">
        <f t="shared" ca="1" si="27"/>
        <v>-7.9885415888050031E-3</v>
      </c>
    </row>
    <row r="855" spans="2:8" x14ac:dyDescent="0.3">
      <c r="B855" s="205">
        <v>43118</v>
      </c>
      <c r="C855" s="81">
        <v>344.15920999999997</v>
      </c>
      <c r="D855" s="62">
        <f t="shared" si="26"/>
        <v>40.276777765371151</v>
      </c>
      <c r="E855">
        <v>1.6021235648327494E-2</v>
      </c>
      <c r="G855">
        <v>848</v>
      </c>
      <c r="H855">
        <f t="shared" ca="1" si="27"/>
        <v>-1.1715773863493716E-2</v>
      </c>
    </row>
    <row r="856" spans="2:8" x14ac:dyDescent="0.3">
      <c r="B856" s="205">
        <v>38174</v>
      </c>
      <c r="C856" s="81">
        <v>8.3378409999999992</v>
      </c>
      <c r="D856" s="62">
        <f t="shared" si="26"/>
        <v>-0.98477573735921731</v>
      </c>
      <c r="E856">
        <v>1.601973684611362E-2</v>
      </c>
      <c r="G856">
        <v>849</v>
      </c>
      <c r="H856">
        <f t="shared" ca="1" si="27"/>
        <v>-2.2202987513828738E-3</v>
      </c>
    </row>
    <row r="857" spans="2:8" x14ac:dyDescent="0.3">
      <c r="B857" s="205">
        <v>44762</v>
      </c>
      <c r="C857" s="81">
        <v>547.66796899999997</v>
      </c>
      <c r="D857" s="62">
        <f t="shared" si="26"/>
        <v>4.0482313016776308</v>
      </c>
      <c r="E857">
        <v>1.601599592486401E-2</v>
      </c>
      <c r="G857">
        <v>850</v>
      </c>
      <c r="H857">
        <f t="shared" ca="1" si="27"/>
        <v>-4.8324146296603622E-3</v>
      </c>
    </row>
    <row r="858" spans="2:8" x14ac:dyDescent="0.3">
      <c r="B858" s="205">
        <v>41120</v>
      </c>
      <c r="C858" s="81">
        <v>108.487099</v>
      </c>
      <c r="D858" s="62">
        <f t="shared" si="26"/>
        <v>11.596160071299261</v>
      </c>
      <c r="E858">
        <v>1.6006677184507156E-2</v>
      </c>
      <c r="G858">
        <v>851</v>
      </c>
      <c r="H858">
        <f t="shared" ca="1" si="27"/>
        <v>-2.0869043559570297E-2</v>
      </c>
    </row>
    <row r="859" spans="2:8" x14ac:dyDescent="0.3">
      <c r="B859" s="205">
        <v>38176</v>
      </c>
      <c r="C859" s="81">
        <v>8.6127120000000001</v>
      </c>
      <c r="D859" s="62">
        <f t="shared" si="26"/>
        <v>-0.91198268887988709</v>
      </c>
      <c r="E859">
        <v>1.5977676762493682E-2</v>
      </c>
      <c r="G859">
        <v>852</v>
      </c>
      <c r="H859">
        <f t="shared" ca="1" si="27"/>
        <v>2.3688022772211725E-2</v>
      </c>
    </row>
    <row r="860" spans="2:8" x14ac:dyDescent="0.3">
      <c r="B860" s="205">
        <v>40441</v>
      </c>
      <c r="C860" s="81">
        <v>97.852478000000005</v>
      </c>
      <c r="D860" s="62">
        <f t="shared" si="26"/>
        <v>-0.35317380520064834</v>
      </c>
      <c r="E860">
        <v>1.597433567421665E-2</v>
      </c>
      <c r="G860">
        <v>853</v>
      </c>
      <c r="H860">
        <f t="shared" ca="1" si="27"/>
        <v>4.6603682637918115E-2</v>
      </c>
    </row>
    <row r="861" spans="2:8" x14ac:dyDescent="0.3">
      <c r="B861" s="205">
        <v>41607</v>
      </c>
      <c r="C861" s="81">
        <v>151.280945</v>
      </c>
      <c r="D861" s="62">
        <f t="shared" si="26"/>
        <v>-0.43736019517469088</v>
      </c>
      <c r="E861">
        <v>1.5945919725972417E-2</v>
      </c>
      <c r="G861">
        <v>854</v>
      </c>
      <c r="H861">
        <f t="shared" ca="1" si="27"/>
        <v>-1.4590831490390265E-2</v>
      </c>
    </row>
    <row r="862" spans="2:8" x14ac:dyDescent="0.3">
      <c r="B862" s="205">
        <v>42835</v>
      </c>
      <c r="C862" s="81">
        <v>268.87707499999999</v>
      </c>
      <c r="D862" s="62">
        <f t="shared" si="26"/>
        <v>4.3082713665838816E-2</v>
      </c>
      <c r="E862">
        <v>1.5934740218754063E-2</v>
      </c>
      <c r="G862">
        <v>855</v>
      </c>
      <c r="H862">
        <f t="shared" ca="1" si="27"/>
        <v>-8.0560420890854155E-3</v>
      </c>
    </row>
    <row r="863" spans="2:8" x14ac:dyDescent="0.3">
      <c r="B863" s="205">
        <v>42690</v>
      </c>
      <c r="C863" s="81">
        <v>257.77157599999998</v>
      </c>
      <c r="D863" s="62">
        <f t="shared" si="26"/>
        <v>13.90932195071758</v>
      </c>
      <c r="E863">
        <v>1.5882052436344669E-2</v>
      </c>
      <c r="G863">
        <v>856</v>
      </c>
      <c r="H863">
        <f t="shared" ca="1" si="27"/>
        <v>5.2540342206779299E-2</v>
      </c>
    </row>
    <row r="864" spans="2:8" x14ac:dyDescent="0.3">
      <c r="B864" s="205">
        <v>38524</v>
      </c>
      <c r="C864" s="81">
        <v>17.289289</v>
      </c>
      <c r="D864" s="62">
        <f t="shared" si="26"/>
        <v>-0.69684029366845346</v>
      </c>
      <c r="E864">
        <v>1.5877006726040477E-2</v>
      </c>
      <c r="G864">
        <v>857</v>
      </c>
      <c r="H864">
        <f t="shared" ca="1" si="27"/>
        <v>3.2295314332917213E-2</v>
      </c>
    </row>
    <row r="865" spans="2:8" x14ac:dyDescent="0.3">
      <c r="B865" s="205">
        <v>40004</v>
      </c>
      <c r="C865" s="81">
        <v>57.030299999999997</v>
      </c>
      <c r="D865" s="62">
        <f t="shared" si="26"/>
        <v>0.66783255435268951</v>
      </c>
      <c r="E865">
        <v>1.5873351772860572E-2</v>
      </c>
      <c r="G865">
        <v>858</v>
      </c>
      <c r="H865">
        <f t="shared" ca="1" si="27"/>
        <v>1.6813752151843685E-2</v>
      </c>
    </row>
    <row r="866" spans="2:8" x14ac:dyDescent="0.3">
      <c r="B866" s="205">
        <v>39798</v>
      </c>
      <c r="C866" s="81">
        <v>34.19426</v>
      </c>
      <c r="D866" s="62">
        <f t="shared" si="26"/>
        <v>-0.77936285220067714</v>
      </c>
      <c r="E866">
        <v>1.5873278065699853E-2</v>
      </c>
      <c r="G866">
        <v>859</v>
      </c>
      <c r="H866">
        <f t="shared" ca="1" si="27"/>
        <v>-1.2382986573240915E-2</v>
      </c>
    </row>
    <row r="867" spans="2:8" x14ac:dyDescent="0.3">
      <c r="B867" s="205">
        <v>41645</v>
      </c>
      <c r="C867" s="81">
        <v>154.979614</v>
      </c>
      <c r="D867" s="62">
        <f t="shared" si="26"/>
        <v>-0.33318390959214539</v>
      </c>
      <c r="E867">
        <v>1.5863144317294086E-2</v>
      </c>
      <c r="G867">
        <v>860</v>
      </c>
      <c r="H867">
        <f t="shared" ca="1" si="27"/>
        <v>-1.3447993692644465E-3</v>
      </c>
    </row>
    <row r="868" spans="2:8" x14ac:dyDescent="0.3">
      <c r="B868" s="205">
        <v>42440</v>
      </c>
      <c r="C868" s="81">
        <v>232.417328</v>
      </c>
      <c r="D868" s="62">
        <f t="shared" si="26"/>
        <v>-0.53529210051491094</v>
      </c>
      <c r="E868">
        <v>1.5856934543946894E-2</v>
      </c>
      <c r="G868">
        <v>861</v>
      </c>
      <c r="H868">
        <f t="shared" ca="1" si="27"/>
        <v>3.3819386123536771E-2</v>
      </c>
    </row>
    <row r="869" spans="2:8" x14ac:dyDescent="0.3">
      <c r="B869" s="205">
        <v>44699</v>
      </c>
      <c r="C869" s="81">
        <v>500.13638300000002</v>
      </c>
      <c r="D869" s="62">
        <f t="shared" si="26"/>
        <v>2.9072954672982303</v>
      </c>
      <c r="E869">
        <v>1.5841415409821324E-2</v>
      </c>
      <c r="G869">
        <v>862</v>
      </c>
      <c r="H869">
        <f t="shared" ca="1" si="27"/>
        <v>2.2107147324711533E-2</v>
      </c>
    </row>
    <row r="870" spans="2:8" x14ac:dyDescent="0.3">
      <c r="B870" s="205">
        <v>41382</v>
      </c>
      <c r="C870" s="81">
        <v>128.00065599999999</v>
      </c>
      <c r="D870" s="62">
        <f t="shared" si="26"/>
        <v>-0.76680525911711661</v>
      </c>
      <c r="E870">
        <v>1.5787559151664864E-2</v>
      </c>
      <c r="G870">
        <v>863</v>
      </c>
      <c r="H870">
        <f t="shared" ca="1" si="27"/>
        <v>4.0494780066032358E-3</v>
      </c>
    </row>
    <row r="871" spans="2:8" x14ac:dyDescent="0.3">
      <c r="B871" s="205">
        <v>44824</v>
      </c>
      <c r="C871" s="81">
        <v>548.90026899999998</v>
      </c>
      <c r="D871" s="62">
        <f t="shared" si="26"/>
        <v>0.67289243740893823</v>
      </c>
      <c r="E871">
        <v>1.5780365082868914E-2</v>
      </c>
      <c r="G871">
        <v>864</v>
      </c>
      <c r="H871">
        <f t="shared" ca="1" si="27"/>
        <v>-4.4925284726053775E-3</v>
      </c>
    </row>
    <row r="872" spans="2:8" x14ac:dyDescent="0.3">
      <c r="B872" s="205">
        <v>43087</v>
      </c>
      <c r="C872" s="81">
        <v>328.11450200000002</v>
      </c>
      <c r="D872" s="62">
        <f t="shared" si="26"/>
        <v>27.025597403138729</v>
      </c>
      <c r="E872">
        <v>1.5777940806904572E-2</v>
      </c>
      <c r="G872">
        <v>865</v>
      </c>
      <c r="H872">
        <f t="shared" ca="1" si="27"/>
        <v>-1.4404175221816695E-2</v>
      </c>
    </row>
    <row r="873" spans="2:8" x14ac:dyDescent="0.3">
      <c r="B873" s="205">
        <v>38301</v>
      </c>
      <c r="C873" s="81">
        <v>11.707672000000001</v>
      </c>
      <c r="D873" s="62">
        <f t="shared" si="26"/>
        <v>-0.88395396375915947</v>
      </c>
      <c r="E873">
        <v>1.574500927973441E-2</v>
      </c>
      <c r="G873">
        <v>866</v>
      </c>
      <c r="H873">
        <f t="shared" ca="1" si="27"/>
        <v>-2.552777848713033E-2</v>
      </c>
    </row>
    <row r="874" spans="2:8" x14ac:dyDescent="0.3">
      <c r="B874" s="205">
        <v>41018</v>
      </c>
      <c r="C874" s="81">
        <v>100.88816799999999</v>
      </c>
      <c r="D874" s="62">
        <f t="shared" si="26"/>
        <v>-0.64373410166782352</v>
      </c>
      <c r="E874">
        <v>1.5744261537240518E-2</v>
      </c>
      <c r="G874">
        <v>867</v>
      </c>
      <c r="H874">
        <f t="shared" ca="1" si="27"/>
        <v>-2.5538441338275989E-2</v>
      </c>
    </row>
    <row r="875" spans="2:8" x14ac:dyDescent="0.3">
      <c r="B875" s="205">
        <v>42599</v>
      </c>
      <c r="C875" s="81">
        <v>283.18221999999997</v>
      </c>
      <c r="D875" s="62">
        <f t="shared" si="26"/>
        <v>6.1422213501260048</v>
      </c>
      <c r="E875">
        <v>1.57322011445474E-2</v>
      </c>
      <c r="G875">
        <v>868</v>
      </c>
      <c r="H875">
        <f t="shared" ca="1" si="27"/>
        <v>-3.9057242046255561E-2</v>
      </c>
    </row>
    <row r="876" spans="2:8" x14ac:dyDescent="0.3">
      <c r="B876" s="205">
        <v>39177</v>
      </c>
      <c r="C876" s="81">
        <v>39.649039999999999</v>
      </c>
      <c r="D876" s="62">
        <f t="shared" si="26"/>
        <v>-0.93115992267216097</v>
      </c>
      <c r="E876">
        <v>1.5650203752304852E-2</v>
      </c>
      <c r="G876">
        <v>869</v>
      </c>
      <c r="H876">
        <f t="shared" ca="1" si="27"/>
        <v>3.7747242307808224E-2</v>
      </c>
    </row>
    <row r="877" spans="2:8" x14ac:dyDescent="0.3">
      <c r="B877" s="205">
        <v>45118</v>
      </c>
      <c r="C877" s="81">
        <v>575.95867899999996</v>
      </c>
      <c r="D877" s="62">
        <f t="shared" si="26"/>
        <v>5.6818925632833963</v>
      </c>
      <c r="E877">
        <v>1.5627729805556729E-2</v>
      </c>
      <c r="G877">
        <v>870</v>
      </c>
      <c r="H877">
        <f t="shared" ca="1" si="27"/>
        <v>4.5728219817061403E-3</v>
      </c>
    </row>
    <row r="878" spans="2:8" x14ac:dyDescent="0.3">
      <c r="B878" s="205">
        <v>40501</v>
      </c>
      <c r="C878" s="81">
        <v>86.196938000000003</v>
      </c>
      <c r="D878" s="62">
        <f t="shared" si="26"/>
        <v>-0.62522861540471719</v>
      </c>
      <c r="E878">
        <v>1.5616650431736745E-2</v>
      </c>
      <c r="G878">
        <v>871</v>
      </c>
      <c r="H878">
        <f t="shared" ca="1" si="27"/>
        <v>1.5440126911982315E-2</v>
      </c>
    </row>
    <row r="879" spans="2:8" x14ac:dyDescent="0.3">
      <c r="B879" s="205">
        <v>42404</v>
      </c>
      <c r="C879" s="81">
        <v>229.998718</v>
      </c>
      <c r="D879" s="62">
        <f t="shared" si="26"/>
        <v>-0.58127750044752124</v>
      </c>
      <c r="E879">
        <v>1.5609102524151092E-2</v>
      </c>
      <c r="G879">
        <v>872</v>
      </c>
      <c r="H879">
        <f t="shared" ca="1" si="27"/>
        <v>4.9173104667246913E-3</v>
      </c>
    </row>
    <row r="880" spans="2:8" x14ac:dyDescent="0.3">
      <c r="B880" s="205">
        <v>44677</v>
      </c>
      <c r="C880" s="81">
        <v>549.286743</v>
      </c>
      <c r="D880" s="62">
        <f t="shared" si="26"/>
        <v>11.913672262600986</v>
      </c>
      <c r="E880">
        <v>1.5599549221186506E-2</v>
      </c>
      <c r="G880">
        <v>873</v>
      </c>
      <c r="H880">
        <f t="shared" ca="1" si="27"/>
        <v>-2.4290220968447618E-2</v>
      </c>
    </row>
    <row r="881" spans="2:8" x14ac:dyDescent="0.3">
      <c r="B881" s="205">
        <v>39314</v>
      </c>
      <c r="C881" s="81">
        <v>42.535285999999999</v>
      </c>
      <c r="D881" s="62">
        <f t="shared" si="26"/>
        <v>4.2578363299152375</v>
      </c>
      <c r="E881">
        <v>1.5593159959801517E-2</v>
      </c>
      <c r="G881">
        <v>874</v>
      </c>
      <c r="H881">
        <f t="shared" ca="1" si="27"/>
        <v>2.7897983783819941E-2</v>
      </c>
    </row>
    <row r="882" spans="2:8" x14ac:dyDescent="0.3">
      <c r="B882" s="205">
        <v>37873</v>
      </c>
      <c r="C882" s="81">
        <v>8.0898839999999996</v>
      </c>
      <c r="D882" s="62">
        <f t="shared" si="26"/>
        <v>0.41385588145391194</v>
      </c>
      <c r="E882">
        <v>1.5587291544267122E-2</v>
      </c>
      <c r="G882">
        <v>875</v>
      </c>
      <c r="H882">
        <f t="shared" ca="1" si="27"/>
        <v>4.8617537204630974E-2</v>
      </c>
    </row>
    <row r="883" spans="2:8" x14ac:dyDescent="0.3">
      <c r="B883" s="205">
        <v>37585</v>
      </c>
      <c r="C883" s="81">
        <v>5.7218590000000003</v>
      </c>
      <c r="D883" s="62">
        <f t="shared" si="26"/>
        <v>-0.43980754046246878</v>
      </c>
      <c r="E883">
        <v>1.557189448228433E-2</v>
      </c>
      <c r="G883">
        <v>876</v>
      </c>
      <c r="H883">
        <f t="shared" ca="1" si="27"/>
        <v>4.3456823620124735E-2</v>
      </c>
    </row>
    <row r="884" spans="2:8" x14ac:dyDescent="0.3">
      <c r="B884" s="205">
        <v>38076</v>
      </c>
      <c r="C884" s="81">
        <v>10.214095</v>
      </c>
      <c r="D884" s="62">
        <f t="shared" si="26"/>
        <v>-0.94189997212487397</v>
      </c>
      <c r="E884">
        <v>1.556451996181186E-2</v>
      </c>
      <c r="G884">
        <v>877</v>
      </c>
      <c r="H884">
        <f t="shared" ca="1" si="27"/>
        <v>2.4610719636135644E-2</v>
      </c>
    </row>
    <row r="885" spans="2:8" x14ac:dyDescent="0.3">
      <c r="B885" s="205">
        <v>41802</v>
      </c>
      <c r="C885" s="81">
        <v>175.801895</v>
      </c>
      <c r="D885" s="62">
        <f t="shared" si="26"/>
        <v>18.659744155454785</v>
      </c>
      <c r="E885">
        <v>1.5563176163974797E-2</v>
      </c>
      <c r="G885">
        <v>878</v>
      </c>
      <c r="H885">
        <f t="shared" ca="1" si="27"/>
        <v>2.8949037055700174E-2</v>
      </c>
    </row>
    <row r="886" spans="2:8" x14ac:dyDescent="0.3">
      <c r="B886" s="205">
        <v>37950</v>
      </c>
      <c r="C886" s="81">
        <v>8.9422270000000008</v>
      </c>
      <c r="D886" s="62">
        <f t="shared" si="26"/>
        <v>-0.44331213030174604</v>
      </c>
      <c r="E886">
        <v>1.5556402777479767E-2</v>
      </c>
      <c r="G886">
        <v>879</v>
      </c>
      <c r="H886">
        <f t="shared" ca="1" si="27"/>
        <v>1.1491082030098233E-2</v>
      </c>
    </row>
    <row r="887" spans="2:8" x14ac:dyDescent="0.3">
      <c r="B887" s="205">
        <v>38421</v>
      </c>
      <c r="C887" s="81">
        <v>16.063268999999998</v>
      </c>
      <c r="D887" s="62">
        <f t="shared" si="26"/>
        <v>-0.58905176824893124</v>
      </c>
      <c r="E887">
        <v>1.5553392095734335E-2</v>
      </c>
      <c r="G887">
        <v>880</v>
      </c>
      <c r="H887">
        <f t="shared" ca="1" si="27"/>
        <v>-5.3418394122184222E-2</v>
      </c>
    </row>
    <row r="888" spans="2:8" x14ac:dyDescent="0.3">
      <c r="B888" s="205">
        <v>39671</v>
      </c>
      <c r="C888" s="81">
        <v>39.088303000000003</v>
      </c>
      <c r="D888" s="62">
        <f t="shared" si="26"/>
        <v>6.8401650096436821</v>
      </c>
      <c r="E888">
        <v>1.5546855323575113E-2</v>
      </c>
      <c r="G888">
        <v>881</v>
      </c>
      <c r="H888">
        <f t="shared" ca="1" si="27"/>
        <v>-1.6954093366496104E-2</v>
      </c>
    </row>
    <row r="889" spans="2:8" x14ac:dyDescent="0.3">
      <c r="B889" s="205">
        <v>37721</v>
      </c>
      <c r="C889" s="81">
        <v>4.9856480000000003</v>
      </c>
      <c r="D889" s="62">
        <f t="shared" si="26"/>
        <v>-0.96775026692969202</v>
      </c>
      <c r="E889">
        <v>1.554012379627806E-2</v>
      </c>
      <c r="G889">
        <v>882</v>
      </c>
      <c r="H889">
        <f t="shared" ca="1" si="27"/>
        <v>1.9873027511821802E-2</v>
      </c>
    </row>
    <row r="890" spans="2:8" x14ac:dyDescent="0.3">
      <c r="B890" s="205">
        <v>41544</v>
      </c>
      <c r="C890" s="81">
        <v>154.59501599999999</v>
      </c>
      <c r="D890" s="62">
        <f t="shared" si="26"/>
        <v>8.4369601118700395</v>
      </c>
      <c r="E890">
        <v>1.5531458145498811E-2</v>
      </c>
      <c r="G890">
        <v>883</v>
      </c>
      <c r="H890">
        <f t="shared" ca="1" si="27"/>
        <v>-3.1280695810877147E-2</v>
      </c>
    </row>
    <row r="891" spans="2:8" x14ac:dyDescent="0.3">
      <c r="B891" s="205">
        <v>38415</v>
      </c>
      <c r="C891" s="81">
        <v>16.381865999999999</v>
      </c>
      <c r="D891" s="62">
        <f t="shared" si="26"/>
        <v>-0.96681072655297229</v>
      </c>
      <c r="E891">
        <v>1.5499795249465155E-2</v>
      </c>
      <c r="G891">
        <v>884</v>
      </c>
      <c r="H891">
        <f t="shared" ca="1" si="27"/>
        <v>1.8605019466320497E-2</v>
      </c>
    </row>
    <row r="892" spans="2:8" x14ac:dyDescent="0.3">
      <c r="B892" s="205">
        <v>43866</v>
      </c>
      <c r="C892" s="81">
        <v>493.58917200000002</v>
      </c>
      <c r="D892" s="62">
        <f t="shared" si="26"/>
        <v>-1.9512181313734861E-2</v>
      </c>
      <c r="E892">
        <v>1.5496274061200981E-2</v>
      </c>
      <c r="G892">
        <v>885</v>
      </c>
      <c r="H892">
        <f t="shared" ca="1" si="27"/>
        <v>4.9212999381820013E-3</v>
      </c>
    </row>
    <row r="893" spans="2:8" x14ac:dyDescent="0.3">
      <c r="B893" s="205">
        <v>44147</v>
      </c>
      <c r="C893" s="81">
        <v>503.411835</v>
      </c>
      <c r="D893" s="62">
        <f t="shared" si="26"/>
        <v>2.5357249105496318</v>
      </c>
      <c r="E893">
        <v>1.5490231240873302E-2</v>
      </c>
      <c r="G893">
        <v>886</v>
      </c>
      <c r="H893">
        <f t="shared" ca="1" si="27"/>
        <v>4.1821288298632638E-2</v>
      </c>
    </row>
    <row r="894" spans="2:8" x14ac:dyDescent="0.3">
      <c r="B894" s="205">
        <v>41416</v>
      </c>
      <c r="C894" s="81">
        <v>142.37867700000001</v>
      </c>
      <c r="D894" s="62">
        <f t="shared" si="26"/>
        <v>-0.72773915939160494</v>
      </c>
      <c r="E894">
        <v>1.5478900854766954E-2</v>
      </c>
      <c r="G894">
        <v>887</v>
      </c>
      <c r="H894">
        <f t="shared" ca="1" si="27"/>
        <v>1.0080917928448906E-2</v>
      </c>
    </row>
    <row r="895" spans="2:8" x14ac:dyDescent="0.3">
      <c r="B895" s="205">
        <v>44285</v>
      </c>
      <c r="C895" s="81">
        <v>522.949524</v>
      </c>
      <c r="D895" s="62">
        <f t="shared" si="26"/>
        <v>2.486274472575758</v>
      </c>
      <c r="E895">
        <v>1.547736885987679E-2</v>
      </c>
      <c r="G895">
        <v>888</v>
      </c>
      <c r="H895">
        <f t="shared" ca="1" si="27"/>
        <v>1.2151378084904834E-2</v>
      </c>
    </row>
    <row r="896" spans="2:8" x14ac:dyDescent="0.3">
      <c r="B896" s="205">
        <v>41592</v>
      </c>
      <c r="C896" s="81">
        <v>150.002396</v>
      </c>
      <c r="D896" s="62">
        <f t="shared" si="26"/>
        <v>-0.73171165851992626</v>
      </c>
      <c r="E896">
        <v>1.5455954035619472E-2</v>
      </c>
      <c r="G896">
        <v>889</v>
      </c>
      <c r="H896">
        <f t="shared" ca="1" si="27"/>
        <v>5.3987950103108528E-2</v>
      </c>
    </row>
    <row r="897" spans="2:8" x14ac:dyDescent="0.3">
      <c r="B897" s="205">
        <v>44371</v>
      </c>
      <c r="C897" s="81">
        <v>559.10888699999998</v>
      </c>
      <c r="D897" s="62">
        <f t="shared" si="26"/>
        <v>1.1545183473723537</v>
      </c>
      <c r="E897">
        <v>1.5447022995753568E-2</v>
      </c>
      <c r="G897">
        <v>890</v>
      </c>
      <c r="H897">
        <f t="shared" ca="1" si="27"/>
        <v>2.0628640208450115E-2</v>
      </c>
    </row>
    <row r="898" spans="2:8" x14ac:dyDescent="0.3">
      <c r="B898" s="205">
        <v>42794</v>
      </c>
      <c r="C898" s="81">
        <v>259.50528000000003</v>
      </c>
      <c r="D898" s="62">
        <f t="shared" si="26"/>
        <v>-0.47757014600936865</v>
      </c>
      <c r="E898">
        <v>1.5401297424815174E-2</v>
      </c>
      <c r="G898">
        <v>891</v>
      </c>
      <c r="H898">
        <f t="shared" ca="1" si="27"/>
        <v>2.1639941870732406E-2</v>
      </c>
    </row>
    <row r="899" spans="2:8" x14ac:dyDescent="0.3">
      <c r="B899" s="205">
        <v>43894</v>
      </c>
      <c r="C899" s="81">
        <v>496.727509</v>
      </c>
      <c r="D899" s="62">
        <f t="shared" si="26"/>
        <v>0.73014487532527039</v>
      </c>
      <c r="E899">
        <v>1.5396734151452625E-2</v>
      </c>
      <c r="G899">
        <v>892</v>
      </c>
      <c r="H899">
        <f t="shared" ca="1" si="27"/>
        <v>-6.2580707584939865E-3</v>
      </c>
    </row>
    <row r="900" spans="2:8" x14ac:dyDescent="0.3">
      <c r="B900" s="205">
        <v>42578</v>
      </c>
      <c r="C900" s="81">
        <v>287.10168499999997</v>
      </c>
      <c r="D900" s="62">
        <f t="shared" si="26"/>
        <v>2.4840704344088511</v>
      </c>
      <c r="E900">
        <v>1.5346520703391616E-2</v>
      </c>
      <c r="G900">
        <v>893</v>
      </c>
      <c r="H900">
        <f t="shared" ca="1" si="27"/>
        <v>-7.7424415257081264E-3</v>
      </c>
    </row>
    <row r="901" spans="2:8" x14ac:dyDescent="0.3">
      <c r="B901" s="205">
        <v>40304</v>
      </c>
      <c r="C901" s="81">
        <v>82.404099000000002</v>
      </c>
      <c r="D901" s="62">
        <f t="shared" si="26"/>
        <v>1.1564928534398404</v>
      </c>
      <c r="E901">
        <v>1.5338750553264406E-2</v>
      </c>
      <c r="G901">
        <v>894</v>
      </c>
      <c r="H901">
        <f t="shared" ca="1" si="27"/>
        <v>-2.4718646167794379E-2</v>
      </c>
    </row>
    <row r="902" spans="2:8" x14ac:dyDescent="0.3">
      <c r="B902" s="205">
        <v>39682</v>
      </c>
      <c r="C902" s="81">
        <v>38.212090000000003</v>
      </c>
      <c r="D902" s="62">
        <f t="shared" si="26"/>
        <v>-0.89730330515063916</v>
      </c>
      <c r="E902">
        <v>1.5332677703259835E-2</v>
      </c>
      <c r="G902">
        <v>895</v>
      </c>
      <c r="H902">
        <f t="shared" ca="1" si="27"/>
        <v>-3.5286287413035994E-2</v>
      </c>
    </row>
    <row r="903" spans="2:8" x14ac:dyDescent="0.3">
      <c r="B903" s="205">
        <v>43636</v>
      </c>
      <c r="C903" s="81">
        <v>372.08685300000002</v>
      </c>
      <c r="D903" s="62">
        <f t="shared" si="26"/>
        <v>1.695537321250167</v>
      </c>
      <c r="E903">
        <v>1.5316086337355587E-2</v>
      </c>
      <c r="G903">
        <v>896</v>
      </c>
      <c r="H903">
        <f t="shared" ca="1" si="27"/>
        <v>4.7779489037510878E-2</v>
      </c>
    </row>
    <row r="904" spans="2:8" x14ac:dyDescent="0.3">
      <c r="B904" s="205">
        <v>41439</v>
      </c>
      <c r="C904" s="81">
        <v>138.03810100000001</v>
      </c>
      <c r="D904" s="62">
        <f t="shared" ref="D904:D967" si="28">(C904-C905)/C905</f>
        <v>9.9703576128287885</v>
      </c>
      <c r="E904">
        <v>1.5297479266470982E-2</v>
      </c>
      <c r="G904">
        <v>897</v>
      </c>
      <c r="H904">
        <f t="shared" ca="1" si="27"/>
        <v>5.6253799433419183E-3</v>
      </c>
    </row>
    <row r="905" spans="2:8" x14ac:dyDescent="0.3">
      <c r="B905" s="205">
        <v>38352</v>
      </c>
      <c r="C905" s="81">
        <v>12.582826000000001</v>
      </c>
      <c r="D905" s="62">
        <f t="shared" si="28"/>
        <v>-0.87087256370189381</v>
      </c>
      <c r="E905">
        <v>1.5294665857087945E-2</v>
      </c>
      <c r="G905">
        <v>898</v>
      </c>
      <c r="H905">
        <f t="shared" ref="H905:H968" ca="1" si="29">_xlfn.NORM.INV(RAND(),N$10,N$11)</f>
        <v>3.2466540040464793E-2</v>
      </c>
    </row>
    <row r="906" spans="2:8" x14ac:dyDescent="0.3">
      <c r="B906" s="205">
        <v>40784</v>
      </c>
      <c r="C906" s="81">
        <v>97.445023000000006</v>
      </c>
      <c r="D906" s="62">
        <f t="shared" si="28"/>
        <v>5.8584095081484469</v>
      </c>
      <c r="E906">
        <v>1.5277354912060627E-2</v>
      </c>
      <c r="G906">
        <v>899</v>
      </c>
      <c r="H906">
        <f t="shared" ca="1" si="29"/>
        <v>4.0413072897019932E-2</v>
      </c>
    </row>
    <row r="907" spans="2:8" x14ac:dyDescent="0.3">
      <c r="B907" s="205">
        <v>38393</v>
      </c>
      <c r="C907" s="81">
        <v>14.208107999999999</v>
      </c>
      <c r="D907" s="62">
        <f t="shared" si="28"/>
        <v>-0.96095944694201252</v>
      </c>
      <c r="E907">
        <v>1.5273940021118508E-2</v>
      </c>
      <c r="G907">
        <v>900</v>
      </c>
      <c r="H907">
        <f t="shared" ca="1" si="29"/>
        <v>-1.1427361254870767E-2</v>
      </c>
    </row>
    <row r="908" spans="2:8" x14ac:dyDescent="0.3">
      <c r="B908" s="205">
        <v>43272</v>
      </c>
      <c r="C908" s="81">
        <v>363.93203699999998</v>
      </c>
      <c r="D908" s="62">
        <f t="shared" si="28"/>
        <v>8.6960156906568145</v>
      </c>
      <c r="E908">
        <v>1.5271307329700506E-2</v>
      </c>
      <c r="G908">
        <v>901</v>
      </c>
      <c r="H908">
        <f t="shared" ca="1" si="29"/>
        <v>3.0800258175351494E-2</v>
      </c>
    </row>
    <row r="909" spans="2:8" x14ac:dyDescent="0.3">
      <c r="B909" s="205">
        <v>39154</v>
      </c>
      <c r="C909" s="81">
        <v>37.534184000000003</v>
      </c>
      <c r="D909" s="62">
        <f t="shared" si="28"/>
        <v>-0.75788356413591584</v>
      </c>
      <c r="E909">
        <v>1.52543833516194E-2</v>
      </c>
      <c r="G909">
        <v>902</v>
      </c>
      <c r="H909">
        <f t="shared" ca="1" si="29"/>
        <v>-2.1523140071167662E-2</v>
      </c>
    </row>
    <row r="910" spans="2:8" x14ac:dyDescent="0.3">
      <c r="B910" s="205">
        <v>41659</v>
      </c>
      <c r="C910" s="81">
        <v>155.02534499999999</v>
      </c>
      <c r="D910" s="62">
        <f t="shared" si="28"/>
        <v>2.7121386051642395</v>
      </c>
      <c r="E910">
        <v>1.5251343190418983E-2</v>
      </c>
      <c r="G910">
        <v>903</v>
      </c>
      <c r="H910">
        <f t="shared" ca="1" si="29"/>
        <v>-1.9169927746355713E-2</v>
      </c>
    </row>
    <row r="911" spans="2:8" x14ac:dyDescent="0.3">
      <c r="B911" s="205">
        <v>39034</v>
      </c>
      <c r="C911" s="81">
        <v>41.761733999999997</v>
      </c>
      <c r="D911" s="62">
        <f t="shared" si="28"/>
        <v>-0.92809138036568684</v>
      </c>
      <c r="E911">
        <v>1.5232868608066451E-2</v>
      </c>
      <c r="G911">
        <v>904</v>
      </c>
      <c r="H911">
        <f t="shared" ca="1" si="29"/>
        <v>-1.6996167247847846E-2</v>
      </c>
    </row>
    <row r="912" spans="2:8" x14ac:dyDescent="0.3">
      <c r="B912" s="205">
        <v>45121</v>
      </c>
      <c r="C912" s="81">
        <v>580.761169</v>
      </c>
      <c r="D912" s="62">
        <f t="shared" si="28"/>
        <v>1.2392891960717725</v>
      </c>
      <c r="E912">
        <v>1.5232773530326083E-2</v>
      </c>
      <c r="G912">
        <v>905</v>
      </c>
      <c r="H912">
        <f t="shared" ca="1" si="29"/>
        <v>2.7267288637129678E-3</v>
      </c>
    </row>
    <row r="913" spans="2:8" x14ac:dyDescent="0.3">
      <c r="B913" s="205">
        <v>42185</v>
      </c>
      <c r="C913" s="81">
        <v>259.35067700000002</v>
      </c>
      <c r="D913" s="62">
        <f t="shared" si="28"/>
        <v>1.5723600411913763</v>
      </c>
      <c r="E913">
        <v>1.5223144211971422E-2</v>
      </c>
      <c r="G913">
        <v>906</v>
      </c>
      <c r="H913">
        <f t="shared" ca="1" si="29"/>
        <v>-3.3822709185683322E-2</v>
      </c>
    </row>
    <row r="914" spans="2:8" x14ac:dyDescent="0.3">
      <c r="B914" s="205">
        <v>40731</v>
      </c>
      <c r="C914" s="81">
        <v>100.822075</v>
      </c>
      <c r="D914" s="62">
        <f t="shared" si="28"/>
        <v>10.768480055393125</v>
      </c>
      <c r="E914">
        <v>1.5212569728347586E-2</v>
      </c>
      <c r="G914">
        <v>907</v>
      </c>
      <c r="H914">
        <f t="shared" ca="1" si="29"/>
        <v>1.8301948894979121E-2</v>
      </c>
    </row>
    <row r="915" spans="2:8" x14ac:dyDescent="0.3">
      <c r="B915" s="205">
        <v>37929</v>
      </c>
      <c r="C915" s="81">
        <v>8.5671280000000003</v>
      </c>
      <c r="D915" s="62">
        <f t="shared" si="28"/>
        <v>-0.95926331020187727</v>
      </c>
      <c r="E915">
        <v>1.5172375874309581E-2</v>
      </c>
      <c r="G915">
        <v>908</v>
      </c>
      <c r="H915">
        <f t="shared" ca="1" si="29"/>
        <v>-1.533678296771062E-2</v>
      </c>
    </row>
    <row r="916" spans="2:8" x14ac:dyDescent="0.3">
      <c r="B916" s="205">
        <v>42011</v>
      </c>
      <c r="C916" s="81">
        <v>210.30496199999999</v>
      </c>
      <c r="D916" s="62">
        <f t="shared" si="28"/>
        <v>5.3106354563944622</v>
      </c>
      <c r="E916">
        <v>1.5154680532711979E-2</v>
      </c>
      <c r="G916">
        <v>909</v>
      </c>
      <c r="H916">
        <f t="shared" ca="1" si="29"/>
        <v>-1.0478341052207525E-2</v>
      </c>
    </row>
    <row r="917" spans="2:8" x14ac:dyDescent="0.3">
      <c r="B917" s="205">
        <v>38805</v>
      </c>
      <c r="C917" s="81">
        <v>33.325481000000003</v>
      </c>
      <c r="D917" s="62">
        <f t="shared" si="28"/>
        <v>1.7208718845854241</v>
      </c>
      <c r="E917">
        <v>1.5050398771223581E-2</v>
      </c>
      <c r="G917">
        <v>910</v>
      </c>
      <c r="H917">
        <f t="shared" ca="1" si="29"/>
        <v>6.5459844603388724E-3</v>
      </c>
    </row>
    <row r="918" spans="2:8" x14ac:dyDescent="0.3">
      <c r="B918" s="205">
        <v>38362</v>
      </c>
      <c r="C918" s="81">
        <v>12.248089</v>
      </c>
      <c r="D918" s="62">
        <f t="shared" si="28"/>
        <v>-0.71065132956614241</v>
      </c>
      <c r="E918">
        <v>1.5040019120536603E-2</v>
      </c>
      <c r="G918">
        <v>911</v>
      </c>
      <c r="H918">
        <f t="shared" ca="1" si="29"/>
        <v>1.1635946375814325E-2</v>
      </c>
    </row>
    <row r="919" spans="2:8" x14ac:dyDescent="0.3">
      <c r="B919" s="205">
        <v>39093</v>
      </c>
      <c r="C919" s="81">
        <v>42.329861000000001</v>
      </c>
      <c r="D919" s="62">
        <f t="shared" si="28"/>
        <v>8.589757656263633E-2</v>
      </c>
      <c r="E919">
        <v>1.5025179565090106E-2</v>
      </c>
      <c r="G919">
        <v>912</v>
      </c>
      <c r="H919">
        <f t="shared" ca="1" si="29"/>
        <v>2.0781237762378432E-2</v>
      </c>
    </row>
    <row r="920" spans="2:8" x14ac:dyDescent="0.3">
      <c r="B920" s="205">
        <v>39680</v>
      </c>
      <c r="C920" s="81">
        <v>38.981448999999998</v>
      </c>
      <c r="D920" s="62">
        <f t="shared" si="28"/>
        <v>-0.88977855233412029</v>
      </c>
      <c r="E920">
        <v>1.5024803128180785E-2</v>
      </c>
      <c r="G920">
        <v>913</v>
      </c>
      <c r="H920">
        <f t="shared" ca="1" si="29"/>
        <v>1.9102718856494328E-2</v>
      </c>
    </row>
    <row r="921" spans="2:8" x14ac:dyDescent="0.3">
      <c r="B921" s="205">
        <v>43599</v>
      </c>
      <c r="C921" s="81">
        <v>353.66482500000001</v>
      </c>
      <c r="D921" s="62">
        <f t="shared" si="28"/>
        <v>7.3625826232982927</v>
      </c>
      <c r="E921">
        <v>1.5007522091545654E-2</v>
      </c>
      <c r="G921">
        <v>914</v>
      </c>
      <c r="H921">
        <f t="shared" ca="1" si="29"/>
        <v>2.1433346113016585E-2</v>
      </c>
    </row>
    <row r="922" spans="2:8" x14ac:dyDescent="0.3">
      <c r="B922" s="205">
        <v>39918</v>
      </c>
      <c r="C922" s="81">
        <v>42.291339999999998</v>
      </c>
      <c r="D922" s="62">
        <f t="shared" si="28"/>
        <v>7.3891200569527776E-2</v>
      </c>
      <c r="E922">
        <v>1.5002431824609934E-2</v>
      </c>
      <c r="G922">
        <v>915</v>
      </c>
      <c r="H922">
        <f t="shared" ca="1" si="29"/>
        <v>1.3184918288561474E-2</v>
      </c>
    </row>
    <row r="923" spans="2:8" x14ac:dyDescent="0.3">
      <c r="B923" s="205">
        <v>39870</v>
      </c>
      <c r="C923" s="81">
        <v>39.381400999999997</v>
      </c>
      <c r="D923" s="62">
        <f t="shared" si="28"/>
        <v>-0.62421280607997087</v>
      </c>
      <c r="E923">
        <v>1.500015309513502E-2</v>
      </c>
      <c r="G923">
        <v>916</v>
      </c>
      <c r="H923">
        <f t="shared" ca="1" si="29"/>
        <v>-5.7082424302927768E-3</v>
      </c>
    </row>
    <row r="924" spans="2:8" x14ac:dyDescent="0.3">
      <c r="B924" s="205">
        <v>40710</v>
      </c>
      <c r="C924" s="81">
        <v>104.79708100000001</v>
      </c>
      <c r="D924" s="62">
        <f t="shared" si="28"/>
        <v>-0.76294112614606913</v>
      </c>
      <c r="E924">
        <v>1.4976482301125839E-2</v>
      </c>
      <c r="G924">
        <v>917</v>
      </c>
      <c r="H924">
        <f t="shared" ca="1" si="29"/>
        <v>-1.5060696676721528E-2</v>
      </c>
    </row>
    <row r="925" spans="2:8" x14ac:dyDescent="0.3">
      <c r="B925" s="205">
        <v>43803</v>
      </c>
      <c r="C925" s="81">
        <v>442.07195999999999</v>
      </c>
      <c r="D925" s="62">
        <f t="shared" si="28"/>
        <v>3.7638504590575179</v>
      </c>
      <c r="E925">
        <v>1.4964932298566699E-2</v>
      </c>
      <c r="G925">
        <v>918</v>
      </c>
      <c r="H925">
        <f t="shared" ca="1" si="29"/>
        <v>1.8551610582631911E-2</v>
      </c>
    </row>
    <row r="926" spans="2:8" x14ac:dyDescent="0.3">
      <c r="B926" s="205">
        <v>40450</v>
      </c>
      <c r="C926" s="81">
        <v>92.797195000000002</v>
      </c>
      <c r="D926" s="62">
        <f t="shared" si="28"/>
        <v>7.5389832008830755</v>
      </c>
      <c r="E926">
        <v>1.4903832056949288E-2</v>
      </c>
      <c r="G926">
        <v>919</v>
      </c>
      <c r="H926">
        <f t="shared" ca="1" si="29"/>
        <v>-2.5475365710168583E-2</v>
      </c>
    </row>
    <row r="927" spans="2:8" x14ac:dyDescent="0.3">
      <c r="B927" s="205">
        <v>38292</v>
      </c>
      <c r="C927" s="81">
        <v>10.867476</v>
      </c>
      <c r="D927" s="62">
        <f t="shared" si="28"/>
        <v>-0.9590262629359001</v>
      </c>
      <c r="E927">
        <v>1.4881411533897083E-2</v>
      </c>
      <c r="G927">
        <v>920</v>
      </c>
      <c r="H927">
        <f t="shared" ca="1" si="29"/>
        <v>1.813243426894459E-4</v>
      </c>
    </row>
    <row r="928" spans="2:8" x14ac:dyDescent="0.3">
      <c r="B928" s="205">
        <v>42198</v>
      </c>
      <c r="C928" s="81">
        <v>265.23028599999998</v>
      </c>
      <c r="D928" s="62">
        <f t="shared" si="28"/>
        <v>-0.53391077665885545</v>
      </c>
      <c r="E928">
        <v>1.4880598506084189E-2</v>
      </c>
      <c r="G928">
        <v>921</v>
      </c>
      <c r="H928">
        <f t="shared" ca="1" si="29"/>
        <v>-3.0895968129271523E-2</v>
      </c>
    </row>
    <row r="929" spans="2:8" x14ac:dyDescent="0.3">
      <c r="B929" s="205">
        <v>44561</v>
      </c>
      <c r="C929" s="81">
        <v>569.05474900000002</v>
      </c>
      <c r="D929" s="62">
        <f t="shared" si="28"/>
        <v>0.13119240575619845</v>
      </c>
      <c r="E929">
        <v>1.4871824185054691E-2</v>
      </c>
      <c r="G929">
        <v>922</v>
      </c>
      <c r="H929">
        <f t="shared" ca="1" si="29"/>
        <v>6.1830942383658417E-2</v>
      </c>
    </row>
    <row r="930" spans="2:8" x14ac:dyDescent="0.3">
      <c r="B930" s="205">
        <v>44123</v>
      </c>
      <c r="C930" s="81">
        <v>503.057434</v>
      </c>
      <c r="D930" s="62">
        <f t="shared" si="28"/>
        <v>0.9332882338050611</v>
      </c>
      <c r="E930">
        <v>1.4852486073148385E-2</v>
      </c>
      <c r="G930">
        <v>923</v>
      </c>
      <c r="H930">
        <f t="shared" ca="1" si="29"/>
        <v>2.7142262743873363E-2</v>
      </c>
    </row>
    <row r="931" spans="2:8" x14ac:dyDescent="0.3">
      <c r="B931" s="205">
        <v>42745</v>
      </c>
      <c r="C931" s="81">
        <v>260.208191</v>
      </c>
      <c r="D931" s="62">
        <f t="shared" si="28"/>
        <v>14.679332139323291</v>
      </c>
      <c r="E931">
        <v>1.4802436099693424E-2</v>
      </c>
      <c r="G931">
        <v>924</v>
      </c>
      <c r="H931">
        <f t="shared" ca="1" si="29"/>
        <v>1.4958677176772659E-2</v>
      </c>
    </row>
    <row r="932" spans="2:8" x14ac:dyDescent="0.3">
      <c r="B932" s="205">
        <v>38491</v>
      </c>
      <c r="C932" s="81">
        <v>16.595617000000001</v>
      </c>
      <c r="D932" s="62">
        <f t="shared" si="28"/>
        <v>-0.93763496108137845</v>
      </c>
      <c r="E932">
        <v>1.4796646470956531E-2</v>
      </c>
      <c r="G932">
        <v>925</v>
      </c>
      <c r="H932">
        <f t="shared" ca="1" si="29"/>
        <v>5.3126080018594916E-2</v>
      </c>
    </row>
    <row r="933" spans="2:8" x14ac:dyDescent="0.3">
      <c r="B933" s="205">
        <v>42664</v>
      </c>
      <c r="C933" s="81">
        <v>266.10449199999999</v>
      </c>
      <c r="D933" s="62">
        <f t="shared" si="28"/>
        <v>-0.5024826482020559</v>
      </c>
      <c r="E933">
        <v>1.4768630804189253E-2</v>
      </c>
      <c r="G933">
        <v>926</v>
      </c>
      <c r="H933">
        <f t="shared" ca="1" si="29"/>
        <v>-3.0240582920123427E-3</v>
      </c>
    </row>
    <row r="934" spans="2:8" x14ac:dyDescent="0.3">
      <c r="B934" s="205">
        <v>45007</v>
      </c>
      <c r="C934" s="81">
        <v>534.86474599999997</v>
      </c>
      <c r="D934" s="62">
        <f t="shared" si="28"/>
        <v>4.7295732478892995E-2</v>
      </c>
      <c r="E934">
        <v>1.4747447298959535E-2</v>
      </c>
      <c r="G934">
        <v>927</v>
      </c>
      <c r="H934">
        <f t="shared" ca="1" si="29"/>
        <v>1.2574854556239863E-2</v>
      </c>
    </row>
    <row r="935" spans="2:8" x14ac:dyDescent="0.3">
      <c r="B935" s="205">
        <v>44141</v>
      </c>
      <c r="C935" s="81">
        <v>510.71032700000001</v>
      </c>
      <c r="D935" s="62">
        <f t="shared" si="28"/>
        <v>4.3980026749878366E-2</v>
      </c>
      <c r="E935">
        <v>1.4724303640453356E-2</v>
      </c>
      <c r="G935">
        <v>928</v>
      </c>
      <c r="H935">
        <f t="shared" ca="1" si="29"/>
        <v>1.7867689281041418E-2</v>
      </c>
    </row>
    <row r="936" spans="2:8" x14ac:dyDescent="0.3">
      <c r="B936" s="205">
        <v>43893</v>
      </c>
      <c r="C936" s="81">
        <v>489.19549599999999</v>
      </c>
      <c r="D936" s="62">
        <f t="shared" si="28"/>
        <v>-0.14395243734952892</v>
      </c>
      <c r="E936">
        <v>1.4722184232594158E-2</v>
      </c>
      <c r="G936">
        <v>929</v>
      </c>
      <c r="H936">
        <f t="shared" ca="1" si="29"/>
        <v>-1.1189393861131304E-2</v>
      </c>
    </row>
    <row r="937" spans="2:8" x14ac:dyDescent="0.3">
      <c r="B937" s="205">
        <v>44566</v>
      </c>
      <c r="C937" s="81">
        <v>571.45831299999998</v>
      </c>
      <c r="D937" s="62">
        <f t="shared" si="28"/>
        <v>12.715138309199688</v>
      </c>
      <c r="E937">
        <v>1.4720028966395016E-2</v>
      </c>
      <c r="G937">
        <v>930</v>
      </c>
      <c r="H937">
        <f t="shared" ca="1" si="29"/>
        <v>-1.8755622633226162E-2</v>
      </c>
    </row>
    <row r="938" spans="2:8" x14ac:dyDescent="0.3">
      <c r="B938" s="205">
        <v>39916</v>
      </c>
      <c r="C938" s="81">
        <v>41.666245000000004</v>
      </c>
      <c r="D938" s="62">
        <f t="shared" si="28"/>
        <v>-0.71165395793999509</v>
      </c>
      <c r="E938">
        <v>1.4698082946416969E-2</v>
      </c>
      <c r="G938">
        <v>931</v>
      </c>
      <c r="H938">
        <f t="shared" ca="1" si="29"/>
        <v>1.6358303448357741E-2</v>
      </c>
    </row>
    <row r="939" spans="2:8" x14ac:dyDescent="0.3">
      <c r="B939" s="205">
        <v>41459</v>
      </c>
      <c r="C939" s="81">
        <v>144.50083900000001</v>
      </c>
      <c r="D939" s="62">
        <f t="shared" si="28"/>
        <v>1.9389526337347378</v>
      </c>
      <c r="E939">
        <v>1.4686914447418861E-2</v>
      </c>
      <c r="G939">
        <v>932</v>
      </c>
      <c r="H939">
        <f t="shared" ca="1" si="29"/>
        <v>-9.6256618946092866E-3</v>
      </c>
    </row>
    <row r="940" spans="2:8" x14ac:dyDescent="0.3">
      <c r="B940" s="205">
        <v>39974</v>
      </c>
      <c r="C940" s="81">
        <v>49.167461000000003</v>
      </c>
      <c r="D940" s="62">
        <f t="shared" si="28"/>
        <v>-0.91215167190120783</v>
      </c>
      <c r="E940">
        <v>1.4679645771221389E-2</v>
      </c>
      <c r="G940">
        <v>933</v>
      </c>
      <c r="H940">
        <f t="shared" ca="1" si="29"/>
        <v>2.2356671946756303E-2</v>
      </c>
    </row>
    <row r="941" spans="2:8" x14ac:dyDescent="0.3">
      <c r="B941" s="205">
        <v>44601</v>
      </c>
      <c r="C941" s="81">
        <v>559.68579099999999</v>
      </c>
      <c r="D941" s="62">
        <f t="shared" si="28"/>
        <v>0.95409401696071694</v>
      </c>
      <c r="E941">
        <v>1.4673210648933687E-2</v>
      </c>
      <c r="G941">
        <v>934</v>
      </c>
      <c r="H941">
        <f t="shared" ca="1" si="29"/>
        <v>8.0726889006600376E-3</v>
      </c>
    </row>
    <row r="942" spans="2:8" x14ac:dyDescent="0.3">
      <c r="B942" s="205">
        <v>42535</v>
      </c>
      <c r="C942" s="81">
        <v>286.41702299999997</v>
      </c>
      <c r="D942" s="62">
        <f t="shared" si="28"/>
        <v>0.31737373641574129</v>
      </c>
      <c r="E942">
        <v>1.4664743235500386E-2</v>
      </c>
      <c r="G942">
        <v>935</v>
      </c>
      <c r="H942">
        <f t="shared" ca="1" si="29"/>
        <v>-4.7205667623497947E-2</v>
      </c>
    </row>
    <row r="943" spans="2:8" x14ac:dyDescent="0.3">
      <c r="B943" s="205">
        <v>41963</v>
      </c>
      <c r="C943" s="81">
        <v>217.41516100000001</v>
      </c>
      <c r="D943" s="62">
        <f t="shared" si="28"/>
        <v>-0.62012168258005285</v>
      </c>
      <c r="E943">
        <v>1.4651810505660235E-2</v>
      </c>
      <c r="G943">
        <v>936</v>
      </c>
      <c r="H943">
        <f t="shared" ca="1" si="29"/>
        <v>-7.1838550060520255E-3</v>
      </c>
    </row>
    <row r="944" spans="2:8" x14ac:dyDescent="0.3">
      <c r="B944" s="205">
        <v>44396</v>
      </c>
      <c r="C944" s="81">
        <v>572.32843000000003</v>
      </c>
      <c r="D944" s="62">
        <f t="shared" si="28"/>
        <v>9.558618944424115</v>
      </c>
      <c r="E944">
        <v>1.4647583321081058E-2</v>
      </c>
      <c r="G944">
        <v>937</v>
      </c>
      <c r="H944">
        <f t="shared" ca="1" si="29"/>
        <v>3.7578873396924367E-2</v>
      </c>
    </row>
    <row r="945" spans="2:8" x14ac:dyDescent="0.3">
      <c r="B945" s="205">
        <v>40053</v>
      </c>
      <c r="C945" s="81">
        <v>54.204856999999997</v>
      </c>
      <c r="D945" s="62">
        <f t="shared" si="28"/>
        <v>0.15272842318712582</v>
      </c>
      <c r="E945">
        <v>1.4646001140494622E-2</v>
      </c>
      <c r="G945">
        <v>938</v>
      </c>
      <c r="H945">
        <f t="shared" ca="1" si="29"/>
        <v>-1.7993130373286214E-2</v>
      </c>
    </row>
    <row r="946" spans="2:8" x14ac:dyDescent="0.3">
      <c r="B946" s="205">
        <v>39416</v>
      </c>
      <c r="C946" s="81">
        <v>47.023094</v>
      </c>
      <c r="D946" s="62">
        <f t="shared" si="28"/>
        <v>0.11195311621737206</v>
      </c>
      <c r="E946">
        <v>1.464518712218175E-2</v>
      </c>
      <c r="G946">
        <v>939</v>
      </c>
      <c r="H946">
        <f t="shared" ca="1" si="29"/>
        <v>1.0514102212713854E-2</v>
      </c>
    </row>
    <row r="947" spans="2:8" x14ac:dyDescent="0.3">
      <c r="B947" s="205">
        <v>39021</v>
      </c>
      <c r="C947" s="81">
        <v>42.288738000000002</v>
      </c>
      <c r="D947" s="62">
        <f t="shared" si="28"/>
        <v>-0.85260354932322413</v>
      </c>
      <c r="E947">
        <v>1.4636977056475507E-2</v>
      </c>
      <c r="G947">
        <v>940</v>
      </c>
      <c r="H947">
        <f t="shared" ca="1" si="29"/>
        <v>1.9834991195871572E-2</v>
      </c>
    </row>
    <row r="948" spans="2:8" x14ac:dyDescent="0.3">
      <c r="B948" s="205">
        <v>42950</v>
      </c>
      <c r="C948" s="81">
        <v>286.90472399999999</v>
      </c>
      <c r="D948" s="62">
        <f t="shared" si="28"/>
        <v>5.1793022198707703</v>
      </c>
      <c r="E948">
        <v>1.463265756987488E-2</v>
      </c>
      <c r="G948">
        <v>941</v>
      </c>
      <c r="H948">
        <f t="shared" ca="1" si="29"/>
        <v>-2.7499481811913997E-2</v>
      </c>
    </row>
    <row r="949" spans="2:8" x14ac:dyDescent="0.3">
      <c r="B949" s="205">
        <v>39927</v>
      </c>
      <c r="C949" s="81">
        <v>46.429955</v>
      </c>
      <c r="D949" s="62">
        <f t="shared" si="28"/>
        <v>3.8783777124641667</v>
      </c>
      <c r="E949">
        <v>1.4602178317805935E-2</v>
      </c>
      <c r="G949">
        <v>942</v>
      </c>
      <c r="H949">
        <f t="shared" ca="1" si="29"/>
        <v>-2.7907998951716993E-2</v>
      </c>
    </row>
    <row r="950" spans="2:8" x14ac:dyDescent="0.3">
      <c r="B950" s="205">
        <v>37958</v>
      </c>
      <c r="C950" s="81">
        <v>9.5174990000000008</v>
      </c>
      <c r="D950" s="62">
        <f t="shared" si="28"/>
        <v>-0.76584618719193887</v>
      </c>
      <c r="E950">
        <v>1.4601305619053049E-2</v>
      </c>
      <c r="G950">
        <v>943</v>
      </c>
      <c r="H950">
        <f t="shared" ca="1" si="29"/>
        <v>1.9265302568713737E-2</v>
      </c>
    </row>
    <row r="951" spans="2:8" x14ac:dyDescent="0.3">
      <c r="B951" s="205">
        <v>39143</v>
      </c>
      <c r="C951" s="81">
        <v>40.646355</v>
      </c>
      <c r="D951" s="62">
        <f t="shared" si="28"/>
        <v>-0.55466452839724001</v>
      </c>
      <c r="E951">
        <v>1.4598625234114961E-2</v>
      </c>
      <c r="G951">
        <v>944</v>
      </c>
      <c r="H951">
        <f t="shared" ca="1" si="29"/>
        <v>-7.4801748088408832E-3</v>
      </c>
    </row>
    <row r="952" spans="2:8" x14ac:dyDescent="0.3">
      <c r="B952" s="205">
        <v>40381</v>
      </c>
      <c r="C952" s="81">
        <v>91.271316999999996</v>
      </c>
      <c r="D952" s="62">
        <f t="shared" si="28"/>
        <v>-0.14522308770166473</v>
      </c>
      <c r="E952">
        <v>1.456652850923598E-2</v>
      </c>
      <c r="G952">
        <v>945</v>
      </c>
      <c r="H952">
        <f t="shared" ca="1" si="29"/>
        <v>7.3637037354349838E-3</v>
      </c>
    </row>
    <row r="953" spans="2:8" x14ac:dyDescent="0.3">
      <c r="B953" s="205">
        <v>41117</v>
      </c>
      <c r="C953" s="81">
        <v>106.777939</v>
      </c>
      <c r="D953" s="62">
        <f t="shared" si="28"/>
        <v>0.23370865120170659</v>
      </c>
      <c r="E953">
        <v>1.4530103540980789E-2</v>
      </c>
      <c r="G953">
        <v>946</v>
      </c>
      <c r="H953">
        <f t="shared" ca="1" si="29"/>
        <v>-3.3211624642385501E-2</v>
      </c>
    </row>
    <row r="954" spans="2:8" x14ac:dyDescent="0.3">
      <c r="B954" s="205">
        <v>40525</v>
      </c>
      <c r="C954" s="81">
        <v>86.550369000000003</v>
      </c>
      <c r="D954" s="62">
        <f t="shared" si="28"/>
        <v>-0.7907796337085522</v>
      </c>
      <c r="E954">
        <v>1.4500116253833142E-2</v>
      </c>
      <c r="G954">
        <v>947</v>
      </c>
      <c r="H954">
        <f t="shared" ca="1" si="29"/>
        <v>2.8501484881871815E-3</v>
      </c>
    </row>
    <row r="955" spans="2:8" x14ac:dyDescent="0.3">
      <c r="B955" s="205">
        <v>43663</v>
      </c>
      <c r="C955" s="81">
        <v>413.68042000000003</v>
      </c>
      <c r="D955" s="62">
        <f t="shared" si="28"/>
        <v>-0.25327868232225786</v>
      </c>
      <c r="E955">
        <v>1.4470606109424805E-2</v>
      </c>
      <c r="G955">
        <v>948</v>
      </c>
      <c r="H955">
        <f t="shared" ca="1" si="29"/>
        <v>9.5885880916137881E-3</v>
      </c>
    </row>
    <row r="956" spans="2:8" x14ac:dyDescent="0.3">
      <c r="B956" s="205">
        <v>44636</v>
      </c>
      <c r="C956" s="81">
        <v>553.99572799999999</v>
      </c>
      <c r="D956" s="62">
        <f t="shared" si="28"/>
        <v>1.2434125428477889</v>
      </c>
      <c r="E956">
        <v>1.446149822308181E-2</v>
      </c>
      <c r="G956">
        <v>949</v>
      </c>
      <c r="H956">
        <f t="shared" ca="1" si="29"/>
        <v>5.845671596181966E-3</v>
      </c>
    </row>
    <row r="957" spans="2:8" x14ac:dyDescent="0.3">
      <c r="B957" s="205">
        <v>42303</v>
      </c>
      <c r="C957" s="81">
        <v>246.94331399999999</v>
      </c>
      <c r="D957" s="62">
        <f t="shared" si="28"/>
        <v>-0.46416484494959459</v>
      </c>
      <c r="E957">
        <v>1.4454259216796456E-2</v>
      </c>
      <c r="G957">
        <v>950</v>
      </c>
      <c r="H957">
        <f t="shared" ca="1" si="29"/>
        <v>-3.0566207549377607E-2</v>
      </c>
    </row>
    <row r="958" spans="2:8" x14ac:dyDescent="0.3">
      <c r="B958" s="205">
        <v>43339</v>
      </c>
      <c r="C958" s="81">
        <v>460.85687300000001</v>
      </c>
      <c r="D958" s="62">
        <f t="shared" si="28"/>
        <v>10.512130384566618</v>
      </c>
      <c r="E958">
        <v>1.441808551506513E-2</v>
      </c>
      <c r="G958">
        <v>951</v>
      </c>
      <c r="H958">
        <f t="shared" ca="1" si="29"/>
        <v>-1.4264442300837003E-2</v>
      </c>
    </row>
    <row r="959" spans="2:8" x14ac:dyDescent="0.3">
      <c r="B959" s="205">
        <v>39064</v>
      </c>
      <c r="C959" s="81">
        <v>40.032283999999997</v>
      </c>
      <c r="D959" s="62">
        <f t="shared" si="28"/>
        <v>-7.9315280555588202E-2</v>
      </c>
      <c r="E959">
        <v>1.439630798041335E-2</v>
      </c>
      <c r="G959">
        <v>952</v>
      </c>
      <c r="H959">
        <f t="shared" ca="1" si="29"/>
        <v>-4.3992699831618479E-2</v>
      </c>
    </row>
    <row r="960" spans="2:8" x14ac:dyDescent="0.3">
      <c r="B960" s="205">
        <v>39504</v>
      </c>
      <c r="C960" s="81">
        <v>43.480991000000003</v>
      </c>
      <c r="D960" s="62">
        <f t="shared" si="28"/>
        <v>-0.84804185298895296</v>
      </c>
      <c r="E960">
        <v>1.434949893839832E-2</v>
      </c>
      <c r="G960">
        <v>953</v>
      </c>
      <c r="H960">
        <f t="shared" ca="1" si="29"/>
        <v>1.2370841557605067E-2</v>
      </c>
    </row>
    <row r="961" spans="2:8" x14ac:dyDescent="0.3">
      <c r="B961" s="205">
        <v>42528</v>
      </c>
      <c r="C961" s="81">
        <v>286.13793900000002</v>
      </c>
      <c r="D961" s="62">
        <f t="shared" si="28"/>
        <v>49.411144124867761</v>
      </c>
      <c r="E961">
        <v>1.4344668271756249E-2</v>
      </c>
      <c r="G961">
        <v>954</v>
      </c>
      <c r="H961">
        <f t="shared" ca="1" si="29"/>
        <v>-2.3991406388924438E-2</v>
      </c>
    </row>
    <row r="962" spans="2:8" x14ac:dyDescent="0.3">
      <c r="B962" s="205">
        <v>37594</v>
      </c>
      <c r="C962" s="81">
        <v>5.6760849999999996</v>
      </c>
      <c r="D962" s="62">
        <f t="shared" si="28"/>
        <v>-0.98950401392875653</v>
      </c>
      <c r="E962">
        <v>1.4315102739860652E-2</v>
      </c>
      <c r="G962">
        <v>955</v>
      </c>
      <c r="H962">
        <f t="shared" ca="1" si="29"/>
        <v>-1.503349758943694E-2</v>
      </c>
    </row>
    <row r="963" spans="2:8" x14ac:dyDescent="0.3">
      <c r="B963" s="205">
        <v>44355</v>
      </c>
      <c r="C963" s="81">
        <v>540.78625499999998</v>
      </c>
      <c r="D963" s="62">
        <f t="shared" si="28"/>
        <v>4.3945666694212111</v>
      </c>
      <c r="E963">
        <v>1.4311939481580622E-2</v>
      </c>
      <c r="G963">
        <v>956</v>
      </c>
      <c r="H963">
        <f t="shared" ca="1" si="29"/>
        <v>2.4208915917550578E-2</v>
      </c>
    </row>
    <row r="964" spans="2:8" x14ac:dyDescent="0.3">
      <c r="B964" s="205">
        <v>40717</v>
      </c>
      <c r="C964" s="81">
        <v>100.24646799999999</v>
      </c>
      <c r="D964" s="62">
        <f t="shared" si="28"/>
        <v>0.10252686504461524</v>
      </c>
      <c r="E964">
        <v>1.4305099578573462E-2</v>
      </c>
      <c r="G964">
        <v>957</v>
      </c>
      <c r="H964">
        <f t="shared" ca="1" si="29"/>
        <v>-5.5115340604402503E-3</v>
      </c>
    </row>
    <row r="965" spans="2:8" x14ac:dyDescent="0.3">
      <c r="B965" s="205">
        <v>40554</v>
      </c>
      <c r="C965" s="81">
        <v>90.924285999999995</v>
      </c>
      <c r="D965" s="62">
        <f t="shared" si="28"/>
        <v>-0.70074085330809344</v>
      </c>
      <c r="E965">
        <v>1.42928906863788E-2</v>
      </c>
      <c r="G965">
        <v>958</v>
      </c>
      <c r="H965">
        <f t="shared" ca="1" si="29"/>
        <v>4.958525264329672E-3</v>
      </c>
    </row>
    <row r="966" spans="2:8" x14ac:dyDescent="0.3">
      <c r="B966" s="205">
        <v>43033</v>
      </c>
      <c r="C966" s="81">
        <v>303.83126800000002</v>
      </c>
      <c r="D966" s="62">
        <f t="shared" si="28"/>
        <v>31.524110967097727</v>
      </c>
      <c r="E966">
        <v>1.4283589116250885E-2</v>
      </c>
      <c r="G966">
        <v>959</v>
      </c>
      <c r="H966">
        <f t="shared" ca="1" si="29"/>
        <v>1.0043755998924962E-2</v>
      </c>
    </row>
    <row r="967" spans="2:8" x14ac:dyDescent="0.3">
      <c r="B967" s="205">
        <v>38237</v>
      </c>
      <c r="C967" s="81">
        <v>9.3417239999999993</v>
      </c>
      <c r="D967" s="62">
        <f t="shared" si="28"/>
        <v>-0.95621454164220654</v>
      </c>
      <c r="E967">
        <v>1.4273206500921015E-2</v>
      </c>
      <c r="G967">
        <v>960</v>
      </c>
      <c r="H967">
        <f t="shared" ca="1" si="29"/>
        <v>2.6130769769482403E-2</v>
      </c>
    </row>
    <row r="968" spans="2:8" x14ac:dyDescent="0.3">
      <c r="B968" s="205">
        <v>41995</v>
      </c>
      <c r="C968" s="81">
        <v>213.352203</v>
      </c>
      <c r="D968" s="62">
        <f t="shared" ref="D968:D1031" si="30">(C968-C969)/C969</f>
        <v>3.4176217910843643</v>
      </c>
      <c r="E968">
        <v>1.4266867501000818E-2</v>
      </c>
      <c r="G968">
        <v>961</v>
      </c>
      <c r="H968">
        <f t="shared" ca="1" si="29"/>
        <v>7.525171820732846E-3</v>
      </c>
    </row>
    <row r="969" spans="2:8" x14ac:dyDescent="0.3">
      <c r="B969" s="205">
        <v>39442</v>
      </c>
      <c r="C969" s="81">
        <v>48.295715000000001</v>
      </c>
      <c r="D969" s="62">
        <f t="shared" si="30"/>
        <v>-0.91190128795546255</v>
      </c>
      <c r="E969">
        <v>1.4253777007716562E-2</v>
      </c>
      <c r="G969">
        <v>962</v>
      </c>
      <c r="H969">
        <f t="shared" ref="H969:H1032" ca="1" si="31">_xlfn.NORM.INV(RAND(),N$10,N$11)</f>
        <v>-2.6834094021053884E-2</v>
      </c>
    </row>
    <row r="970" spans="2:8" x14ac:dyDescent="0.3">
      <c r="B970" s="205">
        <v>45279</v>
      </c>
      <c r="C970" s="81">
        <v>548.20001200000002</v>
      </c>
      <c r="D970" s="62">
        <f t="shared" si="30"/>
        <v>1.0798077374476265</v>
      </c>
      <c r="E970">
        <v>1.4246090656799288E-2</v>
      </c>
      <c r="G970">
        <v>963</v>
      </c>
      <c r="H970">
        <f t="shared" ca="1" si="31"/>
        <v>9.6240782490126771E-5</v>
      </c>
    </row>
    <row r="971" spans="2:8" x14ac:dyDescent="0.3">
      <c r="B971" s="205">
        <v>42760</v>
      </c>
      <c r="C971" s="81">
        <v>263.58206200000001</v>
      </c>
      <c r="D971" s="62">
        <f t="shared" si="30"/>
        <v>-0.20138575303568446</v>
      </c>
      <c r="E971">
        <v>1.424442004183472E-2</v>
      </c>
      <c r="G971">
        <v>964</v>
      </c>
      <c r="H971">
        <f t="shared" ca="1" si="31"/>
        <v>2.3159278136765968E-2</v>
      </c>
    </row>
    <row r="972" spans="2:8" x14ac:dyDescent="0.3">
      <c r="B972" s="205">
        <v>43098</v>
      </c>
      <c r="C972" s="81">
        <v>330.049286</v>
      </c>
      <c r="D972" s="62">
        <f t="shared" si="30"/>
        <v>0.37024044053975186</v>
      </c>
      <c r="E972">
        <v>1.4211074580791178E-2</v>
      </c>
      <c r="G972">
        <v>965</v>
      </c>
      <c r="H972">
        <f t="shared" ca="1" si="31"/>
        <v>2.4071636668532074E-2</v>
      </c>
    </row>
    <row r="973" spans="2:8" x14ac:dyDescent="0.3">
      <c r="B973" s="205">
        <v>42132</v>
      </c>
      <c r="C973" s="81">
        <v>240.86961400000001</v>
      </c>
      <c r="D973" s="62">
        <f t="shared" si="30"/>
        <v>-0.46848656962685942</v>
      </c>
      <c r="E973">
        <v>1.4191367131311677E-2</v>
      </c>
      <c r="G973">
        <v>966</v>
      </c>
      <c r="H973">
        <f t="shared" ca="1" si="31"/>
        <v>5.5207921981021476E-3</v>
      </c>
    </row>
    <row r="974" spans="2:8" x14ac:dyDescent="0.3">
      <c r="B974" s="205">
        <v>43796</v>
      </c>
      <c r="C974" s="81">
        <v>453.17691000000002</v>
      </c>
      <c r="D974" s="62">
        <f t="shared" si="30"/>
        <v>4.0511201184349623</v>
      </c>
      <c r="E974">
        <v>1.4154534398351085E-2</v>
      </c>
      <c r="G974">
        <v>967</v>
      </c>
      <c r="H974">
        <f t="shared" ca="1" si="31"/>
        <v>-2.4261347589105864E-2</v>
      </c>
    </row>
    <row r="975" spans="2:8" x14ac:dyDescent="0.3">
      <c r="B975" s="205">
        <v>40900</v>
      </c>
      <c r="C975" s="81">
        <v>89.718102000000002</v>
      </c>
      <c r="D975" s="62">
        <f t="shared" si="30"/>
        <v>1.317861906451264</v>
      </c>
      <c r="E975">
        <v>1.4141377102002833E-2</v>
      </c>
      <c r="G975">
        <v>968</v>
      </c>
      <c r="H975">
        <f t="shared" ca="1" si="31"/>
        <v>3.6696971834721047E-3</v>
      </c>
    </row>
    <row r="976" spans="2:8" x14ac:dyDescent="0.3">
      <c r="B976" s="205">
        <v>38978</v>
      </c>
      <c r="C976" s="81">
        <v>38.707267999999999</v>
      </c>
      <c r="D976" s="62">
        <f t="shared" si="30"/>
        <v>-0.61841955614478128</v>
      </c>
      <c r="E976">
        <v>1.413509615431217E-2</v>
      </c>
      <c r="G976">
        <v>969</v>
      </c>
      <c r="H976">
        <f t="shared" ca="1" si="31"/>
        <v>-9.7131580879796751E-3</v>
      </c>
    </row>
    <row r="977" spans="2:8" x14ac:dyDescent="0.3">
      <c r="B977" s="205">
        <v>40701</v>
      </c>
      <c r="C977" s="81">
        <v>101.439339</v>
      </c>
      <c r="D977" s="62">
        <f t="shared" si="30"/>
        <v>-0.72007060095043873</v>
      </c>
      <c r="E977">
        <v>1.4134349663065612E-2</v>
      </c>
      <c r="G977">
        <v>970</v>
      </c>
      <c r="H977">
        <f t="shared" ca="1" si="31"/>
        <v>-9.8561600097987617E-3</v>
      </c>
    </row>
    <row r="978" spans="2:8" x14ac:dyDescent="0.3">
      <c r="B978" s="205">
        <v>43258</v>
      </c>
      <c r="C978" s="81">
        <v>362.37472500000001</v>
      </c>
      <c r="D978" s="62">
        <f t="shared" si="30"/>
        <v>0.24757391660297631</v>
      </c>
      <c r="E978">
        <v>1.413103500286801E-2</v>
      </c>
      <c r="G978">
        <v>971</v>
      </c>
      <c r="H978">
        <f t="shared" ca="1" si="31"/>
        <v>-1.6823903947685428E-2</v>
      </c>
    </row>
    <row r="979" spans="2:8" x14ac:dyDescent="0.3">
      <c r="B979" s="205">
        <v>42536</v>
      </c>
      <c r="C979" s="81">
        <v>290.46353099999999</v>
      </c>
      <c r="D979" s="62">
        <f t="shared" si="30"/>
        <v>-0.32297525965229912</v>
      </c>
      <c r="E979">
        <v>1.4128028975428662E-2</v>
      </c>
      <c r="G979">
        <v>972</v>
      </c>
      <c r="H979">
        <f t="shared" ca="1" si="31"/>
        <v>1.7765847024515731E-2</v>
      </c>
    </row>
    <row r="980" spans="2:8" x14ac:dyDescent="0.3">
      <c r="B980" s="205">
        <v>43749</v>
      </c>
      <c r="C980" s="81">
        <v>429.02941900000002</v>
      </c>
      <c r="D980" s="62">
        <f t="shared" si="30"/>
        <v>3.4762648196200456</v>
      </c>
      <c r="E980">
        <v>1.4110179325948954E-2</v>
      </c>
      <c r="G980">
        <v>973</v>
      </c>
      <c r="H980">
        <f t="shared" ca="1" si="31"/>
        <v>-3.4499080509249623E-2</v>
      </c>
    </row>
    <row r="981" spans="2:8" x14ac:dyDescent="0.3">
      <c r="B981" s="205">
        <v>40800</v>
      </c>
      <c r="C981" s="81">
        <v>95.845405999999997</v>
      </c>
      <c r="D981" s="62">
        <f t="shared" si="30"/>
        <v>8.200337275477251</v>
      </c>
      <c r="E981">
        <v>1.4104386995196084E-2</v>
      </c>
      <c r="G981">
        <v>974</v>
      </c>
      <c r="H981">
        <f t="shared" ca="1" si="31"/>
        <v>-2.7297350913685646E-2</v>
      </c>
    </row>
    <row r="982" spans="2:8" x14ac:dyDescent="0.3">
      <c r="B982" s="205">
        <v>38147</v>
      </c>
      <c r="C982" s="81">
        <v>10.417597000000001</v>
      </c>
      <c r="D982" s="62">
        <f t="shared" si="30"/>
        <v>-0.88238958519827981</v>
      </c>
      <c r="E982">
        <v>1.4095282113472827E-2</v>
      </c>
      <c r="G982">
        <v>975</v>
      </c>
      <c r="H982">
        <f t="shared" ca="1" si="31"/>
        <v>-4.7977992072957979E-3</v>
      </c>
    </row>
    <row r="983" spans="2:8" x14ac:dyDescent="0.3">
      <c r="B983" s="205">
        <v>40395</v>
      </c>
      <c r="C983" s="81">
        <v>88.577163999999996</v>
      </c>
      <c r="D983" s="62">
        <f t="shared" si="30"/>
        <v>0.1243813229433685</v>
      </c>
      <c r="E983">
        <v>1.409179356404998E-2</v>
      </c>
      <c r="G983">
        <v>976</v>
      </c>
      <c r="H983">
        <f t="shared" ca="1" si="31"/>
        <v>-2.0564106308511711E-3</v>
      </c>
    </row>
    <row r="984" spans="2:8" x14ac:dyDescent="0.3">
      <c r="B984" s="205">
        <v>40296</v>
      </c>
      <c r="C984" s="81">
        <v>78.778580000000005</v>
      </c>
      <c r="D984" s="62">
        <f t="shared" si="30"/>
        <v>-0.58271272120232975</v>
      </c>
      <c r="E984">
        <v>1.4056821210012792E-2</v>
      </c>
      <c r="G984">
        <v>977</v>
      </c>
      <c r="H984">
        <f t="shared" ca="1" si="31"/>
        <v>1.0015959286709213E-2</v>
      </c>
    </row>
    <row r="985" spans="2:8" x14ac:dyDescent="0.3">
      <c r="B985" s="205">
        <v>41859</v>
      </c>
      <c r="C985" s="81">
        <v>188.78739899999999</v>
      </c>
      <c r="D985" s="62">
        <f t="shared" si="30"/>
        <v>-0.19815263186993598</v>
      </c>
      <c r="E985">
        <v>1.405662233083141E-2</v>
      </c>
      <c r="G985">
        <v>978</v>
      </c>
      <c r="H985">
        <f t="shared" ca="1" si="31"/>
        <v>-2.8631786819103045E-2</v>
      </c>
    </row>
    <row r="986" spans="2:8" x14ac:dyDescent="0.3">
      <c r="B986" s="205">
        <v>42450</v>
      </c>
      <c r="C986" s="81">
        <v>235.44056699999999</v>
      </c>
      <c r="D986" s="62">
        <f t="shared" si="30"/>
        <v>-0.59606908397486658</v>
      </c>
      <c r="E986">
        <v>1.4022444340438192E-2</v>
      </c>
      <c r="G986">
        <v>979</v>
      </c>
      <c r="H986">
        <f t="shared" ca="1" si="31"/>
        <v>1.2298816091519563E-2</v>
      </c>
    </row>
    <row r="987" spans="2:8" x14ac:dyDescent="0.3">
      <c r="B987" s="205">
        <v>44425</v>
      </c>
      <c r="C987" s="81">
        <v>582.87335199999995</v>
      </c>
      <c r="D987" s="62">
        <f t="shared" si="30"/>
        <v>13.930440204797932</v>
      </c>
      <c r="E987">
        <v>1.4022154590901944E-2</v>
      </c>
      <c r="G987">
        <v>980</v>
      </c>
      <c r="H987">
        <f t="shared" ca="1" si="31"/>
        <v>4.7191787245848115E-3</v>
      </c>
    </row>
    <row r="988" spans="2:8" x14ac:dyDescent="0.3">
      <c r="B988" s="205">
        <v>39002</v>
      </c>
      <c r="C988" s="81">
        <v>39.039261000000003</v>
      </c>
      <c r="D988" s="62">
        <f t="shared" si="30"/>
        <v>-9.3307654688323333E-2</v>
      </c>
      <c r="E988">
        <v>1.4013100341404759E-2</v>
      </c>
      <c r="G988">
        <v>981</v>
      </c>
      <c r="H988">
        <f t="shared" ca="1" si="31"/>
        <v>-3.9926184165672465E-2</v>
      </c>
    </row>
    <row r="989" spans="2:8" x14ac:dyDescent="0.3">
      <c r="B989" s="205">
        <v>39519</v>
      </c>
      <c r="C989" s="81">
        <v>43.056789000000002</v>
      </c>
      <c r="D989" s="62">
        <f t="shared" si="30"/>
        <v>-0.85051536570490793</v>
      </c>
      <c r="E989">
        <v>1.3986211114108318E-2</v>
      </c>
      <c r="G989">
        <v>982</v>
      </c>
      <c r="H989">
        <f t="shared" ca="1" si="31"/>
        <v>2.1364721595606182E-2</v>
      </c>
    </row>
    <row r="990" spans="2:8" x14ac:dyDescent="0.3">
      <c r="B990" s="205">
        <v>42551</v>
      </c>
      <c r="C990" s="81">
        <v>288.03488199999998</v>
      </c>
      <c r="D990" s="62">
        <f t="shared" si="30"/>
        <v>-0.34830119438485391</v>
      </c>
      <c r="E990">
        <v>1.3961634514780118E-2</v>
      </c>
      <c r="G990">
        <v>983</v>
      </c>
      <c r="H990">
        <f t="shared" ca="1" si="31"/>
        <v>1.3776234133493513E-2</v>
      </c>
    </row>
    <row r="991" spans="2:8" x14ac:dyDescent="0.3">
      <c r="B991" s="205">
        <v>43811</v>
      </c>
      <c r="C991" s="81">
        <v>441.97546399999999</v>
      </c>
      <c r="D991" s="62">
        <f t="shared" si="30"/>
        <v>87.581787775916524</v>
      </c>
      <c r="E991">
        <v>1.3956572494932751E-2</v>
      </c>
      <c r="G991">
        <v>984</v>
      </c>
      <c r="H991">
        <f t="shared" ca="1" si="31"/>
        <v>-1.4185056932380653E-2</v>
      </c>
    </row>
    <row r="992" spans="2:8" x14ac:dyDescent="0.3">
      <c r="B992" s="205">
        <v>37714</v>
      </c>
      <c r="C992" s="81">
        <v>4.9894619999999996</v>
      </c>
      <c r="D992" s="62">
        <f t="shared" si="30"/>
        <v>-0.88022486545449496</v>
      </c>
      <c r="E992">
        <v>1.3953628262402085E-2</v>
      </c>
      <c r="G992">
        <v>985</v>
      </c>
      <c r="H992">
        <f t="shared" ca="1" si="31"/>
        <v>-2.9719182443888E-2</v>
      </c>
    </row>
    <row r="993" spans="2:8" x14ac:dyDescent="0.3">
      <c r="B993" s="205">
        <v>39610</v>
      </c>
      <c r="C993" s="81">
        <v>41.656910000000003</v>
      </c>
      <c r="D993" s="62">
        <f t="shared" si="30"/>
        <v>-0.30731461022922779</v>
      </c>
      <c r="E993">
        <v>1.3939291784133688E-2</v>
      </c>
      <c r="G993">
        <v>986</v>
      </c>
      <c r="H993">
        <f t="shared" ca="1" si="31"/>
        <v>2.353965674804637E-2</v>
      </c>
    </row>
    <row r="994" spans="2:8" x14ac:dyDescent="0.3">
      <c r="B994" s="205">
        <v>40079</v>
      </c>
      <c r="C994" s="81">
        <v>60.138283000000001</v>
      </c>
      <c r="D994" s="62">
        <f t="shared" si="30"/>
        <v>-0.83235831373283387</v>
      </c>
      <c r="E994">
        <v>1.3924801858364451E-2</v>
      </c>
      <c r="G994">
        <v>987</v>
      </c>
      <c r="H994">
        <f t="shared" ca="1" si="31"/>
        <v>-1.5927750440440203E-2</v>
      </c>
    </row>
    <row r="995" spans="2:8" x14ac:dyDescent="0.3">
      <c r="B995" s="205">
        <v>43290</v>
      </c>
      <c r="C995" s="81">
        <v>358.73107900000002</v>
      </c>
      <c r="D995" s="62">
        <f t="shared" si="30"/>
        <v>0.42043216367136871</v>
      </c>
      <c r="E995">
        <v>1.3918793847888491E-2</v>
      </c>
      <c r="G995">
        <v>988</v>
      </c>
      <c r="H995">
        <f t="shared" ca="1" si="31"/>
        <v>-1.3425870693478448E-2</v>
      </c>
    </row>
    <row r="996" spans="2:8" x14ac:dyDescent="0.3">
      <c r="B996" s="205">
        <v>42179</v>
      </c>
      <c r="C996" s="81">
        <v>252.550659</v>
      </c>
      <c r="D996" s="62">
        <f t="shared" si="30"/>
        <v>2.5955925909089226</v>
      </c>
      <c r="E996">
        <v>1.3901791797659014E-2</v>
      </c>
      <c r="G996">
        <v>989</v>
      </c>
      <c r="H996">
        <f t="shared" ca="1" si="31"/>
        <v>-1.3751969986013662E-2</v>
      </c>
    </row>
    <row r="997" spans="2:8" x14ac:dyDescent="0.3">
      <c r="B997" s="205">
        <v>40207</v>
      </c>
      <c r="C997" s="81">
        <v>70.238952999999995</v>
      </c>
      <c r="D997" s="62">
        <f t="shared" si="30"/>
        <v>-0.71952307318293984</v>
      </c>
      <c r="E997">
        <v>1.3871188661159732E-2</v>
      </c>
      <c r="G997">
        <v>990</v>
      </c>
      <c r="H997">
        <f t="shared" ca="1" si="31"/>
        <v>8.3084484865328097E-4</v>
      </c>
    </row>
    <row r="998" spans="2:8" x14ac:dyDescent="0.3">
      <c r="B998" s="205">
        <v>42075</v>
      </c>
      <c r="C998" s="81">
        <v>250.426849</v>
      </c>
      <c r="D998" s="62">
        <f t="shared" si="30"/>
        <v>-0.43750172322436048</v>
      </c>
      <c r="E998">
        <v>1.3831732639423224E-2</v>
      </c>
      <c r="G998">
        <v>991</v>
      </c>
      <c r="H998">
        <f t="shared" ca="1" si="31"/>
        <v>9.571804439789406E-3</v>
      </c>
    </row>
    <row r="999" spans="2:8" x14ac:dyDescent="0.3">
      <c r="B999" s="205">
        <v>43755</v>
      </c>
      <c r="C999" s="81">
        <v>445.20465100000001</v>
      </c>
      <c r="D999" s="62">
        <f t="shared" si="30"/>
        <v>0.72307212980923197</v>
      </c>
      <c r="E999">
        <v>1.3812652298454485E-2</v>
      </c>
      <c r="G999">
        <v>992</v>
      </c>
      <c r="H999">
        <f t="shared" ca="1" si="31"/>
        <v>-1.3005521631807831E-2</v>
      </c>
    </row>
    <row r="1000" spans="2:8" x14ac:dyDescent="0.3">
      <c r="B1000" s="205">
        <v>42268</v>
      </c>
      <c r="C1000" s="81">
        <v>258.37841800000001</v>
      </c>
      <c r="D1000" s="62">
        <f t="shared" si="30"/>
        <v>-0.51104360611087207</v>
      </c>
      <c r="E1000">
        <v>1.3805599345623299E-2</v>
      </c>
      <c r="G1000">
        <v>993</v>
      </c>
      <c r="H1000">
        <f t="shared" ca="1" si="31"/>
        <v>-1.0746780705745501E-2</v>
      </c>
    </row>
    <row r="1001" spans="2:8" x14ac:dyDescent="0.3">
      <c r="B1001" s="205">
        <v>45042</v>
      </c>
      <c r="C1001" s="81">
        <v>528.42834500000004</v>
      </c>
      <c r="D1001" s="62">
        <f t="shared" si="30"/>
        <v>-8.6884343928052832E-2</v>
      </c>
      <c r="E1001">
        <v>1.3772828933737718E-2</v>
      </c>
      <c r="G1001">
        <v>994</v>
      </c>
      <c r="H1001">
        <f t="shared" ca="1" si="31"/>
        <v>2.6490962016695603E-2</v>
      </c>
    </row>
    <row r="1002" spans="2:8" x14ac:dyDescent="0.3">
      <c r="B1002" s="205">
        <v>45135</v>
      </c>
      <c r="C1002" s="81">
        <v>578.70910600000002</v>
      </c>
      <c r="D1002" s="62">
        <f t="shared" si="30"/>
        <v>15.715220706328997</v>
      </c>
      <c r="E1002">
        <v>1.3767852682057232E-2</v>
      </c>
      <c r="G1002">
        <v>995</v>
      </c>
      <c r="H1002">
        <f t="shared" ca="1" si="31"/>
        <v>1.9293693369337144E-3</v>
      </c>
    </row>
    <row r="1003" spans="2:8" x14ac:dyDescent="0.3">
      <c r="B1003" s="205">
        <v>39738</v>
      </c>
      <c r="C1003" s="81">
        <v>34.621684999999999</v>
      </c>
      <c r="D1003" s="62">
        <f t="shared" si="30"/>
        <v>2.5720855001331464</v>
      </c>
      <c r="E1003">
        <v>1.3767475254750828E-2</v>
      </c>
      <c r="G1003">
        <v>996</v>
      </c>
      <c r="H1003">
        <f t="shared" ca="1" si="31"/>
        <v>-8.4009990204273709E-3</v>
      </c>
    </row>
    <row r="1004" spans="2:8" x14ac:dyDescent="0.3">
      <c r="B1004" s="205">
        <v>38246</v>
      </c>
      <c r="C1004" s="81">
        <v>9.6922890000000006</v>
      </c>
      <c r="D1004" s="62">
        <f t="shared" si="30"/>
        <v>-0.83658907914150116</v>
      </c>
      <c r="E1004">
        <v>1.3749959731521141E-2</v>
      </c>
      <c r="G1004">
        <v>997</v>
      </c>
      <c r="H1004">
        <f t="shared" ca="1" si="31"/>
        <v>2.4893820700827303E-2</v>
      </c>
    </row>
    <row r="1005" spans="2:8" x14ac:dyDescent="0.3">
      <c r="B1005" s="205">
        <v>40078</v>
      </c>
      <c r="C1005" s="81">
        <v>59.312370000000001</v>
      </c>
      <c r="D1005" s="62">
        <f t="shared" si="30"/>
        <v>0.56708827609581236</v>
      </c>
      <c r="E1005">
        <v>1.3744205280143494E-2</v>
      </c>
      <c r="G1005">
        <v>998</v>
      </c>
      <c r="H1005">
        <f t="shared" ca="1" si="31"/>
        <v>2.4760072144851469E-2</v>
      </c>
    </row>
    <row r="1006" spans="2:8" x14ac:dyDescent="0.3">
      <c r="B1006" s="205">
        <v>39715</v>
      </c>
      <c r="C1006" s="81">
        <v>37.848773999999999</v>
      </c>
      <c r="D1006" s="62">
        <f t="shared" si="30"/>
        <v>-0.8556666658239005</v>
      </c>
      <c r="E1006">
        <v>1.3738218225991245E-2</v>
      </c>
      <c r="G1006">
        <v>999</v>
      </c>
      <c r="H1006">
        <f t="shared" ca="1" si="31"/>
        <v>-1.4004895363234409E-3</v>
      </c>
    </row>
    <row r="1007" spans="2:8" x14ac:dyDescent="0.3">
      <c r="B1007" s="205">
        <v>42663</v>
      </c>
      <c r="C1007" s="81">
        <v>262.23168900000002</v>
      </c>
      <c r="D1007" s="62">
        <f t="shared" si="30"/>
        <v>5.4627270171351494</v>
      </c>
      <c r="E1007">
        <v>1.3708311272604773E-2</v>
      </c>
      <c r="G1007">
        <v>1000</v>
      </c>
      <c r="H1007">
        <f t="shared" ca="1" si="31"/>
        <v>-3.1538182680161973E-2</v>
      </c>
    </row>
    <row r="1008" spans="2:8" x14ac:dyDescent="0.3">
      <c r="B1008" s="205">
        <v>39223</v>
      </c>
      <c r="C1008" s="81">
        <v>40.576011999999999</v>
      </c>
      <c r="D1008" s="62">
        <f t="shared" si="30"/>
        <v>-0.84434359379938351</v>
      </c>
      <c r="E1008">
        <v>1.3684157484840901E-2</v>
      </c>
      <c r="G1008">
        <v>1001</v>
      </c>
      <c r="H1008">
        <f t="shared" ca="1" si="31"/>
        <v>2.5976751947607103E-2</v>
      </c>
    </row>
    <row r="1009" spans="2:8" x14ac:dyDescent="0.3">
      <c r="B1009" s="205">
        <v>42734</v>
      </c>
      <c r="C1009" s="81">
        <v>260.67678799999999</v>
      </c>
      <c r="D1009" s="62">
        <f t="shared" si="30"/>
        <v>5.1297449349912876</v>
      </c>
      <c r="E1009">
        <v>1.3666088894245176E-2</v>
      </c>
      <c r="G1009">
        <v>1002</v>
      </c>
      <c r="H1009">
        <f t="shared" ca="1" si="31"/>
        <v>1.8444116409620185E-3</v>
      </c>
    </row>
    <row r="1010" spans="2:8" x14ac:dyDescent="0.3">
      <c r="B1010" s="205">
        <v>39486</v>
      </c>
      <c r="C1010" s="81">
        <v>42.526530999999999</v>
      </c>
      <c r="D1010" s="62">
        <f t="shared" si="30"/>
        <v>2.8493717445014348</v>
      </c>
      <c r="E1010">
        <v>1.365035758580989E-2</v>
      </c>
      <c r="G1010">
        <v>1003</v>
      </c>
      <c r="H1010">
        <f t="shared" ca="1" si="31"/>
        <v>1.8563991925668308E-2</v>
      </c>
    </row>
    <row r="1011" spans="2:8" x14ac:dyDescent="0.3">
      <c r="B1011" s="205">
        <v>37971</v>
      </c>
      <c r="C1011" s="81">
        <v>11.047655000000001</v>
      </c>
      <c r="D1011" s="62">
        <f t="shared" si="30"/>
        <v>-0.6625292833261136</v>
      </c>
      <c r="E1011">
        <v>1.3644346893727172E-2</v>
      </c>
      <c r="G1011">
        <v>1004</v>
      </c>
      <c r="H1011">
        <f t="shared" ca="1" si="31"/>
        <v>-1.5213613382687526E-3</v>
      </c>
    </row>
    <row r="1012" spans="2:8" x14ac:dyDescent="0.3">
      <c r="B1012" s="205">
        <v>38790</v>
      </c>
      <c r="C1012" s="81">
        <v>32.736632999999998</v>
      </c>
      <c r="D1012" s="62">
        <f t="shared" si="30"/>
        <v>0.18834065644024719</v>
      </c>
      <c r="E1012">
        <v>1.3642824887670225E-2</v>
      </c>
      <c r="G1012">
        <v>1005</v>
      </c>
      <c r="H1012">
        <f t="shared" ca="1" si="31"/>
        <v>-3.2210632725973402E-2</v>
      </c>
    </row>
    <row r="1013" spans="2:8" x14ac:dyDescent="0.3">
      <c r="B1013" s="205">
        <v>38709</v>
      </c>
      <c r="C1013" s="81">
        <v>27.548189000000001</v>
      </c>
      <c r="D1013" s="62">
        <f t="shared" si="30"/>
        <v>-0.81601227726930559</v>
      </c>
      <c r="E1013">
        <v>1.363664562015056E-2</v>
      </c>
      <c r="G1013">
        <v>1006</v>
      </c>
      <c r="H1013">
        <f t="shared" ca="1" si="31"/>
        <v>1.8671419322851841E-2</v>
      </c>
    </row>
    <row r="1014" spans="2:8" x14ac:dyDescent="0.3">
      <c r="B1014" s="205">
        <v>41663</v>
      </c>
      <c r="C1014" s="81">
        <v>149.728409</v>
      </c>
      <c r="D1014" s="62">
        <f t="shared" si="30"/>
        <v>12.095663909897935</v>
      </c>
      <c r="E1014">
        <v>1.3601172126146756E-2</v>
      </c>
      <c r="G1014">
        <v>1007</v>
      </c>
      <c r="H1014">
        <f t="shared" ca="1" si="31"/>
        <v>-1.5957742862876743E-2</v>
      </c>
    </row>
    <row r="1015" spans="2:8" x14ac:dyDescent="0.3">
      <c r="B1015" s="205">
        <v>38345</v>
      </c>
      <c r="C1015" s="81">
        <v>11.433434</v>
      </c>
      <c r="D1015" s="62">
        <f t="shared" si="30"/>
        <v>-0.87611928849035525</v>
      </c>
      <c r="E1015">
        <v>1.3586310428789397E-2</v>
      </c>
      <c r="G1015">
        <v>1008</v>
      </c>
      <c r="H1015">
        <f t="shared" ca="1" si="31"/>
        <v>-7.9139763703458543E-3</v>
      </c>
    </row>
    <row r="1016" spans="2:8" x14ac:dyDescent="0.3">
      <c r="B1016" s="205">
        <v>40686</v>
      </c>
      <c r="C1016" s="81">
        <v>92.293899999999994</v>
      </c>
      <c r="D1016" s="62">
        <f t="shared" si="30"/>
        <v>-7.2320903055881458E-2</v>
      </c>
      <c r="E1016">
        <v>1.358550225223578E-2</v>
      </c>
      <c r="G1016">
        <v>1009</v>
      </c>
      <c r="H1016">
        <f t="shared" ca="1" si="31"/>
        <v>-1.7294242079933871E-3</v>
      </c>
    </row>
    <row r="1017" spans="2:8" x14ac:dyDescent="0.3">
      <c r="B1017" s="205">
        <v>40746</v>
      </c>
      <c r="C1017" s="81">
        <v>99.489036999999996</v>
      </c>
      <c r="D1017" s="62">
        <f t="shared" si="30"/>
        <v>5.4782065072192427</v>
      </c>
      <c r="E1017">
        <v>1.3580892887118791E-2</v>
      </c>
      <c r="G1017">
        <v>1010</v>
      </c>
      <c r="H1017">
        <f t="shared" ca="1" si="31"/>
        <v>1.3801102414731887E-2</v>
      </c>
    </row>
    <row r="1018" spans="2:8" x14ac:dyDescent="0.3">
      <c r="B1018" s="205">
        <v>38468</v>
      </c>
      <c r="C1018" s="81">
        <v>15.357497</v>
      </c>
      <c r="D1018" s="62">
        <f t="shared" si="30"/>
        <v>-0.96502816237147626</v>
      </c>
      <c r="E1018">
        <v>1.3574208199237816E-2</v>
      </c>
      <c r="G1018">
        <v>1011</v>
      </c>
      <c r="H1018">
        <f t="shared" ca="1" si="31"/>
        <v>-1.9803913790907963E-2</v>
      </c>
    </row>
    <row r="1019" spans="2:8" x14ac:dyDescent="0.3">
      <c r="B1019" s="205">
        <v>43754</v>
      </c>
      <c r="C1019" s="81">
        <v>439.13897700000001</v>
      </c>
      <c r="D1019" s="62">
        <f t="shared" si="30"/>
        <v>19.544701930366241</v>
      </c>
      <c r="E1019">
        <v>1.3555649437883828E-2</v>
      </c>
      <c r="G1019">
        <v>1012</v>
      </c>
      <c r="H1019">
        <f t="shared" ca="1" si="31"/>
        <v>-3.3123955865922663E-2</v>
      </c>
    </row>
    <row r="1020" spans="2:8" x14ac:dyDescent="0.3">
      <c r="B1020" s="205">
        <v>38603</v>
      </c>
      <c r="C1020" s="81">
        <v>21.374804000000001</v>
      </c>
      <c r="D1020" s="62">
        <f t="shared" si="30"/>
        <v>-0.92607997813704102</v>
      </c>
      <c r="E1020">
        <v>1.3545117444046795E-2</v>
      </c>
      <c r="G1020">
        <v>1013</v>
      </c>
      <c r="H1020">
        <f t="shared" ca="1" si="31"/>
        <v>2.6278863034121323E-2</v>
      </c>
    </row>
    <row r="1021" spans="2:8" x14ac:dyDescent="0.3">
      <c r="B1021" s="205">
        <v>42545</v>
      </c>
      <c r="C1021" s="81">
        <v>289.161224</v>
      </c>
      <c r="D1021" s="62">
        <f t="shared" si="30"/>
        <v>4.967483420368052</v>
      </c>
      <c r="E1021">
        <v>1.3531133656448114E-2</v>
      </c>
      <c r="G1021">
        <v>1014</v>
      </c>
      <c r="H1021">
        <f t="shared" ca="1" si="31"/>
        <v>2.4326518955763547E-2</v>
      </c>
    </row>
    <row r="1022" spans="2:8" x14ac:dyDescent="0.3">
      <c r="B1022" s="205">
        <v>39973</v>
      </c>
      <c r="C1022" s="81">
        <v>48.456142</v>
      </c>
      <c r="D1022" s="62">
        <f t="shared" si="30"/>
        <v>-0.44524103356961964</v>
      </c>
      <c r="E1022">
        <v>1.3525599206350103E-2</v>
      </c>
      <c r="G1022">
        <v>1015</v>
      </c>
      <c r="H1022">
        <f t="shared" ca="1" si="31"/>
        <v>1.6269325722753396E-2</v>
      </c>
    </row>
    <row r="1023" spans="2:8" x14ac:dyDescent="0.3">
      <c r="B1023" s="205">
        <v>40394</v>
      </c>
      <c r="C1023" s="81">
        <v>87.346298000000004</v>
      </c>
      <c r="D1023" s="62">
        <f t="shared" si="30"/>
        <v>5.1441503380797586</v>
      </c>
      <c r="E1023">
        <v>1.3516943896088849E-2</v>
      </c>
      <c r="G1023">
        <v>1016</v>
      </c>
      <c r="H1023">
        <f t="shared" ca="1" si="31"/>
        <v>2.555965878000303E-2</v>
      </c>
    </row>
    <row r="1024" spans="2:8" x14ac:dyDescent="0.3">
      <c r="B1024" s="205">
        <v>38401</v>
      </c>
      <c r="C1024" s="81">
        <v>14.216172</v>
      </c>
      <c r="D1024" s="62">
        <f t="shared" si="30"/>
        <v>-0.51545857936737427</v>
      </c>
      <c r="E1024">
        <v>1.3513660916624167E-2</v>
      </c>
      <c r="G1024">
        <v>1017</v>
      </c>
      <c r="H1024">
        <f t="shared" ca="1" si="31"/>
        <v>-1.297004687782144E-2</v>
      </c>
    </row>
    <row r="1025" spans="2:8" x14ac:dyDescent="0.3">
      <c r="B1025" s="205">
        <v>38719</v>
      </c>
      <c r="C1025" s="81">
        <v>29.339435999999999</v>
      </c>
      <c r="D1025" s="62">
        <f t="shared" si="30"/>
        <v>-0.30804651479041278</v>
      </c>
      <c r="E1025">
        <v>1.3513426685678924E-2</v>
      </c>
      <c r="G1025">
        <v>1018</v>
      </c>
      <c r="H1025">
        <f t="shared" ca="1" si="31"/>
        <v>1.34481377399569E-2</v>
      </c>
    </row>
    <row r="1026" spans="2:8" x14ac:dyDescent="0.3">
      <c r="B1026" s="205">
        <v>39118</v>
      </c>
      <c r="C1026" s="81">
        <v>42.400879000000003</v>
      </c>
      <c r="D1026" s="62">
        <f t="shared" si="30"/>
        <v>-0.89528090540761474</v>
      </c>
      <c r="E1026">
        <v>1.3479620984645346E-2</v>
      </c>
      <c r="G1026">
        <v>1019</v>
      </c>
      <c r="H1026">
        <f t="shared" ca="1" si="31"/>
        <v>2.8439447810392985E-2</v>
      </c>
    </row>
    <row r="1027" spans="2:8" x14ac:dyDescent="0.3">
      <c r="B1027" s="205">
        <v>43468</v>
      </c>
      <c r="C1027" s="81">
        <v>404.90112299999998</v>
      </c>
      <c r="D1027" s="62">
        <f t="shared" si="30"/>
        <v>-8.2209736612015943E-2</v>
      </c>
      <c r="E1027">
        <v>1.3448638889565734E-2</v>
      </c>
      <c r="G1027">
        <v>1020</v>
      </c>
      <c r="H1027">
        <f t="shared" ca="1" si="31"/>
        <v>-2.5708747056844613E-2</v>
      </c>
    </row>
    <row r="1028" spans="2:8" x14ac:dyDescent="0.3">
      <c r="B1028" s="205">
        <v>43503</v>
      </c>
      <c r="C1028" s="81">
        <v>441.169556</v>
      </c>
      <c r="D1028" s="62">
        <f t="shared" si="30"/>
        <v>2.09648092212389E-2</v>
      </c>
      <c r="E1028">
        <v>1.3445096995949904E-2</v>
      </c>
      <c r="G1028">
        <v>1021</v>
      </c>
      <c r="H1028">
        <f t="shared" ca="1" si="31"/>
        <v>-1.548620918318612E-2</v>
      </c>
    </row>
    <row r="1029" spans="2:8" x14ac:dyDescent="0.3">
      <c r="B1029" s="205">
        <v>43707</v>
      </c>
      <c r="C1029" s="81">
        <v>432.11044299999998</v>
      </c>
      <c r="D1029" s="62">
        <f t="shared" si="30"/>
        <v>3.9112558649502516</v>
      </c>
      <c r="E1029">
        <v>1.3435755400402521E-2</v>
      </c>
      <c r="G1029">
        <v>1022</v>
      </c>
      <c r="H1029">
        <f t="shared" ca="1" si="31"/>
        <v>-1.9337298624020789E-2</v>
      </c>
    </row>
    <row r="1030" spans="2:8" x14ac:dyDescent="0.3">
      <c r="B1030" s="205">
        <v>40403</v>
      </c>
      <c r="C1030" s="81">
        <v>87.983695999999995</v>
      </c>
      <c r="D1030" s="62">
        <f t="shared" si="30"/>
        <v>-0.63444452695433939</v>
      </c>
      <c r="E1030">
        <v>1.3417706469453373E-2</v>
      </c>
      <c r="G1030">
        <v>1023</v>
      </c>
      <c r="H1030">
        <f t="shared" ca="1" si="31"/>
        <v>-7.2491107898244147E-3</v>
      </c>
    </row>
    <row r="1031" spans="2:8" x14ac:dyDescent="0.3">
      <c r="B1031" s="205">
        <v>42136</v>
      </c>
      <c r="C1031" s="81">
        <v>240.68493699999999</v>
      </c>
      <c r="D1031" s="62">
        <f t="shared" si="30"/>
        <v>-0.42280492867956071</v>
      </c>
      <c r="E1031">
        <v>1.3413777065062259E-2</v>
      </c>
      <c r="G1031">
        <v>1024</v>
      </c>
      <c r="H1031">
        <f t="shared" ca="1" si="31"/>
        <v>5.8384249777447125E-3</v>
      </c>
    </row>
    <row r="1032" spans="2:8" x14ac:dyDescent="0.3">
      <c r="B1032" s="205">
        <v>43523</v>
      </c>
      <c r="C1032" s="81">
        <v>416.99063100000001</v>
      </c>
      <c r="D1032" s="62">
        <f t="shared" ref="D1032:D1095" si="32">(C1032-C1033)/C1033</f>
        <v>-0.17199067411800989</v>
      </c>
      <c r="E1032">
        <v>1.3408051878481318E-2</v>
      </c>
      <c r="G1032">
        <v>1025</v>
      </c>
      <c r="H1032">
        <f t="shared" ca="1" si="31"/>
        <v>8.3265404701434766E-3</v>
      </c>
    </row>
    <row r="1033" spans="2:8" x14ac:dyDescent="0.3">
      <c r="B1033" s="205">
        <v>44258</v>
      </c>
      <c r="C1033" s="81">
        <v>503.606201</v>
      </c>
      <c r="D1033" s="62">
        <f t="shared" si="32"/>
        <v>1.1364628069568412</v>
      </c>
      <c r="E1033">
        <v>1.3398500601204994E-2</v>
      </c>
      <c r="G1033">
        <v>1026</v>
      </c>
      <c r="H1033">
        <f t="shared" ref="H1033:H1096" ca="1" si="33">_xlfn.NORM.INV(RAND(),N$10,N$11)</f>
        <v>-2.849162608891849E-3</v>
      </c>
    </row>
    <row r="1034" spans="2:8" x14ac:dyDescent="0.3">
      <c r="B1034" s="205">
        <v>42471</v>
      </c>
      <c r="C1034" s="81">
        <v>235.71961999999999</v>
      </c>
      <c r="D1034" s="62">
        <f t="shared" si="32"/>
        <v>-0.60883469084442565</v>
      </c>
      <c r="E1034">
        <v>1.3397430551865737E-2</v>
      </c>
      <c r="G1034">
        <v>1027</v>
      </c>
      <c r="H1034">
        <f t="shared" ca="1" si="33"/>
        <v>3.6913272137798206E-3</v>
      </c>
    </row>
    <row r="1035" spans="2:8" x14ac:dyDescent="0.3">
      <c r="B1035" s="205">
        <v>44481</v>
      </c>
      <c r="C1035" s="81">
        <v>602.60870399999999</v>
      </c>
      <c r="D1035" s="62">
        <f t="shared" si="32"/>
        <v>10.428859402840668</v>
      </c>
      <c r="E1035">
        <v>1.3390357629793209E-2</v>
      </c>
      <c r="G1035">
        <v>1028</v>
      </c>
      <c r="H1035">
        <f t="shared" ca="1" si="33"/>
        <v>2.4827471418625739E-2</v>
      </c>
    </row>
    <row r="1036" spans="2:8" x14ac:dyDescent="0.3">
      <c r="B1036" s="205">
        <v>40045</v>
      </c>
      <c r="C1036" s="81">
        <v>52.726933000000002</v>
      </c>
      <c r="D1036" s="62">
        <f t="shared" si="32"/>
        <v>-0.88303984312576733</v>
      </c>
      <c r="E1036">
        <v>1.336639410079978E-2</v>
      </c>
      <c r="G1036">
        <v>1029</v>
      </c>
      <c r="H1036">
        <f t="shared" ca="1" si="33"/>
        <v>1.1857784528482806E-2</v>
      </c>
    </row>
    <row r="1037" spans="2:8" x14ac:dyDescent="0.3">
      <c r="B1037" s="205">
        <v>43840</v>
      </c>
      <c r="C1037" s="81">
        <v>450.81106599999998</v>
      </c>
      <c r="D1037" s="62">
        <f t="shared" si="32"/>
        <v>10.01328925454761</v>
      </c>
      <c r="E1037">
        <v>1.3349130941602996E-2</v>
      </c>
      <c r="G1037">
        <v>1030</v>
      </c>
      <c r="H1037">
        <f t="shared" ca="1" si="33"/>
        <v>-1.4023966707342003E-2</v>
      </c>
    </row>
    <row r="1038" spans="2:8" x14ac:dyDescent="0.3">
      <c r="B1038" s="205">
        <v>39902</v>
      </c>
      <c r="C1038" s="81">
        <v>40.933371999999999</v>
      </c>
      <c r="D1038" s="62">
        <f t="shared" si="32"/>
        <v>2.9292527825754822</v>
      </c>
      <c r="E1038">
        <v>1.3340507909383343E-2</v>
      </c>
      <c r="G1038">
        <v>1031</v>
      </c>
      <c r="H1038">
        <f t="shared" ca="1" si="33"/>
        <v>6.6732210394614246E-3</v>
      </c>
    </row>
    <row r="1039" spans="2:8" x14ac:dyDescent="0.3">
      <c r="B1039" s="205">
        <v>38099</v>
      </c>
      <c r="C1039" s="81">
        <v>10.417597000000001</v>
      </c>
      <c r="D1039" s="62">
        <f t="shared" si="32"/>
        <v>-0.95944586078859651</v>
      </c>
      <c r="E1039">
        <v>1.3323413053526821E-2</v>
      </c>
      <c r="G1039">
        <v>1032</v>
      </c>
      <c r="H1039">
        <f t="shared" ca="1" si="33"/>
        <v>5.264411677288341E-3</v>
      </c>
    </row>
    <row r="1040" spans="2:8" x14ac:dyDescent="0.3">
      <c r="B1040" s="205">
        <v>42732</v>
      </c>
      <c r="C1040" s="81">
        <v>256.88122600000003</v>
      </c>
      <c r="D1040" s="62">
        <f t="shared" si="32"/>
        <v>1.6966759879376188</v>
      </c>
      <c r="E1040">
        <v>1.3308465896607306E-2</v>
      </c>
      <c r="G1040">
        <v>1033</v>
      </c>
      <c r="H1040">
        <f t="shared" ca="1" si="33"/>
        <v>-2.640843041052442E-2</v>
      </c>
    </row>
    <row r="1041" spans="2:8" x14ac:dyDescent="0.3">
      <c r="B1041" s="205">
        <v>40998</v>
      </c>
      <c r="C1041" s="81">
        <v>95.258469000000005</v>
      </c>
      <c r="D1041" s="62">
        <f t="shared" si="32"/>
        <v>-0.18811604900816878</v>
      </c>
      <c r="E1041">
        <v>1.3308110782078015E-2</v>
      </c>
      <c r="G1041">
        <v>1034</v>
      </c>
      <c r="H1041">
        <f t="shared" ca="1" si="33"/>
        <v>3.7830301903619593E-2</v>
      </c>
    </row>
    <row r="1042" spans="2:8" x14ac:dyDescent="0.3">
      <c r="B1042" s="205">
        <v>41296</v>
      </c>
      <c r="C1042" s="81">
        <v>117.33015399999999</v>
      </c>
      <c r="D1042" s="62">
        <f t="shared" si="32"/>
        <v>3.3869590419788387</v>
      </c>
      <c r="E1042">
        <v>1.3275891699750072E-2</v>
      </c>
      <c r="G1042">
        <v>1035</v>
      </c>
      <c r="H1042">
        <f t="shared" ca="1" si="33"/>
        <v>1.0222638703585699E-2</v>
      </c>
    </row>
    <row r="1043" spans="2:8" x14ac:dyDescent="0.3">
      <c r="B1043" s="205">
        <v>38707</v>
      </c>
      <c r="C1043" s="81">
        <v>26.745213</v>
      </c>
      <c r="D1043" s="62">
        <f t="shared" si="32"/>
        <v>-0.31680356840016494</v>
      </c>
      <c r="E1043">
        <v>1.3260594342220674E-2</v>
      </c>
      <c r="G1043">
        <v>1036</v>
      </c>
      <c r="H1043">
        <f t="shared" ca="1" si="33"/>
        <v>5.1038859870804329E-5</v>
      </c>
    </row>
    <row r="1044" spans="2:8" x14ac:dyDescent="0.3">
      <c r="B1044" s="205">
        <v>38946</v>
      </c>
      <c r="C1044" s="81">
        <v>39.147179000000001</v>
      </c>
      <c r="D1044" s="62">
        <f t="shared" si="32"/>
        <v>-1.798702219302872E-3</v>
      </c>
      <c r="E1044">
        <v>1.3211889261289396E-2</v>
      </c>
      <c r="G1044">
        <v>1037</v>
      </c>
      <c r="H1044">
        <f t="shared" ca="1" si="33"/>
        <v>-2.5956343218981805E-2</v>
      </c>
    </row>
    <row r="1045" spans="2:8" x14ac:dyDescent="0.3">
      <c r="B1045" s="205">
        <v>39000</v>
      </c>
      <c r="C1045" s="81">
        <v>39.21772</v>
      </c>
      <c r="D1045" s="62">
        <f t="shared" si="32"/>
        <v>-0.56245914620820192</v>
      </c>
      <c r="E1045">
        <v>1.3187497500469441E-2</v>
      </c>
      <c r="G1045">
        <v>1038</v>
      </c>
      <c r="H1045">
        <f t="shared" ca="1" si="33"/>
        <v>3.2752714945313323E-2</v>
      </c>
    </row>
    <row r="1046" spans="2:8" x14ac:dyDescent="0.3">
      <c r="B1046" s="205">
        <v>40407</v>
      </c>
      <c r="C1046" s="81">
        <v>89.632132999999996</v>
      </c>
      <c r="D1046" s="62">
        <f t="shared" si="32"/>
        <v>15.072023653267117</v>
      </c>
      <c r="E1046">
        <v>1.3167335190856794E-2</v>
      </c>
      <c r="G1046">
        <v>1039</v>
      </c>
      <c r="H1046">
        <f t="shared" ca="1" si="33"/>
        <v>-7.4315501453274318E-3</v>
      </c>
    </row>
    <row r="1047" spans="2:8" x14ac:dyDescent="0.3">
      <c r="B1047" s="205">
        <v>37680</v>
      </c>
      <c r="C1047" s="81">
        <v>5.5769039999999999</v>
      </c>
      <c r="D1047" s="62">
        <f t="shared" si="32"/>
        <v>-0.99074464757547953</v>
      </c>
      <c r="E1047">
        <v>1.3167038094973396E-2</v>
      </c>
      <c r="G1047">
        <v>1040</v>
      </c>
      <c r="H1047">
        <f t="shared" ca="1" si="33"/>
        <v>1.8888982031720892E-2</v>
      </c>
    </row>
    <row r="1048" spans="2:8" x14ac:dyDescent="0.3">
      <c r="B1048" s="205">
        <v>44438</v>
      </c>
      <c r="C1048" s="81">
        <v>602.55987500000003</v>
      </c>
      <c r="D1048" s="62">
        <f t="shared" si="32"/>
        <v>5.0430498694128909</v>
      </c>
      <c r="E1048">
        <v>1.3141755724719678E-2</v>
      </c>
      <c r="G1048">
        <v>1041</v>
      </c>
      <c r="H1048">
        <f t="shared" ca="1" si="33"/>
        <v>-3.9246085924949589E-2</v>
      </c>
    </row>
    <row r="1049" spans="2:8" x14ac:dyDescent="0.3">
      <c r="B1049" s="205">
        <v>40788</v>
      </c>
      <c r="C1049" s="81">
        <v>99.711219999999997</v>
      </c>
      <c r="D1049" s="62">
        <f t="shared" si="32"/>
        <v>1.0605114233822635</v>
      </c>
      <c r="E1049">
        <v>1.3092487892747948E-2</v>
      </c>
      <c r="G1049">
        <v>1042</v>
      </c>
      <c r="H1049">
        <f t="shared" ca="1" si="33"/>
        <v>-1.5886213426933124E-2</v>
      </c>
    </row>
    <row r="1050" spans="2:8" x14ac:dyDescent="0.3">
      <c r="B1050" s="205">
        <v>39944</v>
      </c>
      <c r="C1050" s="81">
        <v>48.391491000000002</v>
      </c>
      <c r="D1050" s="62">
        <f t="shared" si="32"/>
        <v>-0.85116792258790452</v>
      </c>
      <c r="E1050">
        <v>1.3086586066621877E-2</v>
      </c>
      <c r="G1050">
        <v>1043</v>
      </c>
      <c r="H1050">
        <f t="shared" ca="1" si="33"/>
        <v>-3.7139214010982122E-2</v>
      </c>
    </row>
    <row r="1051" spans="2:8" x14ac:dyDescent="0.3">
      <c r="B1051" s="205">
        <v>43063</v>
      </c>
      <c r="C1051" s="81">
        <v>325.14154100000002</v>
      </c>
      <c r="D1051" s="62">
        <f t="shared" si="32"/>
        <v>-0.37831213163210914</v>
      </c>
      <c r="E1051">
        <v>1.3086438581174944E-2</v>
      </c>
      <c r="G1051">
        <v>1044</v>
      </c>
      <c r="H1051">
        <f t="shared" ca="1" si="33"/>
        <v>3.3114067552699644E-3</v>
      </c>
    </row>
    <row r="1052" spans="2:8" x14ac:dyDescent="0.3">
      <c r="B1052" s="205">
        <v>44335</v>
      </c>
      <c r="C1052" s="81">
        <v>522.99804700000004</v>
      </c>
      <c r="D1052" s="62">
        <f t="shared" si="32"/>
        <v>4.4264950742337446</v>
      </c>
      <c r="E1052">
        <v>1.3085889467376223E-2</v>
      </c>
      <c r="G1052">
        <v>1045</v>
      </c>
      <c r="H1052">
        <f t="shared" ca="1" si="33"/>
        <v>1.2669683996503756E-2</v>
      </c>
    </row>
    <row r="1053" spans="2:8" x14ac:dyDescent="0.3">
      <c r="B1053" s="205">
        <v>40794</v>
      </c>
      <c r="C1053" s="81">
        <v>96.378608999999997</v>
      </c>
      <c r="D1053" s="62">
        <f t="shared" si="32"/>
        <v>-0.81114186545901901</v>
      </c>
      <c r="E1053">
        <v>1.3078029640538733E-2</v>
      </c>
      <c r="G1053">
        <v>1046</v>
      </c>
      <c r="H1053">
        <f t="shared" ca="1" si="33"/>
        <v>-3.6157279133166936E-2</v>
      </c>
    </row>
    <row r="1054" spans="2:8" x14ac:dyDescent="0.3">
      <c r="B1054" s="205">
        <v>44110</v>
      </c>
      <c r="C1054" s="81">
        <v>510.32278400000001</v>
      </c>
      <c r="D1054" s="62">
        <f t="shared" si="32"/>
        <v>0.12152587624329679</v>
      </c>
      <c r="E1054">
        <v>1.3076739975665615E-2</v>
      </c>
      <c r="G1054">
        <v>1047</v>
      </c>
      <c r="H1054">
        <f t="shared" ca="1" si="33"/>
        <v>-1.0212040726443074E-2</v>
      </c>
    </row>
    <row r="1055" spans="2:8" x14ac:dyDescent="0.3">
      <c r="B1055" s="205">
        <v>43760</v>
      </c>
      <c r="C1055" s="81">
        <v>455.02542099999999</v>
      </c>
      <c r="D1055" s="62">
        <f t="shared" si="32"/>
        <v>-0.19874142975709172</v>
      </c>
      <c r="E1055">
        <v>1.3076188232683394E-2</v>
      </c>
      <c r="G1055">
        <v>1048</v>
      </c>
      <c r="H1055">
        <f t="shared" ca="1" si="33"/>
        <v>-3.0759985640252873E-3</v>
      </c>
    </row>
    <row r="1056" spans="2:8" x14ac:dyDescent="0.3">
      <c r="B1056" s="205">
        <v>44922</v>
      </c>
      <c r="C1056" s="81">
        <v>567.88836700000002</v>
      </c>
      <c r="D1056" s="62">
        <f t="shared" si="32"/>
        <v>2.9275274321002946</v>
      </c>
      <c r="E1056">
        <v>1.3071866812033277E-2</v>
      </c>
      <c r="G1056">
        <v>1049</v>
      </c>
      <c r="H1056">
        <f t="shared" ca="1" si="33"/>
        <v>8.0520227715827827E-3</v>
      </c>
    </row>
    <row r="1057" spans="2:8" x14ac:dyDescent="0.3">
      <c r="B1057" s="205">
        <v>41471</v>
      </c>
      <c r="C1057" s="81">
        <v>144.59182699999999</v>
      </c>
      <c r="D1057" s="62">
        <f t="shared" si="32"/>
        <v>0.54322395721873074</v>
      </c>
      <c r="E1057">
        <v>1.306175960950047E-2</v>
      </c>
      <c r="G1057">
        <v>1050</v>
      </c>
      <c r="H1057">
        <f t="shared" ca="1" si="33"/>
        <v>-1.6536463046380998E-2</v>
      </c>
    </row>
    <row r="1058" spans="2:8" x14ac:dyDescent="0.3">
      <c r="B1058" s="205">
        <v>41071</v>
      </c>
      <c r="C1058" s="81">
        <v>93.694648999999998</v>
      </c>
      <c r="D1058" s="62">
        <f t="shared" si="32"/>
        <v>1.5685100731038057E-2</v>
      </c>
      <c r="E1058">
        <v>1.3043381092280815E-2</v>
      </c>
      <c r="G1058">
        <v>1051</v>
      </c>
      <c r="H1058">
        <f t="shared" ca="1" si="33"/>
        <v>4.1618458939761936E-4</v>
      </c>
    </row>
    <row r="1059" spans="2:8" x14ac:dyDescent="0.3">
      <c r="B1059" s="205">
        <v>40414</v>
      </c>
      <c r="C1059" s="81">
        <v>92.247733999999994</v>
      </c>
      <c r="D1059" s="62">
        <f t="shared" si="32"/>
        <v>-0.8192847608414352</v>
      </c>
      <c r="E1059">
        <v>1.3034366242322419E-2</v>
      </c>
      <c r="G1059">
        <v>1052</v>
      </c>
      <c r="H1059">
        <f t="shared" ca="1" si="33"/>
        <v>-2.701228574900634E-2</v>
      </c>
    </row>
    <row r="1060" spans="2:8" x14ac:dyDescent="0.3">
      <c r="B1060" s="205">
        <v>44236</v>
      </c>
      <c r="C1060" s="81">
        <v>510.45907599999998</v>
      </c>
      <c r="D1060" s="62">
        <f t="shared" si="32"/>
        <v>23.731213671755164</v>
      </c>
      <c r="E1060">
        <v>1.3020990860514219E-2</v>
      </c>
      <c r="G1060">
        <v>1053</v>
      </c>
      <c r="H1060">
        <f t="shared" ca="1" si="33"/>
        <v>-1.6563492840533215E-2</v>
      </c>
    </row>
    <row r="1061" spans="2:8" x14ac:dyDescent="0.3">
      <c r="B1061" s="205">
        <v>38594</v>
      </c>
      <c r="C1061" s="81">
        <v>20.640276</v>
      </c>
      <c r="D1061" s="62">
        <f t="shared" si="32"/>
        <v>-0.94672329601709759</v>
      </c>
      <c r="E1061">
        <v>1.3018438014186447E-2</v>
      </c>
      <c r="G1061">
        <v>1054</v>
      </c>
      <c r="H1061">
        <f t="shared" ca="1" si="33"/>
        <v>9.521978429228941E-3</v>
      </c>
    </row>
    <row r="1062" spans="2:8" x14ac:dyDescent="0.3">
      <c r="B1062" s="205">
        <v>43914</v>
      </c>
      <c r="C1062" s="81">
        <v>387.41653400000001</v>
      </c>
      <c r="D1062" s="62">
        <f t="shared" si="32"/>
        <v>35.302257840353349</v>
      </c>
      <c r="E1062">
        <v>1.3003528731125796E-2</v>
      </c>
      <c r="G1062">
        <v>1055</v>
      </c>
      <c r="H1062">
        <f t="shared" ca="1" si="33"/>
        <v>2.4571038208837142E-2</v>
      </c>
    </row>
    <row r="1063" spans="2:8" x14ac:dyDescent="0.3">
      <c r="B1063" s="205">
        <v>38041</v>
      </c>
      <c r="C1063" s="81">
        <v>10.671968</v>
      </c>
      <c r="D1063" s="62">
        <f t="shared" si="32"/>
        <v>-0.88095038467464526</v>
      </c>
      <c r="E1063">
        <v>1.3001618605265735E-2</v>
      </c>
      <c r="G1063">
        <v>1056</v>
      </c>
      <c r="H1063">
        <f t="shared" ca="1" si="33"/>
        <v>-1.8257314334336302E-2</v>
      </c>
    </row>
    <row r="1064" spans="2:8" x14ac:dyDescent="0.3">
      <c r="B1064" s="205">
        <v>40553</v>
      </c>
      <c r="C1064" s="81">
        <v>89.643028000000001</v>
      </c>
      <c r="D1064" s="62">
        <f t="shared" si="32"/>
        <v>7.14305531394987</v>
      </c>
      <c r="E1064">
        <v>1.2980195324099431E-2</v>
      </c>
      <c r="G1064">
        <v>1057</v>
      </c>
      <c r="H1064">
        <f t="shared" ca="1" si="33"/>
        <v>-3.9043207954927665E-3</v>
      </c>
    </row>
    <row r="1065" spans="2:8" x14ac:dyDescent="0.3">
      <c r="B1065" s="205">
        <v>38026</v>
      </c>
      <c r="C1065" s="81">
        <v>11.008525000000001</v>
      </c>
      <c r="D1065" s="62">
        <f t="shared" si="32"/>
        <v>-0.88559718549242783</v>
      </c>
      <c r="E1065">
        <v>1.2963716133401623E-2</v>
      </c>
      <c r="G1065">
        <v>1058</v>
      </c>
      <c r="H1065">
        <f t="shared" ca="1" si="33"/>
        <v>-4.5792598642147395E-2</v>
      </c>
    </row>
    <row r="1066" spans="2:8" x14ac:dyDescent="0.3">
      <c r="B1066" s="205">
        <v>40437</v>
      </c>
      <c r="C1066" s="81">
        <v>96.225998000000004</v>
      </c>
      <c r="D1066" s="62">
        <f t="shared" si="32"/>
        <v>-0.79834975467744396</v>
      </c>
      <c r="E1066">
        <v>1.2957062856057664E-2</v>
      </c>
      <c r="G1066">
        <v>1059</v>
      </c>
      <c r="H1066">
        <f t="shared" ca="1" si="33"/>
        <v>-4.4314463493446969E-2</v>
      </c>
    </row>
    <row r="1067" spans="2:8" x14ac:dyDescent="0.3">
      <c r="B1067" s="205">
        <v>44099</v>
      </c>
      <c r="C1067" s="81">
        <v>477.192566</v>
      </c>
      <c r="D1067" s="62">
        <f t="shared" si="32"/>
        <v>0.4684984149448348</v>
      </c>
      <c r="E1067">
        <v>1.2955067149873607E-2</v>
      </c>
      <c r="G1067">
        <v>1060</v>
      </c>
      <c r="H1067">
        <f t="shared" ca="1" si="33"/>
        <v>2.480718269207155E-2</v>
      </c>
    </row>
    <row r="1068" spans="2:8" x14ac:dyDescent="0.3">
      <c r="B1068" s="205">
        <v>43069</v>
      </c>
      <c r="C1068" s="81">
        <v>324.95272799999998</v>
      </c>
      <c r="D1068" s="62">
        <f t="shared" si="32"/>
        <v>56.938203215806261</v>
      </c>
      <c r="E1068">
        <v>1.2945048493257663E-2</v>
      </c>
      <c r="G1068">
        <v>1061</v>
      </c>
      <c r="H1068">
        <f t="shared" ca="1" si="33"/>
        <v>1.3109720693349113E-2</v>
      </c>
    </row>
    <row r="1069" spans="2:8" x14ac:dyDescent="0.3">
      <c r="B1069" s="205">
        <v>37561</v>
      </c>
      <c r="C1069" s="81">
        <v>5.6086090000000004</v>
      </c>
      <c r="D1069" s="62">
        <f t="shared" si="32"/>
        <v>-0.95197597860902583</v>
      </c>
      <c r="E1069">
        <v>1.2943060287407694E-2</v>
      </c>
      <c r="G1069">
        <v>1062</v>
      </c>
      <c r="H1069">
        <f t="shared" ca="1" si="33"/>
        <v>-2.1335095766308196E-2</v>
      </c>
    </row>
    <row r="1070" spans="2:8" x14ac:dyDescent="0.3">
      <c r="B1070" s="205">
        <v>41299</v>
      </c>
      <c r="C1070" s="81">
        <v>116.787575</v>
      </c>
      <c r="D1070" s="62">
        <f t="shared" si="32"/>
        <v>1.8800689859771589</v>
      </c>
      <c r="E1070">
        <v>1.2941030533603069E-2</v>
      </c>
      <c r="G1070">
        <v>1063</v>
      </c>
      <c r="H1070">
        <f t="shared" ca="1" si="33"/>
        <v>1.4086400780187129E-2</v>
      </c>
    </row>
    <row r="1071" spans="2:8" x14ac:dyDescent="0.3">
      <c r="B1071" s="205">
        <v>39065</v>
      </c>
      <c r="C1071" s="81">
        <v>40.550269999999998</v>
      </c>
      <c r="D1071" s="62">
        <f t="shared" si="32"/>
        <v>-0.7686199395948573</v>
      </c>
      <c r="E1071">
        <v>1.2939206766218998E-2</v>
      </c>
      <c r="G1071">
        <v>1064</v>
      </c>
      <c r="H1071">
        <f t="shared" ca="1" si="33"/>
        <v>-4.4987250103444487E-3</v>
      </c>
    </row>
    <row r="1072" spans="2:8" x14ac:dyDescent="0.3">
      <c r="B1072" s="205">
        <v>41800</v>
      </c>
      <c r="C1072" s="81">
        <v>175.253952</v>
      </c>
      <c r="D1072" s="62">
        <f t="shared" si="32"/>
        <v>1.4920112329512418</v>
      </c>
      <c r="E1072">
        <v>1.2932138099978292E-2</v>
      </c>
      <c r="G1072">
        <v>1065</v>
      </c>
      <c r="H1072">
        <f t="shared" ca="1" si="33"/>
        <v>9.9751332604842875E-3</v>
      </c>
    </row>
    <row r="1073" spans="2:8" x14ac:dyDescent="0.3">
      <c r="B1073" s="205">
        <v>40198</v>
      </c>
      <c r="C1073" s="81">
        <v>70.326308999999995</v>
      </c>
      <c r="D1073" s="62">
        <f t="shared" si="32"/>
        <v>0.7308278238493322</v>
      </c>
      <c r="E1073">
        <v>1.2897061400151287E-2</v>
      </c>
      <c r="G1073">
        <v>1066</v>
      </c>
      <c r="H1073">
        <f t="shared" ca="1" si="33"/>
        <v>-1.1478419594922545E-2</v>
      </c>
    </row>
    <row r="1074" spans="2:8" x14ac:dyDescent="0.3">
      <c r="B1074" s="205">
        <v>39896</v>
      </c>
      <c r="C1074" s="81">
        <v>40.631602999999998</v>
      </c>
      <c r="D1074" s="62">
        <f t="shared" si="32"/>
        <v>2.8784324992757457</v>
      </c>
      <c r="E1074">
        <v>1.289630622035135E-2</v>
      </c>
      <c r="G1074">
        <v>1067</v>
      </c>
      <c r="H1074">
        <f t="shared" ca="1" si="33"/>
        <v>-5.381169157546583E-2</v>
      </c>
    </row>
    <row r="1075" spans="2:8" x14ac:dyDescent="0.3">
      <c r="B1075" s="205">
        <v>38043</v>
      </c>
      <c r="C1075" s="81">
        <v>10.476295</v>
      </c>
      <c r="D1075" s="62">
        <f t="shared" si="32"/>
        <v>-0.96062513571843378</v>
      </c>
      <c r="E1075">
        <v>1.2864251297732046E-2</v>
      </c>
      <c r="G1075">
        <v>1068</v>
      </c>
      <c r="H1075">
        <f t="shared" ca="1" si="33"/>
        <v>9.2918364107002702E-3</v>
      </c>
    </row>
    <row r="1076" spans="2:8" x14ac:dyDescent="0.3">
      <c r="B1076" s="205">
        <v>42830</v>
      </c>
      <c r="C1076" s="81">
        <v>266.06555200000003</v>
      </c>
      <c r="D1076" s="62">
        <f t="shared" si="32"/>
        <v>1.8061930469160509E-2</v>
      </c>
      <c r="E1076">
        <v>1.2843228242782176E-2</v>
      </c>
      <c r="G1076">
        <v>1069</v>
      </c>
      <c r="H1076">
        <f t="shared" ca="1" si="33"/>
        <v>1.6004449314183988E-2</v>
      </c>
    </row>
    <row r="1077" spans="2:8" x14ac:dyDescent="0.3">
      <c r="B1077" s="205">
        <v>42647</v>
      </c>
      <c r="C1077" s="81">
        <v>261.34515399999998</v>
      </c>
      <c r="D1077" s="62">
        <f t="shared" si="32"/>
        <v>1.761300312027966</v>
      </c>
      <c r="E1077">
        <v>1.2839080813062701E-2</v>
      </c>
      <c r="G1077">
        <v>1070</v>
      </c>
      <c r="H1077">
        <f t="shared" ca="1" si="33"/>
        <v>-3.9490572113777267E-2</v>
      </c>
    </row>
    <row r="1078" spans="2:8" x14ac:dyDescent="0.3">
      <c r="B1078" s="205">
        <v>40779</v>
      </c>
      <c r="C1078" s="81">
        <v>94.645683000000005</v>
      </c>
      <c r="D1078" s="62">
        <f t="shared" si="32"/>
        <v>-0.80527867324756153</v>
      </c>
      <c r="E1078">
        <v>1.2839007541580474E-2</v>
      </c>
      <c r="G1078">
        <v>1071</v>
      </c>
      <c r="H1078">
        <f t="shared" ca="1" si="33"/>
        <v>-2.834739858126507E-2</v>
      </c>
    </row>
    <row r="1079" spans="2:8" x14ac:dyDescent="0.3">
      <c r="B1079" s="205">
        <v>43865</v>
      </c>
      <c r="C1079" s="81">
        <v>486.057098</v>
      </c>
      <c r="D1079" s="62">
        <f t="shared" si="32"/>
        <v>49.529620029667583</v>
      </c>
      <c r="E1079">
        <v>1.2776647710617954E-2</v>
      </c>
      <c r="G1079">
        <v>1072</v>
      </c>
      <c r="H1079">
        <f t="shared" ca="1" si="33"/>
        <v>-1.8011149912355705E-2</v>
      </c>
    </row>
    <row r="1080" spans="2:8" x14ac:dyDescent="0.3">
      <c r="B1080" s="205">
        <v>38071</v>
      </c>
      <c r="C1080" s="81">
        <v>9.6192510000000002</v>
      </c>
      <c r="D1080" s="62">
        <f t="shared" si="32"/>
        <v>-0.95862043840361721</v>
      </c>
      <c r="E1080">
        <v>1.277330820786135E-2</v>
      </c>
      <c r="G1080">
        <v>1073</v>
      </c>
      <c r="H1080">
        <f t="shared" ca="1" si="33"/>
        <v>5.4156607543986192E-3</v>
      </c>
    </row>
    <row r="1081" spans="2:8" x14ac:dyDescent="0.3">
      <c r="B1081" s="205">
        <v>42460</v>
      </c>
      <c r="C1081" s="81">
        <v>232.463821</v>
      </c>
      <c r="D1081" s="62">
        <f t="shared" si="32"/>
        <v>-0.40806078752675679</v>
      </c>
      <c r="E1081">
        <v>1.276597848855239E-2</v>
      </c>
      <c r="G1081">
        <v>1074</v>
      </c>
      <c r="H1081">
        <f t="shared" ca="1" si="33"/>
        <v>-7.6121831992294678E-4</v>
      </c>
    </row>
    <row r="1082" spans="2:8" x14ac:dyDescent="0.3">
      <c r="B1082" s="205">
        <v>43626</v>
      </c>
      <c r="C1082" s="81">
        <v>392.71569799999997</v>
      </c>
      <c r="D1082" s="62">
        <f t="shared" si="32"/>
        <v>8.8304944065421065</v>
      </c>
      <c r="E1082">
        <v>1.2742755075848376E-2</v>
      </c>
      <c r="G1082">
        <v>1075</v>
      </c>
      <c r="H1082">
        <f t="shared" ca="1" si="33"/>
        <v>-1.0705037439410862E-2</v>
      </c>
    </row>
    <row r="1083" spans="2:8" x14ac:dyDescent="0.3">
      <c r="B1083" s="205">
        <v>39072</v>
      </c>
      <c r="C1083" s="81">
        <v>39.948723000000001</v>
      </c>
      <c r="D1083" s="62">
        <f t="shared" si="32"/>
        <v>-0.85486384196468335</v>
      </c>
      <c r="E1083">
        <v>1.2707695052532825E-2</v>
      </c>
      <c r="G1083">
        <v>1076</v>
      </c>
      <c r="H1083">
        <f t="shared" ca="1" si="33"/>
        <v>-2.1501839902899167E-2</v>
      </c>
    </row>
    <row r="1084" spans="2:8" x14ac:dyDescent="0.3">
      <c r="B1084" s="205">
        <v>42676</v>
      </c>
      <c r="C1084" s="81">
        <v>275.24996900000002</v>
      </c>
      <c r="D1084" s="62">
        <f t="shared" si="32"/>
        <v>28.885133477172861</v>
      </c>
      <c r="E1084">
        <v>1.2704004323696649E-2</v>
      </c>
      <c r="G1084">
        <v>1077</v>
      </c>
      <c r="H1084">
        <f t="shared" ca="1" si="33"/>
        <v>3.9655082850991799E-2</v>
      </c>
    </row>
    <row r="1085" spans="2:8" x14ac:dyDescent="0.3">
      <c r="B1085" s="205">
        <v>38236</v>
      </c>
      <c r="C1085" s="81">
        <v>9.2102640000000005</v>
      </c>
      <c r="D1085" s="62">
        <f t="shared" si="32"/>
        <v>-0.98407021754758128</v>
      </c>
      <c r="E1085">
        <v>1.270284400809924E-2</v>
      </c>
      <c r="G1085">
        <v>1078</v>
      </c>
      <c r="H1085">
        <f t="shared" ca="1" si="33"/>
        <v>1.2098914550840365E-2</v>
      </c>
    </row>
    <row r="1086" spans="2:8" x14ac:dyDescent="0.3">
      <c r="B1086" s="205">
        <v>44781</v>
      </c>
      <c r="C1086" s="81">
        <v>578.17889400000001</v>
      </c>
      <c r="D1086" s="62">
        <f t="shared" si="32"/>
        <v>0.9503459615681733</v>
      </c>
      <c r="E1086">
        <v>1.2691024832333813E-2</v>
      </c>
      <c r="G1086">
        <v>1079</v>
      </c>
      <c r="H1086">
        <f t="shared" ca="1" si="33"/>
        <v>1.9057458871154325E-2</v>
      </c>
    </row>
    <row r="1087" spans="2:8" x14ac:dyDescent="0.3">
      <c r="B1087" s="205">
        <v>43012</v>
      </c>
      <c r="C1087" s="81">
        <v>296.44940200000002</v>
      </c>
      <c r="D1087" s="62">
        <f t="shared" si="32"/>
        <v>2.2344315595356297</v>
      </c>
      <c r="E1087">
        <v>1.2688667874801591E-2</v>
      </c>
      <c r="G1087">
        <v>1080</v>
      </c>
      <c r="H1087">
        <f t="shared" ca="1" si="33"/>
        <v>1.3279471096682609E-3</v>
      </c>
    </row>
    <row r="1088" spans="2:8" x14ac:dyDescent="0.3">
      <c r="B1088" s="205">
        <v>40465</v>
      </c>
      <c r="C1088" s="81">
        <v>91.654251000000002</v>
      </c>
      <c r="D1088" s="62">
        <f t="shared" si="32"/>
        <v>-1.7560708555735029E-2</v>
      </c>
      <c r="E1088">
        <v>1.2627380461650505E-2</v>
      </c>
      <c r="G1088">
        <v>1081</v>
      </c>
      <c r="H1088">
        <f t="shared" ca="1" si="33"/>
        <v>-3.6391832591717247E-3</v>
      </c>
    </row>
    <row r="1089" spans="2:8" x14ac:dyDescent="0.3">
      <c r="B1089" s="205">
        <v>40987</v>
      </c>
      <c r="C1089" s="81">
        <v>93.292534000000003</v>
      </c>
      <c r="D1089" s="62">
        <f t="shared" si="32"/>
        <v>1.2968185458739192</v>
      </c>
      <c r="E1089">
        <v>1.2609297155027203E-2</v>
      </c>
      <c r="G1089">
        <v>1082</v>
      </c>
      <c r="H1089">
        <f t="shared" ca="1" si="33"/>
        <v>-4.6555254064303605E-3</v>
      </c>
    </row>
    <row r="1090" spans="2:8" x14ac:dyDescent="0.3">
      <c r="B1090" s="205">
        <v>39205</v>
      </c>
      <c r="C1090" s="81">
        <v>40.618155999999999</v>
      </c>
      <c r="D1090" s="62">
        <f t="shared" si="32"/>
        <v>-0.84262118923927654</v>
      </c>
      <c r="E1090">
        <v>1.2605289430039794E-2</v>
      </c>
      <c r="G1090">
        <v>1083</v>
      </c>
      <c r="H1090">
        <f t="shared" ca="1" si="33"/>
        <v>1.0387716654865261E-2</v>
      </c>
    </row>
    <row r="1091" spans="2:8" x14ac:dyDescent="0.3">
      <c r="B1091" s="205">
        <v>42359</v>
      </c>
      <c r="C1091" s="81">
        <v>258.09164399999997</v>
      </c>
      <c r="D1091" s="62">
        <f t="shared" si="32"/>
        <v>22.428056246220955</v>
      </c>
      <c r="E1091">
        <v>1.2591621567641131E-2</v>
      </c>
      <c r="G1091">
        <v>1084</v>
      </c>
      <c r="H1091">
        <f t="shared" ca="1" si="33"/>
        <v>1.0278435477172731E-2</v>
      </c>
    </row>
    <row r="1092" spans="2:8" x14ac:dyDescent="0.3">
      <c r="B1092" s="205">
        <v>38008</v>
      </c>
      <c r="C1092" s="81">
        <v>11.016349</v>
      </c>
      <c r="D1092" s="62">
        <f t="shared" si="32"/>
        <v>-0.89862287271793539</v>
      </c>
      <c r="E1092">
        <v>1.2589966080781369E-2</v>
      </c>
      <c r="G1092">
        <v>1085</v>
      </c>
      <c r="H1092">
        <f t="shared" ca="1" si="33"/>
        <v>-1.0254602461920538E-2</v>
      </c>
    </row>
    <row r="1093" spans="2:8" x14ac:dyDescent="0.3">
      <c r="B1093" s="205">
        <v>41122</v>
      </c>
      <c r="C1093" s="81">
        <v>108.667007</v>
      </c>
      <c r="D1093" s="62">
        <f t="shared" si="32"/>
        <v>-0.79025438882679311</v>
      </c>
      <c r="E1093">
        <v>1.2573127740135383E-2</v>
      </c>
      <c r="G1093">
        <v>1086</v>
      </c>
      <c r="H1093">
        <f t="shared" ca="1" si="33"/>
        <v>-2.3139761256775276E-2</v>
      </c>
    </row>
    <row r="1094" spans="2:8" x14ac:dyDescent="0.3">
      <c r="B1094" s="205">
        <v>44629</v>
      </c>
      <c r="C1094" s="81">
        <v>518.08953899999995</v>
      </c>
      <c r="D1094" s="62">
        <f t="shared" si="32"/>
        <v>25.689165092896243</v>
      </c>
      <c r="E1094">
        <v>1.255878309717612E-2</v>
      </c>
      <c r="G1094">
        <v>1087</v>
      </c>
      <c r="H1094">
        <f t="shared" ca="1" si="33"/>
        <v>5.7880142322615062E-3</v>
      </c>
    </row>
    <row r="1095" spans="2:8" x14ac:dyDescent="0.3">
      <c r="B1095" s="205">
        <v>38551</v>
      </c>
      <c r="C1095" s="81">
        <v>19.41198</v>
      </c>
      <c r="D1095" s="62">
        <f t="shared" si="32"/>
        <v>2.3594400327568241</v>
      </c>
      <c r="E1095">
        <v>1.255856631323933E-2</v>
      </c>
      <c r="G1095">
        <v>1088</v>
      </c>
      <c r="H1095">
        <f t="shared" ca="1" si="33"/>
        <v>2.2093571653613267E-2</v>
      </c>
    </row>
    <row r="1096" spans="2:8" x14ac:dyDescent="0.3">
      <c r="B1096" s="205">
        <v>37522</v>
      </c>
      <c r="C1096" s="81">
        <v>5.7783379999999998</v>
      </c>
      <c r="D1096" s="62">
        <f t="shared" ref="D1096:D1159" si="34">(C1096-C1097)/C1097</f>
        <v>-0.98194522999381662</v>
      </c>
      <c r="E1096">
        <v>1.2557750353752411E-2</v>
      </c>
      <c r="G1096">
        <v>1089</v>
      </c>
      <c r="H1096">
        <f t="shared" ca="1" si="33"/>
        <v>2.1128111520481052E-2</v>
      </c>
    </row>
    <row r="1097" spans="2:8" x14ac:dyDescent="0.3">
      <c r="B1097" s="205">
        <v>43055</v>
      </c>
      <c r="C1097" s="81">
        <v>320.04495200000002</v>
      </c>
      <c r="D1097" s="62">
        <f t="shared" si="34"/>
        <v>-0.2209263879792622</v>
      </c>
      <c r="E1097">
        <v>1.2540956511925067E-2</v>
      </c>
      <c r="G1097">
        <v>1090</v>
      </c>
      <c r="H1097">
        <f t="shared" ref="H1097:H1160" ca="1" si="35">_xlfn.NORM.INV(RAND(),N$10,N$11)</f>
        <v>2.3065892021589048E-2</v>
      </c>
    </row>
    <row r="1098" spans="2:8" x14ac:dyDescent="0.3">
      <c r="B1098" s="205">
        <v>43672</v>
      </c>
      <c r="C1098" s="81">
        <v>410.801941</v>
      </c>
      <c r="D1098" s="62">
        <f t="shared" si="34"/>
        <v>8.7316703800268023</v>
      </c>
      <c r="E1098">
        <v>1.2534032524051397E-2</v>
      </c>
      <c r="G1098">
        <v>1091</v>
      </c>
      <c r="H1098">
        <f t="shared" ca="1" si="35"/>
        <v>-3.2143310853942994E-2</v>
      </c>
    </row>
    <row r="1099" spans="2:8" x14ac:dyDescent="0.3">
      <c r="B1099" s="205">
        <v>39127</v>
      </c>
      <c r="C1099" s="81">
        <v>42.212890999999999</v>
      </c>
      <c r="D1099" s="62">
        <f t="shared" si="34"/>
        <v>-0.75290411583150685</v>
      </c>
      <c r="E1099">
        <v>1.252487364094456E-2</v>
      </c>
      <c r="G1099">
        <v>1092</v>
      </c>
      <c r="H1099">
        <f t="shared" ca="1" si="35"/>
        <v>-9.2086885379298287E-3</v>
      </c>
    </row>
    <row r="1100" spans="2:8" x14ac:dyDescent="0.3">
      <c r="B1100" s="205">
        <v>41817</v>
      </c>
      <c r="C1100" s="81">
        <v>170.83607499999999</v>
      </c>
      <c r="D1100" s="62">
        <f t="shared" si="34"/>
        <v>28.468737219038786</v>
      </c>
      <c r="E1100">
        <v>1.2516926517112392E-2</v>
      </c>
      <c r="G1100">
        <v>1093</v>
      </c>
      <c r="H1100">
        <f t="shared" ca="1" si="35"/>
        <v>1.1671969734443836E-2</v>
      </c>
    </row>
    <row r="1101" spans="2:8" x14ac:dyDescent="0.3">
      <c r="B1101" s="205">
        <v>37532</v>
      </c>
      <c r="C1101" s="81">
        <v>5.7971969999999997</v>
      </c>
      <c r="D1101" s="62">
        <f t="shared" si="34"/>
        <v>-0.8205896479690522</v>
      </c>
      <c r="E1101">
        <v>1.2516563960071364E-2</v>
      </c>
      <c r="G1101">
        <v>1094</v>
      </c>
      <c r="H1101">
        <f t="shared" ca="1" si="35"/>
        <v>2.9369834494909599E-5</v>
      </c>
    </row>
    <row r="1102" spans="2:8" x14ac:dyDescent="0.3">
      <c r="B1102" s="205">
        <v>38756</v>
      </c>
      <c r="C1102" s="81">
        <v>32.3125</v>
      </c>
      <c r="D1102" s="62">
        <f t="shared" si="34"/>
        <v>-0.79659888406704182</v>
      </c>
      <c r="E1102">
        <v>1.2516410599634355E-2</v>
      </c>
      <c r="G1102">
        <v>1095</v>
      </c>
      <c r="H1102">
        <f t="shared" ca="1" si="35"/>
        <v>-3.1795950384005045E-3</v>
      </c>
    </row>
    <row r="1103" spans="2:8" x14ac:dyDescent="0.3">
      <c r="B1103" s="205">
        <v>41712</v>
      </c>
      <c r="C1103" s="81">
        <v>158.86097699999999</v>
      </c>
      <c r="D1103" s="62">
        <f t="shared" si="34"/>
        <v>-4.4755882150371032E-2</v>
      </c>
      <c r="E1103">
        <v>1.2514451234914833E-2</v>
      </c>
      <c r="G1103">
        <v>1096</v>
      </c>
      <c r="H1103">
        <f t="shared" ca="1" si="35"/>
        <v>-4.9410474831912757E-3</v>
      </c>
    </row>
    <row r="1104" spans="2:8" x14ac:dyDescent="0.3">
      <c r="B1104" s="205">
        <v>41771</v>
      </c>
      <c r="C1104" s="81">
        <v>166.30406199999999</v>
      </c>
      <c r="D1104" s="62">
        <f t="shared" si="34"/>
        <v>0.77799091527635467</v>
      </c>
      <c r="E1104">
        <v>1.2510691757379745E-2</v>
      </c>
      <c r="G1104">
        <v>1097</v>
      </c>
      <c r="H1104">
        <f t="shared" ca="1" si="35"/>
        <v>9.4834266176318446E-3</v>
      </c>
    </row>
    <row r="1105" spans="2:8" x14ac:dyDescent="0.3">
      <c r="B1105" s="205">
        <v>40773</v>
      </c>
      <c r="C1105" s="81">
        <v>93.534820999999994</v>
      </c>
      <c r="D1105" s="62">
        <f t="shared" si="34"/>
        <v>-0.79373383152745169</v>
      </c>
      <c r="E1105">
        <v>1.2506062355792429E-2</v>
      </c>
      <c r="G1105">
        <v>1098</v>
      </c>
      <c r="H1105">
        <f t="shared" ca="1" si="35"/>
        <v>4.7370658005872219E-3</v>
      </c>
    </row>
    <row r="1106" spans="2:8" x14ac:dyDescent="0.3">
      <c r="B1106" s="205">
        <v>43794</v>
      </c>
      <c r="C1106" s="81">
        <v>453.46661399999999</v>
      </c>
      <c r="D1106" s="62">
        <f t="shared" si="34"/>
        <v>38.591623070475656</v>
      </c>
      <c r="E1106">
        <v>1.2505461317328215E-2</v>
      </c>
      <c r="G1106">
        <v>1099</v>
      </c>
      <c r="H1106">
        <f t="shared" ca="1" si="35"/>
        <v>7.701490264847264E-3</v>
      </c>
    </row>
    <row r="1107" spans="2:8" x14ac:dyDescent="0.3">
      <c r="B1107" s="205">
        <v>38341</v>
      </c>
      <c r="C1107" s="81">
        <v>11.4536</v>
      </c>
      <c r="D1107" s="62">
        <f t="shared" si="34"/>
        <v>-0.76232251097958315</v>
      </c>
      <c r="E1107">
        <v>1.2478029723553061E-2</v>
      </c>
      <c r="G1107">
        <v>1100</v>
      </c>
      <c r="H1107">
        <f t="shared" ca="1" si="35"/>
        <v>4.7129459475074636E-3</v>
      </c>
    </row>
    <row r="1108" spans="2:8" x14ac:dyDescent="0.3">
      <c r="B1108" s="205">
        <v>39465</v>
      </c>
      <c r="C1108" s="81">
        <v>48.189670999999997</v>
      </c>
      <c r="D1108" s="62">
        <f t="shared" si="34"/>
        <v>-0.57672173780777902</v>
      </c>
      <c r="E1108">
        <v>1.2477744089218992E-2</v>
      </c>
      <c r="G1108">
        <v>1101</v>
      </c>
      <c r="H1108">
        <f t="shared" ca="1" si="35"/>
        <v>-4.5351198639204331E-2</v>
      </c>
    </row>
    <row r="1109" spans="2:8" x14ac:dyDescent="0.3">
      <c r="B1109" s="205">
        <v>41242</v>
      </c>
      <c r="C1109" s="81">
        <v>113.848679</v>
      </c>
      <c r="D1109" s="62">
        <f t="shared" si="34"/>
        <v>0.20362372862662972</v>
      </c>
      <c r="E1109">
        <v>1.2464638139472326E-2</v>
      </c>
      <c r="G1109">
        <v>1102</v>
      </c>
      <c r="H1109">
        <f t="shared" ca="1" si="35"/>
        <v>-2.6741331241859474E-2</v>
      </c>
    </row>
    <row r="1110" spans="2:8" x14ac:dyDescent="0.3">
      <c r="B1110" s="205">
        <v>41047</v>
      </c>
      <c r="C1110" s="81">
        <v>94.588263999999995</v>
      </c>
      <c r="D1110" s="62">
        <f t="shared" si="34"/>
        <v>-0.80913412732249335</v>
      </c>
      <c r="E1110">
        <v>1.2434419210494499E-2</v>
      </c>
      <c r="G1110">
        <v>1103</v>
      </c>
      <c r="H1110">
        <f t="shared" ca="1" si="35"/>
        <v>-1.7950350556545629E-3</v>
      </c>
    </row>
    <row r="1111" spans="2:8" x14ac:dyDescent="0.3">
      <c r="B1111" s="205">
        <v>44735</v>
      </c>
      <c r="C1111" s="81">
        <v>495.574524</v>
      </c>
      <c r="D1111" s="62">
        <f t="shared" si="34"/>
        <v>0.2670246403222119</v>
      </c>
      <c r="E1111">
        <v>1.2426124564008503E-2</v>
      </c>
      <c r="G1111">
        <v>1104</v>
      </c>
      <c r="H1111">
        <f t="shared" ca="1" si="35"/>
        <v>2.9130299854583482E-2</v>
      </c>
    </row>
    <row r="1112" spans="2:8" x14ac:dyDescent="0.3">
      <c r="B1112" s="205">
        <v>43649</v>
      </c>
      <c r="C1112" s="81">
        <v>391.13250699999998</v>
      </c>
      <c r="D1112" s="62">
        <f t="shared" si="34"/>
        <v>5.6850863060765429</v>
      </c>
      <c r="E1112">
        <v>1.2417538734338604E-2</v>
      </c>
      <c r="G1112">
        <v>1105</v>
      </c>
      <c r="H1112">
        <f t="shared" ca="1" si="35"/>
        <v>-2.3507777537793515E-2</v>
      </c>
    </row>
    <row r="1113" spans="2:8" x14ac:dyDescent="0.3">
      <c r="B1113" s="205">
        <v>40074</v>
      </c>
      <c r="C1113" s="81">
        <v>58.508220999999999</v>
      </c>
      <c r="D1113" s="62">
        <f t="shared" si="34"/>
        <v>-0.33121291317961782</v>
      </c>
      <c r="E1113">
        <v>1.2411003191726642E-2</v>
      </c>
      <c r="G1113">
        <v>1106</v>
      </c>
      <c r="H1113">
        <f t="shared" ca="1" si="35"/>
        <v>2.0884634204840321E-2</v>
      </c>
    </row>
    <row r="1114" spans="2:8" x14ac:dyDescent="0.3">
      <c r="B1114" s="205">
        <v>40892</v>
      </c>
      <c r="C1114" s="81">
        <v>87.484076999999999</v>
      </c>
      <c r="D1114" s="62">
        <f t="shared" si="34"/>
        <v>-0.82213070061031679</v>
      </c>
      <c r="E1114">
        <v>1.2409223307925668E-2</v>
      </c>
      <c r="G1114">
        <v>1107</v>
      </c>
      <c r="H1114">
        <f t="shared" ca="1" si="35"/>
        <v>-1.2189320118065845E-2</v>
      </c>
    </row>
    <row r="1115" spans="2:8" x14ac:dyDescent="0.3">
      <c r="B1115" s="205">
        <v>44166</v>
      </c>
      <c r="C1115" s="81">
        <v>491.84472699999998</v>
      </c>
      <c r="D1115" s="62">
        <f t="shared" si="34"/>
        <v>4.1851536322092775</v>
      </c>
      <c r="E1115">
        <v>1.2404951682993399E-2</v>
      </c>
      <c r="G1115">
        <v>1108</v>
      </c>
      <c r="H1115">
        <f t="shared" ca="1" si="35"/>
        <v>1.2266689601944051E-4</v>
      </c>
    </row>
    <row r="1116" spans="2:8" x14ac:dyDescent="0.3">
      <c r="B1116" s="205">
        <v>41072</v>
      </c>
      <c r="C1116" s="81">
        <v>94.856346000000002</v>
      </c>
      <c r="D1116" s="62">
        <f t="shared" si="34"/>
        <v>9.4291343440186456E-2</v>
      </c>
      <c r="E1116">
        <v>1.2398755023886196E-2</v>
      </c>
      <c r="G1116">
        <v>1109</v>
      </c>
      <c r="H1116">
        <f t="shared" ca="1" si="35"/>
        <v>1.0607724833646973E-2</v>
      </c>
    </row>
    <row r="1117" spans="2:8" x14ac:dyDescent="0.3">
      <c r="B1117" s="205">
        <v>40618</v>
      </c>
      <c r="C1117" s="81">
        <v>86.682899000000006</v>
      </c>
      <c r="D1117" s="62">
        <f t="shared" si="34"/>
        <v>-0.76988410160236009</v>
      </c>
      <c r="E1117">
        <v>1.2383436582751714E-2</v>
      </c>
      <c r="G1117">
        <v>1110</v>
      </c>
      <c r="H1117">
        <f t="shared" ca="1" si="35"/>
        <v>7.3040661842716376E-3</v>
      </c>
    </row>
    <row r="1118" spans="2:8" x14ac:dyDescent="0.3">
      <c r="B1118" s="205">
        <v>43637</v>
      </c>
      <c r="C1118" s="81">
        <v>376.69235200000003</v>
      </c>
      <c r="D1118" s="62">
        <f t="shared" si="34"/>
        <v>-0.32123361223173758</v>
      </c>
      <c r="E1118">
        <v>1.2377483812898944E-2</v>
      </c>
      <c r="G1118">
        <v>1111</v>
      </c>
      <c r="H1118">
        <f t="shared" ca="1" si="35"/>
        <v>-3.6382155380888011E-4</v>
      </c>
    </row>
    <row r="1119" spans="2:8" x14ac:dyDescent="0.3">
      <c r="B1119" s="205">
        <v>45090</v>
      </c>
      <c r="C1119" s="81">
        <v>554.96612500000003</v>
      </c>
      <c r="D1119" s="62">
        <f t="shared" si="34"/>
        <v>4.4491742269000669</v>
      </c>
      <c r="E1119">
        <v>1.2373639278795503E-2</v>
      </c>
      <c r="G1119">
        <v>1112</v>
      </c>
      <c r="H1119">
        <f t="shared" ca="1" si="35"/>
        <v>1.0042058058975886E-2</v>
      </c>
    </row>
    <row r="1120" spans="2:8" x14ac:dyDescent="0.3">
      <c r="B1120" s="205">
        <v>40723</v>
      </c>
      <c r="C1120" s="81">
        <v>101.844078</v>
      </c>
      <c r="D1120" s="62">
        <f t="shared" si="34"/>
        <v>-0.61914777697766532</v>
      </c>
      <c r="E1120">
        <v>1.2367747859430863E-2</v>
      </c>
      <c r="G1120">
        <v>1113</v>
      </c>
      <c r="H1120">
        <f t="shared" ca="1" si="35"/>
        <v>-1.4051430149262596E-2</v>
      </c>
    </row>
    <row r="1121" spans="2:8" x14ac:dyDescent="0.3">
      <c r="B1121" s="205">
        <v>42649</v>
      </c>
      <c r="C1121" s="81">
        <v>267.41101099999997</v>
      </c>
      <c r="D1121" s="62">
        <f t="shared" si="34"/>
        <v>5.514026247619122</v>
      </c>
      <c r="E1121">
        <v>1.2365325038134835E-2</v>
      </c>
      <c r="G1121">
        <v>1114</v>
      </c>
      <c r="H1121">
        <f t="shared" ca="1" si="35"/>
        <v>-6.2350202189470835E-3</v>
      </c>
    </row>
    <row r="1122" spans="2:8" x14ac:dyDescent="0.3">
      <c r="B1122" s="205">
        <v>39066</v>
      </c>
      <c r="C1122" s="81">
        <v>41.051571000000003</v>
      </c>
      <c r="D1122" s="62">
        <f t="shared" si="34"/>
        <v>-0.25608155875556504</v>
      </c>
      <c r="E1122">
        <v>1.2362457759220966E-2</v>
      </c>
      <c r="G1122">
        <v>1115</v>
      </c>
      <c r="H1122">
        <f t="shared" ca="1" si="35"/>
        <v>5.2063838069281703E-5</v>
      </c>
    </row>
    <row r="1123" spans="2:8" x14ac:dyDescent="0.3">
      <c r="B1123" s="205">
        <v>40038</v>
      </c>
      <c r="C1123" s="81">
        <v>55.182892000000002</v>
      </c>
      <c r="D1123" s="62">
        <f t="shared" si="34"/>
        <v>-0.8304034644414473</v>
      </c>
      <c r="E1123">
        <v>1.2360423397648507E-2</v>
      </c>
      <c r="G1123">
        <v>1116</v>
      </c>
      <c r="H1123">
        <f t="shared" ca="1" si="35"/>
        <v>9.6530444457534267E-3</v>
      </c>
    </row>
    <row r="1124" spans="2:8" x14ac:dyDescent="0.3">
      <c r="B1124" s="205">
        <v>43143</v>
      </c>
      <c r="C1124" s="81">
        <v>325.37747200000001</v>
      </c>
      <c r="D1124" s="62">
        <f t="shared" si="34"/>
        <v>-0.26049877061340465</v>
      </c>
      <c r="E1124">
        <v>1.2332989154658539E-2</v>
      </c>
      <c r="G1124">
        <v>1117</v>
      </c>
      <c r="H1124">
        <f t="shared" ca="1" si="35"/>
        <v>-2.7757661331479559E-2</v>
      </c>
    </row>
    <row r="1125" spans="2:8" x14ac:dyDescent="0.3">
      <c r="B1125" s="205">
        <v>43994</v>
      </c>
      <c r="C1125" s="81">
        <v>439.99585000000002</v>
      </c>
      <c r="D1125" s="62">
        <f t="shared" si="34"/>
        <v>-0.23050051686281237</v>
      </c>
      <c r="E1125">
        <v>1.2330564865352325E-2</v>
      </c>
      <c r="G1125">
        <v>1118</v>
      </c>
      <c r="H1125">
        <f t="shared" ca="1" si="35"/>
        <v>-5.8079086446226006E-3</v>
      </c>
    </row>
    <row r="1126" spans="2:8" x14ac:dyDescent="0.3">
      <c r="B1126" s="205">
        <v>45160</v>
      </c>
      <c r="C1126" s="81">
        <v>571.79486099999997</v>
      </c>
      <c r="D1126" s="62">
        <f t="shared" si="34"/>
        <v>6.9838024244147034E-2</v>
      </c>
      <c r="E1126">
        <v>1.2329334930545315E-2</v>
      </c>
      <c r="G1126">
        <v>1119</v>
      </c>
      <c r="H1126">
        <f t="shared" ca="1" si="35"/>
        <v>-4.522288387838469E-2</v>
      </c>
    </row>
    <row r="1127" spans="2:8" x14ac:dyDescent="0.3">
      <c r="B1127" s="205">
        <v>44980</v>
      </c>
      <c r="C1127" s="81">
        <v>534.46862799999997</v>
      </c>
      <c r="D1127" s="62">
        <f t="shared" si="34"/>
        <v>46.296668844771446</v>
      </c>
      <c r="E1127">
        <v>1.2284305278039925E-2</v>
      </c>
      <c r="G1127">
        <v>1120</v>
      </c>
      <c r="H1127">
        <f t="shared" ca="1" si="35"/>
        <v>1.9244014157512597E-2</v>
      </c>
    </row>
    <row r="1128" spans="2:8" x14ac:dyDescent="0.3">
      <c r="B1128" s="205">
        <v>38315</v>
      </c>
      <c r="C1128" s="81">
        <v>11.300344000000001</v>
      </c>
      <c r="D1128" s="62">
        <f t="shared" si="34"/>
        <v>-0.97874876539727318</v>
      </c>
      <c r="E1128">
        <v>1.2283008513847248E-2</v>
      </c>
      <c r="G1128">
        <v>1121</v>
      </c>
      <c r="H1128">
        <f t="shared" ca="1" si="35"/>
        <v>-4.3099438353013844E-2</v>
      </c>
    </row>
    <row r="1129" spans="2:8" x14ac:dyDescent="0.3">
      <c r="B1129" s="205">
        <v>45415</v>
      </c>
      <c r="C1129" s="81">
        <v>531.75</v>
      </c>
      <c r="D1129" s="62">
        <f t="shared" si="34"/>
        <v>0.21426360276488932</v>
      </c>
      <c r="E1129">
        <v>1.2278721011507078E-2</v>
      </c>
      <c r="G1129">
        <v>1122</v>
      </c>
      <c r="H1129">
        <f t="shared" ca="1" si="35"/>
        <v>-1.234450388173099E-2</v>
      </c>
    </row>
    <row r="1130" spans="2:8" x14ac:dyDescent="0.3">
      <c r="B1130" s="205">
        <v>43837</v>
      </c>
      <c r="C1130" s="81">
        <v>437.91973899999999</v>
      </c>
      <c r="D1130" s="62">
        <f t="shared" si="34"/>
        <v>7.3660267901491772E-2</v>
      </c>
      <c r="E1130">
        <v>1.2276764084709688E-2</v>
      </c>
      <c r="G1130">
        <v>1123</v>
      </c>
      <c r="H1130">
        <f t="shared" ca="1" si="35"/>
        <v>2.9172653353094482E-3</v>
      </c>
    </row>
    <row r="1131" spans="2:8" x14ac:dyDescent="0.3">
      <c r="B1131" s="205">
        <v>43550</v>
      </c>
      <c r="C1131" s="81">
        <v>407.875519</v>
      </c>
      <c r="D1131" s="62">
        <f t="shared" si="34"/>
        <v>8.5409231831748197E-3</v>
      </c>
      <c r="E1131">
        <v>1.2263251843070609E-2</v>
      </c>
      <c r="G1131">
        <v>1124</v>
      </c>
      <c r="H1131">
        <f t="shared" ca="1" si="35"/>
        <v>-1.7517337121312485E-2</v>
      </c>
    </row>
    <row r="1132" spans="2:8" x14ac:dyDescent="0.3">
      <c r="B1132" s="205">
        <v>43474</v>
      </c>
      <c r="C1132" s="81">
        <v>404.42138699999998</v>
      </c>
      <c r="D1132" s="62">
        <f t="shared" si="34"/>
        <v>1.499835652533555</v>
      </c>
      <c r="E1132">
        <v>1.2247882041513409E-2</v>
      </c>
      <c r="G1132">
        <v>1125</v>
      </c>
      <c r="H1132">
        <f t="shared" ca="1" si="35"/>
        <v>-9.9512788880802942E-3</v>
      </c>
    </row>
    <row r="1133" spans="2:8" x14ac:dyDescent="0.3">
      <c r="B1133" s="205">
        <v>41576</v>
      </c>
      <c r="C1133" s="81">
        <v>161.77919</v>
      </c>
      <c r="D1133" s="62">
        <f t="shared" si="34"/>
        <v>-0.66080496496461305</v>
      </c>
      <c r="E1133">
        <v>1.2233552569318901E-2</v>
      </c>
      <c r="G1133">
        <v>1126</v>
      </c>
      <c r="H1133">
        <f t="shared" ca="1" si="35"/>
        <v>2.120164449527406E-2</v>
      </c>
    </row>
    <row r="1134" spans="2:8" x14ac:dyDescent="0.3">
      <c r="B1134" s="205">
        <v>44083</v>
      </c>
      <c r="C1134" s="81">
        <v>476.95034800000002</v>
      </c>
      <c r="D1134" s="62">
        <f t="shared" si="34"/>
        <v>-0.13601215201327499</v>
      </c>
      <c r="E1134">
        <v>1.2232707144289756E-2</v>
      </c>
      <c r="G1134">
        <v>1127</v>
      </c>
      <c r="H1134">
        <f t="shared" ca="1" si="35"/>
        <v>-2.0869102172050232E-2</v>
      </c>
    </row>
    <row r="1135" spans="2:8" x14ac:dyDescent="0.3">
      <c r="B1135" s="205">
        <v>44669</v>
      </c>
      <c r="C1135" s="81">
        <v>552.03363000000002</v>
      </c>
      <c r="D1135" s="62">
        <f t="shared" si="34"/>
        <v>-5.8433626088568044E-2</v>
      </c>
      <c r="E1135">
        <v>1.2232491502055843E-2</v>
      </c>
      <c r="G1135">
        <v>1128</v>
      </c>
      <c r="H1135">
        <f t="shared" ca="1" si="35"/>
        <v>4.5067489642491271E-2</v>
      </c>
    </row>
    <row r="1136" spans="2:8" x14ac:dyDescent="0.3">
      <c r="B1136" s="205">
        <v>44433</v>
      </c>
      <c r="C1136" s="81">
        <v>586.29284700000005</v>
      </c>
      <c r="D1136" s="62">
        <f t="shared" si="34"/>
        <v>18.111349760515211</v>
      </c>
      <c r="E1136">
        <v>1.2228955751445201E-2</v>
      </c>
      <c r="G1136">
        <v>1129</v>
      </c>
      <c r="H1136">
        <f t="shared" ca="1" si="35"/>
        <v>-2.9834382451480644E-2</v>
      </c>
    </row>
    <row r="1137" spans="2:8" x14ac:dyDescent="0.3">
      <c r="B1137" s="205">
        <v>38777</v>
      </c>
      <c r="C1137" s="81">
        <v>30.677731000000001</v>
      </c>
      <c r="D1137" s="62">
        <f t="shared" si="34"/>
        <v>-0.29162299789032126</v>
      </c>
      <c r="E1137">
        <v>1.2228612837044175E-2</v>
      </c>
      <c r="G1137">
        <v>1130</v>
      </c>
      <c r="H1137">
        <f t="shared" ca="1" si="35"/>
        <v>8.4637425183956526E-3</v>
      </c>
    </row>
    <row r="1138" spans="2:8" x14ac:dyDescent="0.3">
      <c r="B1138" s="205">
        <v>38839</v>
      </c>
      <c r="C1138" s="81">
        <v>43.307068000000001</v>
      </c>
      <c r="D1138" s="62">
        <f t="shared" si="34"/>
        <v>0.4103525911764635</v>
      </c>
      <c r="E1138">
        <v>1.2223348471276801E-2</v>
      </c>
      <c r="G1138">
        <v>1131</v>
      </c>
      <c r="H1138">
        <f t="shared" ca="1" si="35"/>
        <v>-5.3381082440836572E-3</v>
      </c>
    </row>
    <row r="1139" spans="2:8" x14ac:dyDescent="0.3">
      <c r="B1139" s="205">
        <v>38771</v>
      </c>
      <c r="C1139" s="81">
        <v>30.706554000000001</v>
      </c>
      <c r="D1139" s="62">
        <f t="shared" si="34"/>
        <v>-0.92122268135463026</v>
      </c>
      <c r="E1139">
        <v>1.2216827265476706E-2</v>
      </c>
      <c r="G1139">
        <v>1132</v>
      </c>
      <c r="H1139">
        <f t="shared" ca="1" si="35"/>
        <v>7.9843739986446907E-3</v>
      </c>
    </row>
    <row r="1140" spans="2:8" x14ac:dyDescent="0.3">
      <c r="B1140" s="205">
        <v>43655</v>
      </c>
      <c r="C1140" s="81">
        <v>389.78927599999997</v>
      </c>
      <c r="D1140" s="62">
        <f t="shared" si="34"/>
        <v>3.2191747762003371</v>
      </c>
      <c r="E1140">
        <v>1.2208684013045737E-2</v>
      </c>
      <c r="G1140">
        <v>1133</v>
      </c>
      <c r="H1140">
        <f t="shared" ca="1" si="35"/>
        <v>-8.2361063803616935E-3</v>
      </c>
    </row>
    <row r="1141" spans="2:8" x14ac:dyDescent="0.3">
      <c r="B1141" s="205">
        <v>40382</v>
      </c>
      <c r="C1141" s="81">
        <v>92.385193000000001</v>
      </c>
      <c r="D1141" s="62">
        <f t="shared" si="34"/>
        <v>8.3696401465669257E-2</v>
      </c>
      <c r="E1141">
        <v>1.2204009283661424E-2</v>
      </c>
      <c r="G1141">
        <v>1134</v>
      </c>
      <c r="H1141">
        <f t="shared" ca="1" si="35"/>
        <v>-1.2253366125128777E-2</v>
      </c>
    </row>
    <row r="1142" spans="2:8" x14ac:dyDescent="0.3">
      <c r="B1142" s="205">
        <v>40879</v>
      </c>
      <c r="C1142" s="81">
        <v>85.250068999999996</v>
      </c>
      <c r="D1142" s="62">
        <f t="shared" si="34"/>
        <v>-0.70479795086104946</v>
      </c>
      <c r="E1142">
        <v>1.2201608550312337E-2</v>
      </c>
      <c r="G1142">
        <v>1135</v>
      </c>
      <c r="H1142">
        <f t="shared" ca="1" si="35"/>
        <v>-1.5758839399575411E-2</v>
      </c>
    </row>
    <row r="1143" spans="2:8" x14ac:dyDescent="0.3">
      <c r="B1143" s="205">
        <v>42961</v>
      </c>
      <c r="C1143" s="81">
        <v>288.78549199999998</v>
      </c>
      <c r="D1143" s="62">
        <f t="shared" si="34"/>
        <v>3.1856584686784761</v>
      </c>
      <c r="E1143">
        <v>1.2195110324855454E-2</v>
      </c>
      <c r="G1143">
        <v>1136</v>
      </c>
      <c r="H1143">
        <f t="shared" ca="1" si="35"/>
        <v>-1.5499898341099952E-2</v>
      </c>
    </row>
    <row r="1144" spans="2:8" x14ac:dyDescent="0.3">
      <c r="B1144" s="205">
        <v>40137</v>
      </c>
      <c r="C1144" s="81">
        <v>68.994040999999996</v>
      </c>
      <c r="D1144" s="62">
        <f t="shared" si="34"/>
        <v>0.7650815130040306</v>
      </c>
      <c r="E1144">
        <v>1.2175617191811764E-2</v>
      </c>
      <c r="G1144">
        <v>1137</v>
      </c>
      <c r="H1144">
        <f t="shared" ca="1" si="35"/>
        <v>1.8708659818875026E-2</v>
      </c>
    </row>
    <row r="1145" spans="2:8" x14ac:dyDescent="0.3">
      <c r="B1145" s="205">
        <v>39689</v>
      </c>
      <c r="C1145" s="81">
        <v>39.088303000000003</v>
      </c>
      <c r="D1145" s="62">
        <f t="shared" si="34"/>
        <v>-0.92588330088152015</v>
      </c>
      <c r="E1145">
        <v>1.2174745767772437E-2</v>
      </c>
      <c r="G1145">
        <v>1138</v>
      </c>
      <c r="H1145">
        <f t="shared" ca="1" si="35"/>
        <v>9.4061865625164401E-3</v>
      </c>
    </row>
    <row r="1146" spans="2:8" x14ac:dyDescent="0.3">
      <c r="B1146" s="205">
        <v>44985</v>
      </c>
      <c r="C1146" s="81">
        <v>527.38861099999997</v>
      </c>
      <c r="D1146" s="62">
        <f t="shared" si="34"/>
        <v>5.2334341609733439</v>
      </c>
      <c r="E1146">
        <v>1.2162605418848558E-2</v>
      </c>
      <c r="G1146">
        <v>1139</v>
      </c>
      <c r="H1146">
        <f t="shared" ca="1" si="35"/>
        <v>-7.8345565720650302E-3</v>
      </c>
    </row>
    <row r="1147" spans="2:8" x14ac:dyDescent="0.3">
      <c r="B1147" s="205">
        <v>40632</v>
      </c>
      <c r="C1147" s="81">
        <v>84.606430000000003</v>
      </c>
      <c r="D1147" s="62">
        <f t="shared" si="34"/>
        <v>-0.27527239335334464</v>
      </c>
      <c r="E1147">
        <v>1.2156608301331277E-2</v>
      </c>
      <c r="G1147">
        <v>1140</v>
      </c>
      <c r="H1147">
        <f t="shared" ca="1" si="35"/>
        <v>-1.2615941555517592E-2</v>
      </c>
    </row>
    <row r="1148" spans="2:8" x14ac:dyDescent="0.3">
      <c r="B1148" s="205">
        <v>41271</v>
      </c>
      <c r="C1148" s="81">
        <v>116.742386</v>
      </c>
      <c r="D1148" s="62">
        <f t="shared" si="34"/>
        <v>0.30707155483821713</v>
      </c>
      <c r="E1148">
        <v>1.2152254689964778E-2</v>
      </c>
      <c r="G1148">
        <v>1141</v>
      </c>
      <c r="H1148">
        <f t="shared" ca="1" si="35"/>
        <v>-8.0189529266024087E-3</v>
      </c>
    </row>
    <row r="1149" spans="2:8" x14ac:dyDescent="0.3">
      <c r="B1149" s="205">
        <v>40861</v>
      </c>
      <c r="C1149" s="81">
        <v>89.315987000000007</v>
      </c>
      <c r="D1149" s="62">
        <f t="shared" si="34"/>
        <v>-0.78519032122031618</v>
      </c>
      <c r="E1149">
        <v>1.2151795412674906E-2</v>
      </c>
      <c r="G1149">
        <v>1142</v>
      </c>
      <c r="H1149">
        <f t="shared" ca="1" si="35"/>
        <v>-2.1913322836316269E-2</v>
      </c>
    </row>
    <row r="1150" spans="2:8" x14ac:dyDescent="0.3">
      <c r="B1150" s="205">
        <v>43487</v>
      </c>
      <c r="C1150" s="81">
        <v>415.79126000000002</v>
      </c>
      <c r="D1150" s="62">
        <f t="shared" si="34"/>
        <v>-5.2262812152938522E-2</v>
      </c>
      <c r="E1150">
        <v>1.2145315058285042E-2</v>
      </c>
      <c r="G1150">
        <v>1143</v>
      </c>
      <c r="H1150">
        <f t="shared" ca="1" si="35"/>
        <v>2.7309562387094664E-2</v>
      </c>
    </row>
    <row r="1151" spans="2:8" x14ac:dyDescent="0.3">
      <c r="B1151" s="205">
        <v>43333</v>
      </c>
      <c r="C1151" s="81">
        <v>438.72000100000002</v>
      </c>
      <c r="D1151" s="62">
        <f t="shared" si="34"/>
        <v>76.287060864969618</v>
      </c>
      <c r="E1151">
        <v>1.2133226169760186E-2</v>
      </c>
      <c r="G1151">
        <v>1144</v>
      </c>
      <c r="H1151">
        <f t="shared" ca="1" si="35"/>
        <v>-3.5434460454800511E-2</v>
      </c>
    </row>
    <row r="1152" spans="2:8" x14ac:dyDescent="0.3">
      <c r="B1152" s="205">
        <v>37564</v>
      </c>
      <c r="C1152" s="81">
        <v>5.6764999999999999</v>
      </c>
      <c r="D1152" s="62">
        <f t="shared" si="34"/>
        <v>-0.96988784773581338</v>
      </c>
      <c r="E1152">
        <v>1.2104783913444399E-2</v>
      </c>
      <c r="G1152">
        <v>1145</v>
      </c>
      <c r="H1152">
        <f t="shared" ca="1" si="35"/>
        <v>4.7916982440229752E-2</v>
      </c>
    </row>
    <row r="1153" spans="2:8" x14ac:dyDescent="0.3">
      <c r="B1153" s="205">
        <v>41857</v>
      </c>
      <c r="C1153" s="81">
        <v>188.511932</v>
      </c>
      <c r="D1153" s="62">
        <f t="shared" si="34"/>
        <v>-0.23252616453973707</v>
      </c>
      <c r="E1153">
        <v>1.2077937330817832E-2</v>
      </c>
      <c r="G1153">
        <v>1146</v>
      </c>
      <c r="H1153">
        <f t="shared" ca="1" si="35"/>
        <v>-5.516218193508662E-3</v>
      </c>
    </row>
    <row r="1154" spans="2:8" x14ac:dyDescent="0.3">
      <c r="B1154" s="205">
        <v>42325</v>
      </c>
      <c r="C1154" s="81">
        <v>245.62652600000001</v>
      </c>
      <c r="D1154" s="62">
        <f t="shared" si="34"/>
        <v>16.715185864231373</v>
      </c>
      <c r="E1154">
        <v>1.2073616086053023E-2</v>
      </c>
      <c r="G1154">
        <v>1147</v>
      </c>
      <c r="H1154">
        <f t="shared" ca="1" si="35"/>
        <v>-1.2845528262735453E-2</v>
      </c>
    </row>
    <row r="1155" spans="2:8" x14ac:dyDescent="0.3">
      <c r="B1155" s="205">
        <v>38390</v>
      </c>
      <c r="C1155" s="81">
        <v>13.865309</v>
      </c>
      <c r="D1155" s="62">
        <f t="shared" si="34"/>
        <v>-0.97247502466894509</v>
      </c>
      <c r="E1155">
        <v>1.2069674681413237E-2</v>
      </c>
      <c r="G1155">
        <v>1148</v>
      </c>
      <c r="H1155">
        <f t="shared" ca="1" si="35"/>
        <v>1.2101408156491869E-2</v>
      </c>
    </row>
    <row r="1156" spans="2:8" x14ac:dyDescent="0.3">
      <c r="B1156" s="205">
        <v>44109</v>
      </c>
      <c r="C1156" s="81">
        <v>503.73556500000001</v>
      </c>
      <c r="D1156" s="62">
        <f t="shared" si="34"/>
        <v>5.7047437591122243</v>
      </c>
      <c r="E1156">
        <v>1.2067003178525919E-2</v>
      </c>
      <c r="G1156">
        <v>1149</v>
      </c>
      <c r="H1156">
        <f t="shared" ca="1" si="35"/>
        <v>3.3801805938974026E-3</v>
      </c>
    </row>
    <row r="1157" spans="2:8" x14ac:dyDescent="0.3">
      <c r="B1157" s="205">
        <v>40245</v>
      </c>
      <c r="C1157" s="81">
        <v>75.131218000000004</v>
      </c>
      <c r="D1157" s="62">
        <f t="shared" si="34"/>
        <v>-0.6768086091525457</v>
      </c>
      <c r="E1157">
        <v>1.2062517373705227E-2</v>
      </c>
      <c r="G1157">
        <v>1150</v>
      </c>
      <c r="H1157">
        <f t="shared" ca="1" si="35"/>
        <v>1.3937605310939103E-2</v>
      </c>
    </row>
    <row r="1158" spans="2:8" x14ac:dyDescent="0.3">
      <c r="B1158" s="205">
        <v>42032</v>
      </c>
      <c r="C1158" s="81">
        <v>232.466644</v>
      </c>
      <c r="D1158" s="62">
        <f t="shared" si="34"/>
        <v>3.1090816700035431</v>
      </c>
      <c r="E1158">
        <v>1.2060273880951156E-2</v>
      </c>
      <c r="G1158">
        <v>1151</v>
      </c>
      <c r="H1158">
        <f t="shared" ca="1" si="35"/>
        <v>2.2683328292265391E-3</v>
      </c>
    </row>
    <row r="1159" spans="2:8" x14ac:dyDescent="0.3">
      <c r="B1159" s="205">
        <v>40001</v>
      </c>
      <c r="C1159" s="81">
        <v>56.573867999999997</v>
      </c>
      <c r="D1159" s="62">
        <f t="shared" si="34"/>
        <v>0.17605384640394101</v>
      </c>
      <c r="E1159">
        <v>1.2052711156970616E-2</v>
      </c>
      <c r="G1159">
        <v>1152</v>
      </c>
      <c r="H1159">
        <f t="shared" ca="1" si="35"/>
        <v>2.0183249692922536E-2</v>
      </c>
    </row>
    <row r="1160" spans="2:8" x14ac:dyDescent="0.3">
      <c r="B1160" s="205">
        <v>39444</v>
      </c>
      <c r="C1160" s="81">
        <v>48.104827999999998</v>
      </c>
      <c r="D1160" s="62">
        <f t="shared" ref="D1160:D1223" si="36">(C1160-C1161)/C1161</f>
        <v>-0.80311725134640066</v>
      </c>
      <c r="E1160">
        <v>1.2048373245027054E-2</v>
      </c>
      <c r="G1160">
        <v>1153</v>
      </c>
      <c r="H1160">
        <f t="shared" ca="1" si="35"/>
        <v>-1.2087722594942989E-2</v>
      </c>
    </row>
    <row r="1161" spans="2:8" x14ac:dyDescent="0.3">
      <c r="B1161" s="205">
        <v>42129</v>
      </c>
      <c r="C1161" s="81">
        <v>244.332367</v>
      </c>
      <c r="D1161" s="62">
        <f t="shared" si="36"/>
        <v>5.455489601856061</v>
      </c>
      <c r="E1161">
        <v>1.204814391431226E-2</v>
      </c>
      <c r="G1161">
        <v>1154</v>
      </c>
      <c r="H1161">
        <f t="shared" ref="H1161:H1224" ca="1" si="37">_xlfn.NORM.INV(RAND(),N$10,N$11)</f>
        <v>-1.2803361937993316E-3</v>
      </c>
    </row>
    <row r="1162" spans="2:8" x14ac:dyDescent="0.3">
      <c r="B1162" s="205">
        <v>39757</v>
      </c>
      <c r="C1162" s="81">
        <v>37.848773999999999</v>
      </c>
      <c r="D1162" s="62">
        <f t="shared" si="36"/>
        <v>-0.92933387659449784</v>
      </c>
      <c r="E1162">
        <v>1.2000197754185243E-2</v>
      </c>
      <c r="G1162">
        <v>1155</v>
      </c>
      <c r="H1162">
        <f t="shared" ca="1" si="37"/>
        <v>2.4384836105550485E-2</v>
      </c>
    </row>
    <row r="1163" spans="2:8" x14ac:dyDescent="0.3">
      <c r="B1163" s="205">
        <v>45349</v>
      </c>
      <c r="C1163" s="81">
        <v>535.59997599999997</v>
      </c>
      <c r="D1163" s="62">
        <f t="shared" si="36"/>
        <v>11.548390753156976</v>
      </c>
      <c r="E1163">
        <v>1.1998065186584733E-2</v>
      </c>
      <c r="G1163">
        <v>1156</v>
      </c>
      <c r="H1163">
        <f t="shared" ca="1" si="37"/>
        <v>-3.900251112646716E-2</v>
      </c>
    </row>
    <row r="1164" spans="2:8" x14ac:dyDescent="0.3">
      <c r="B1164" s="205">
        <v>39238</v>
      </c>
      <c r="C1164" s="81">
        <v>42.682761999999997</v>
      </c>
      <c r="D1164" s="62">
        <f t="shared" si="36"/>
        <v>-0.40742981066025319</v>
      </c>
      <c r="E1164">
        <v>1.1987986004647014E-2</v>
      </c>
      <c r="G1164">
        <v>1157</v>
      </c>
      <c r="H1164">
        <f t="shared" ca="1" si="37"/>
        <v>1.9029749681617823E-2</v>
      </c>
    </row>
    <row r="1165" spans="2:8" x14ac:dyDescent="0.3">
      <c r="B1165" s="205">
        <v>40128</v>
      </c>
      <c r="C1165" s="81">
        <v>72.029883999999996</v>
      </c>
      <c r="D1165" s="62">
        <f t="shared" si="36"/>
        <v>-0.5973072485510823</v>
      </c>
      <c r="E1165">
        <v>1.1966925051849832E-2</v>
      </c>
      <c r="G1165">
        <v>1158</v>
      </c>
      <c r="H1165">
        <f t="shared" ca="1" si="37"/>
        <v>-1.1718449787958096E-3</v>
      </c>
    </row>
    <row r="1166" spans="2:8" x14ac:dyDescent="0.3">
      <c r="B1166" s="205">
        <v>41829</v>
      </c>
      <c r="C1166" s="81">
        <v>178.870575</v>
      </c>
      <c r="D1166" s="62">
        <f t="shared" si="36"/>
        <v>1.0519428028432196</v>
      </c>
      <c r="E1166">
        <v>1.1948151715766842E-2</v>
      </c>
      <c r="G1166">
        <v>1159</v>
      </c>
      <c r="H1166">
        <f t="shared" ca="1" si="37"/>
        <v>-1.2424382205509212E-2</v>
      </c>
    </row>
    <row r="1167" spans="2:8" x14ac:dyDescent="0.3">
      <c r="B1167" s="205">
        <v>40885</v>
      </c>
      <c r="C1167" s="81">
        <v>87.171325999999993</v>
      </c>
      <c r="D1167" s="62">
        <f t="shared" si="36"/>
        <v>13.337200497361877</v>
      </c>
      <c r="E1167">
        <v>1.1929394614699787E-2</v>
      </c>
      <c r="G1167">
        <v>1160</v>
      </c>
      <c r="H1167">
        <f t="shared" ca="1" si="37"/>
        <v>-3.4656460669118927E-2</v>
      </c>
    </row>
    <row r="1168" spans="2:8" x14ac:dyDescent="0.3">
      <c r="B1168" s="205">
        <v>37501</v>
      </c>
      <c r="C1168" s="81">
        <v>6.0800799999999997</v>
      </c>
      <c r="D1168" s="62">
        <f t="shared" si="36"/>
        <v>-0.98920980490565302</v>
      </c>
      <c r="E1168">
        <v>1.1927438434262517E-2</v>
      </c>
      <c r="G1168">
        <v>1161</v>
      </c>
      <c r="H1168">
        <f t="shared" ca="1" si="37"/>
        <v>-1.3998035367551509E-2</v>
      </c>
    </row>
    <row r="1169" spans="2:8" x14ac:dyDescent="0.3">
      <c r="B1169" s="205">
        <v>45092</v>
      </c>
      <c r="C1169" s="81">
        <v>563.48193400000002</v>
      </c>
      <c r="D1169" s="62">
        <f t="shared" si="36"/>
        <v>1.2049622021165398</v>
      </c>
      <c r="E1169">
        <v>1.1914323619459053E-2</v>
      </c>
      <c r="G1169">
        <v>1162</v>
      </c>
      <c r="H1169">
        <f t="shared" ca="1" si="37"/>
        <v>4.729257695699024E-2</v>
      </c>
    </row>
    <row r="1170" spans="2:8" x14ac:dyDescent="0.3">
      <c r="B1170" s="205">
        <v>42180</v>
      </c>
      <c r="C1170" s="81">
        <v>255.55174299999999</v>
      </c>
      <c r="D1170" s="62">
        <f t="shared" si="36"/>
        <v>4.6592338656520109</v>
      </c>
      <c r="E1170">
        <v>1.1883097085880071E-2</v>
      </c>
      <c r="G1170">
        <v>1163</v>
      </c>
      <c r="H1170">
        <f t="shared" ca="1" si="37"/>
        <v>-3.9314013652536332E-2</v>
      </c>
    </row>
    <row r="1171" spans="2:8" x14ac:dyDescent="0.3">
      <c r="B1171" s="205">
        <v>39394</v>
      </c>
      <c r="C1171" s="81">
        <v>45.156596999999998</v>
      </c>
      <c r="D1171" s="62">
        <f t="shared" si="36"/>
        <v>-0.8178003273006238</v>
      </c>
      <c r="E1171">
        <v>1.1882175681047829E-2</v>
      </c>
      <c r="G1171">
        <v>1164</v>
      </c>
      <c r="H1171">
        <f t="shared" ca="1" si="37"/>
        <v>-1.5319774939953963E-2</v>
      </c>
    </row>
    <row r="1172" spans="2:8" x14ac:dyDescent="0.3">
      <c r="B1172" s="205">
        <v>42149</v>
      </c>
      <c r="C1172" s="81">
        <v>247.841263</v>
      </c>
      <c r="D1172" s="62">
        <f t="shared" si="36"/>
        <v>-0.53344166076031174</v>
      </c>
      <c r="E1172">
        <v>1.1875480619521208E-2</v>
      </c>
      <c r="G1172">
        <v>1165</v>
      </c>
      <c r="H1172">
        <f t="shared" ca="1" si="37"/>
        <v>2.6405085838236606E-3</v>
      </c>
    </row>
    <row r="1173" spans="2:8" x14ac:dyDescent="0.3">
      <c r="B1173" s="205">
        <v>44207</v>
      </c>
      <c r="C1173" s="81">
        <v>531.21173099999999</v>
      </c>
      <c r="D1173" s="62">
        <f t="shared" si="36"/>
        <v>11.402459298266511</v>
      </c>
      <c r="E1173">
        <v>1.1849866007711853E-2</v>
      </c>
      <c r="G1173">
        <v>1166</v>
      </c>
      <c r="H1173">
        <f t="shared" ca="1" si="37"/>
        <v>7.8007923239301977E-3</v>
      </c>
    </row>
    <row r="1174" spans="2:8" x14ac:dyDescent="0.3">
      <c r="B1174" s="205">
        <v>39094</v>
      </c>
      <c r="C1174" s="81">
        <v>42.831161000000002</v>
      </c>
      <c r="D1174" s="62">
        <f t="shared" si="36"/>
        <v>-0.53048472996966278</v>
      </c>
      <c r="E1174">
        <v>1.1842703664914007E-2</v>
      </c>
      <c r="G1174">
        <v>1167</v>
      </c>
      <c r="H1174">
        <f t="shared" ca="1" si="37"/>
        <v>1.8138537380723872E-2</v>
      </c>
    </row>
    <row r="1175" spans="2:8" x14ac:dyDescent="0.3">
      <c r="B1175" s="205">
        <v>40763</v>
      </c>
      <c r="C1175" s="81">
        <v>91.224213000000006</v>
      </c>
      <c r="D1175" s="62">
        <f t="shared" si="36"/>
        <v>1.0107302396026441</v>
      </c>
      <c r="E1175">
        <v>1.1828732082199917E-2</v>
      </c>
      <c r="G1175">
        <v>1168</v>
      </c>
      <c r="H1175">
        <f t="shared" ca="1" si="37"/>
        <v>-2.0585886178452271E-2</v>
      </c>
    </row>
    <row r="1176" spans="2:8" x14ac:dyDescent="0.3">
      <c r="B1176" s="205">
        <v>39563</v>
      </c>
      <c r="C1176" s="81">
        <v>45.368698000000002</v>
      </c>
      <c r="D1176" s="62">
        <f t="shared" si="36"/>
        <v>5.3649069668402797E-3</v>
      </c>
      <c r="E1176">
        <v>1.1825968967698329E-2</v>
      </c>
      <c r="G1176">
        <v>1169</v>
      </c>
      <c r="H1176">
        <f t="shared" ca="1" si="37"/>
        <v>6.2725212638618383E-3</v>
      </c>
    </row>
    <row r="1177" spans="2:8" x14ac:dyDescent="0.3">
      <c r="B1177" s="205">
        <v>39370</v>
      </c>
      <c r="C1177" s="81">
        <v>45.126598000000001</v>
      </c>
      <c r="D1177" s="62">
        <f t="shared" si="36"/>
        <v>2.434455444037483</v>
      </c>
      <c r="E1177">
        <v>1.1809421362142561E-2</v>
      </c>
      <c r="G1177">
        <v>1170</v>
      </c>
      <c r="H1177">
        <f t="shared" ca="1" si="37"/>
        <v>-9.9670285032325973E-3</v>
      </c>
    </row>
    <row r="1178" spans="2:8" x14ac:dyDescent="0.3">
      <c r="B1178" s="205">
        <v>38380</v>
      </c>
      <c r="C1178" s="81">
        <v>13.139374999999999</v>
      </c>
      <c r="D1178" s="62">
        <f t="shared" si="36"/>
        <v>-0.96859255905360819</v>
      </c>
      <c r="E1178">
        <v>1.180136855339625E-2</v>
      </c>
      <c r="G1178">
        <v>1171</v>
      </c>
      <c r="H1178">
        <f t="shared" ca="1" si="37"/>
        <v>8.6319913766788291E-3</v>
      </c>
    </row>
    <row r="1179" spans="2:8" x14ac:dyDescent="0.3">
      <c r="B1179" s="205">
        <v>43368</v>
      </c>
      <c r="C1179" s="81">
        <v>418.35229500000003</v>
      </c>
      <c r="D1179" s="62">
        <f t="shared" si="36"/>
        <v>44.324386921556581</v>
      </c>
      <c r="E1179">
        <v>1.1794804747202518E-2</v>
      </c>
      <c r="G1179">
        <v>1172</v>
      </c>
      <c r="H1179">
        <f t="shared" ca="1" si="37"/>
        <v>1.3436105595930722E-2</v>
      </c>
    </row>
    <row r="1180" spans="2:8" x14ac:dyDescent="0.3">
      <c r="B1180" s="205">
        <v>38232</v>
      </c>
      <c r="C1180" s="81">
        <v>9.230181</v>
      </c>
      <c r="D1180" s="62">
        <f t="shared" si="36"/>
        <v>-0.75085385541104577</v>
      </c>
      <c r="E1180">
        <v>1.1790360271421987E-2</v>
      </c>
      <c r="G1180">
        <v>1173</v>
      </c>
      <c r="H1180">
        <f t="shared" ca="1" si="37"/>
        <v>-1.8727221581034643E-2</v>
      </c>
    </row>
    <row r="1181" spans="2:8" x14ac:dyDescent="0.3">
      <c r="B1181" s="205">
        <v>38931</v>
      </c>
      <c r="C1181" s="81">
        <v>37.047255999999997</v>
      </c>
      <c r="D1181" s="62">
        <f t="shared" si="36"/>
        <v>-0.14677229878272127</v>
      </c>
      <c r="E1181">
        <v>1.1787141797408904E-2</v>
      </c>
      <c r="G1181">
        <v>1174</v>
      </c>
      <c r="H1181">
        <f t="shared" ca="1" si="37"/>
        <v>4.1591389374682573E-3</v>
      </c>
    </row>
    <row r="1182" spans="2:8" x14ac:dyDescent="0.3">
      <c r="B1182" s="205">
        <v>39269</v>
      </c>
      <c r="C1182" s="81">
        <v>43.420127999999998</v>
      </c>
      <c r="D1182" s="62">
        <f t="shared" si="36"/>
        <v>-0.91478490577435467</v>
      </c>
      <c r="E1182">
        <v>1.178219455470301E-2</v>
      </c>
      <c r="G1182">
        <v>1175</v>
      </c>
      <c r="H1182">
        <f t="shared" ca="1" si="37"/>
        <v>-1.9159378991073974E-2</v>
      </c>
    </row>
    <row r="1183" spans="2:8" x14ac:dyDescent="0.3">
      <c r="B1183" s="205">
        <v>44259</v>
      </c>
      <c r="C1183" s="81">
        <v>509.53564499999999</v>
      </c>
      <c r="D1183" s="62">
        <f t="shared" si="36"/>
        <v>0.94570564594540907</v>
      </c>
      <c r="E1183">
        <v>1.1773969399554692E-2</v>
      </c>
      <c r="G1183">
        <v>1176</v>
      </c>
      <c r="H1183">
        <f t="shared" ca="1" si="37"/>
        <v>-1.0021088325976729E-2</v>
      </c>
    </row>
    <row r="1184" spans="2:8" x14ac:dyDescent="0.3">
      <c r="B1184" s="205">
        <v>42107</v>
      </c>
      <c r="C1184" s="81">
        <v>261.87704500000001</v>
      </c>
      <c r="D1184" s="62">
        <f t="shared" si="36"/>
        <v>0.66715551475713486</v>
      </c>
      <c r="E1184">
        <v>1.1773266903108636E-2</v>
      </c>
      <c r="G1184">
        <v>1177</v>
      </c>
      <c r="H1184">
        <f t="shared" ca="1" si="37"/>
        <v>-5.8052834432294215E-3</v>
      </c>
    </row>
    <row r="1185" spans="2:8" x14ac:dyDescent="0.3">
      <c r="B1185" s="205">
        <v>41670</v>
      </c>
      <c r="C1185" s="81">
        <v>157.08015399999999</v>
      </c>
      <c r="D1185" s="62">
        <f t="shared" si="36"/>
        <v>25.601391711374845</v>
      </c>
      <c r="E1185">
        <v>1.176476180602321E-2</v>
      </c>
      <c r="G1185">
        <v>1178</v>
      </c>
      <c r="H1185">
        <f t="shared" ca="1" si="37"/>
        <v>1.1219769833818925E-2</v>
      </c>
    </row>
    <row r="1186" spans="2:8" x14ac:dyDescent="0.3">
      <c r="B1186" s="205">
        <v>37782</v>
      </c>
      <c r="C1186" s="81">
        <v>5.90496</v>
      </c>
      <c r="D1186" s="62">
        <f t="shared" si="36"/>
        <v>-0.98801137158242514</v>
      </c>
      <c r="E1186">
        <v>1.1764649440450055E-2</v>
      </c>
      <c r="G1186">
        <v>1179</v>
      </c>
      <c r="H1186">
        <f t="shared" ca="1" si="37"/>
        <v>1.233866533805104E-3</v>
      </c>
    </row>
    <row r="1187" spans="2:8" x14ac:dyDescent="0.3">
      <c r="B1187" s="205">
        <v>44092</v>
      </c>
      <c r="C1187" s="81">
        <v>492.54675300000002</v>
      </c>
      <c r="D1187" s="62">
        <f t="shared" si="36"/>
        <v>11.862829650538995</v>
      </c>
      <c r="E1187">
        <v>1.1739985279502138E-2</v>
      </c>
      <c r="G1187">
        <v>1180</v>
      </c>
      <c r="H1187">
        <f t="shared" ca="1" si="37"/>
        <v>-7.1279048808036991E-3</v>
      </c>
    </row>
    <row r="1188" spans="2:8" x14ac:dyDescent="0.3">
      <c r="B1188" s="205">
        <v>38993</v>
      </c>
      <c r="C1188" s="81">
        <v>38.292254999999997</v>
      </c>
      <c r="D1188" s="62">
        <f t="shared" si="36"/>
        <v>-0.58852499798760927</v>
      </c>
      <c r="E1188">
        <v>1.1732071817280034E-2</v>
      </c>
      <c r="G1188">
        <v>1181</v>
      </c>
      <c r="H1188">
        <f t="shared" ca="1" si="37"/>
        <v>2.5268624653228312E-2</v>
      </c>
    </row>
    <row r="1189" spans="2:8" x14ac:dyDescent="0.3">
      <c r="B1189" s="205">
        <v>40422</v>
      </c>
      <c r="C1189" s="81">
        <v>93.060951000000003</v>
      </c>
      <c r="D1189" s="62">
        <f t="shared" si="36"/>
        <v>-0.83731842395175282</v>
      </c>
      <c r="E1189">
        <v>1.1708344272286376E-2</v>
      </c>
      <c r="G1189">
        <v>1182</v>
      </c>
      <c r="H1189">
        <f t="shared" ca="1" si="37"/>
        <v>8.9116211436838615E-3</v>
      </c>
    </row>
    <row r="1190" spans="2:8" x14ac:dyDescent="0.3">
      <c r="B1190" s="205">
        <v>45133</v>
      </c>
      <c r="C1190" s="81">
        <v>572.04357900000002</v>
      </c>
      <c r="D1190" s="62">
        <f t="shared" si="36"/>
        <v>0.15359601694125136</v>
      </c>
      <c r="E1190">
        <v>1.1700602220548376E-2</v>
      </c>
      <c r="G1190">
        <v>1183</v>
      </c>
      <c r="H1190">
        <f t="shared" ca="1" si="37"/>
        <v>2.4714463382196454E-3</v>
      </c>
    </row>
    <row r="1191" spans="2:8" x14ac:dyDescent="0.3">
      <c r="B1191" s="205">
        <v>44188</v>
      </c>
      <c r="C1191" s="81">
        <v>495.878601</v>
      </c>
      <c r="D1191" s="62">
        <f t="shared" si="36"/>
        <v>0.94029106005319896</v>
      </c>
      <c r="E1191">
        <v>1.1700559717140582E-2</v>
      </c>
      <c r="G1191">
        <v>1184</v>
      </c>
      <c r="H1191">
        <f t="shared" ca="1" si="37"/>
        <v>-2.2294185375376897E-2</v>
      </c>
    </row>
    <row r="1192" spans="2:8" x14ac:dyDescent="0.3">
      <c r="B1192" s="205">
        <v>42793</v>
      </c>
      <c r="C1192" s="81">
        <v>255.56918300000001</v>
      </c>
      <c r="D1192" s="62">
        <f t="shared" si="36"/>
        <v>-0.49484725055678802</v>
      </c>
      <c r="E1192">
        <v>1.168650290300766E-2</v>
      </c>
      <c r="G1192">
        <v>1185</v>
      </c>
      <c r="H1192">
        <f t="shared" ca="1" si="37"/>
        <v>-4.9687902699015324E-2</v>
      </c>
    </row>
    <row r="1193" spans="2:8" x14ac:dyDescent="0.3">
      <c r="B1193" s="205">
        <v>44739</v>
      </c>
      <c r="C1193" s="81">
        <v>505.92456099999998</v>
      </c>
      <c r="D1193" s="62">
        <f t="shared" si="36"/>
        <v>0.94641040540575538</v>
      </c>
      <c r="E1193">
        <v>1.1672401041641248E-2</v>
      </c>
      <c r="G1193">
        <v>1186</v>
      </c>
      <c r="H1193">
        <f t="shared" ca="1" si="37"/>
        <v>1.570926124120248E-2</v>
      </c>
    </row>
    <row r="1194" spans="2:8" x14ac:dyDescent="0.3">
      <c r="B1194" s="205">
        <v>42825</v>
      </c>
      <c r="C1194" s="81">
        <v>259.92697099999998</v>
      </c>
      <c r="D1194" s="62">
        <f t="shared" si="36"/>
        <v>5.6789502488852071</v>
      </c>
      <c r="E1194">
        <v>1.1672020259083897E-2</v>
      </c>
      <c r="G1194">
        <v>1187</v>
      </c>
      <c r="H1194">
        <f t="shared" ca="1" si="37"/>
        <v>5.8662781067212462E-2</v>
      </c>
    </row>
    <row r="1195" spans="2:8" x14ac:dyDescent="0.3">
      <c r="B1195" s="205">
        <v>39827</v>
      </c>
      <c r="C1195" s="81">
        <v>38.917338999999998</v>
      </c>
      <c r="D1195" s="62">
        <f t="shared" si="36"/>
        <v>0.86376466839266652</v>
      </c>
      <c r="E1195">
        <v>1.1666439814676653E-2</v>
      </c>
      <c r="G1195">
        <v>1188</v>
      </c>
      <c r="H1195">
        <f t="shared" ca="1" si="37"/>
        <v>1.8163675859468788E-3</v>
      </c>
    </row>
    <row r="1196" spans="2:8" x14ac:dyDescent="0.3">
      <c r="B1196" s="205">
        <v>38595</v>
      </c>
      <c r="C1196" s="81">
        <v>20.881036999999999</v>
      </c>
      <c r="D1196" s="62">
        <f t="shared" si="36"/>
        <v>-0.9607622829564858</v>
      </c>
      <c r="E1196">
        <v>1.1664621151383786E-2</v>
      </c>
      <c r="G1196">
        <v>1189</v>
      </c>
      <c r="H1196">
        <f t="shared" ca="1" si="37"/>
        <v>-1.0605760821960027E-2</v>
      </c>
    </row>
    <row r="1197" spans="2:8" x14ac:dyDescent="0.3">
      <c r="B1197" s="205">
        <v>44652</v>
      </c>
      <c r="C1197" s="81">
        <v>532.16747999999995</v>
      </c>
      <c r="D1197" s="62">
        <f t="shared" si="36"/>
        <v>1.1416247623846474</v>
      </c>
      <c r="E1197">
        <v>1.1656104492478125E-2</v>
      </c>
      <c r="G1197">
        <v>1190</v>
      </c>
      <c r="H1197">
        <f t="shared" ca="1" si="37"/>
        <v>1.3312474510771687E-2</v>
      </c>
    </row>
    <row r="1198" spans="2:8" x14ac:dyDescent="0.3">
      <c r="B1198" s="205">
        <v>42086</v>
      </c>
      <c r="C1198" s="81">
        <v>248.48773199999999</v>
      </c>
      <c r="D1198" s="62">
        <f t="shared" si="36"/>
        <v>-6.0273213355321237E-2</v>
      </c>
      <c r="E1198">
        <v>1.1654324288478662E-2</v>
      </c>
      <c r="G1198">
        <v>1191</v>
      </c>
      <c r="H1198">
        <f t="shared" ca="1" si="37"/>
        <v>-1.4362945492055603E-2</v>
      </c>
    </row>
    <row r="1199" spans="2:8" x14ac:dyDescent="0.3">
      <c r="B1199" s="205">
        <v>42815</v>
      </c>
      <c r="C1199" s="81">
        <v>264.42550699999998</v>
      </c>
      <c r="D1199" s="62">
        <f t="shared" si="36"/>
        <v>10.139550186731656</v>
      </c>
      <c r="E1199">
        <v>1.1652806243177905E-2</v>
      </c>
      <c r="G1199">
        <v>1192</v>
      </c>
      <c r="H1199">
        <f t="shared" ca="1" si="37"/>
        <v>-1.0669142284018752E-2</v>
      </c>
    </row>
    <row r="1200" spans="2:8" x14ac:dyDescent="0.3">
      <c r="B1200" s="205">
        <v>38644</v>
      </c>
      <c r="C1200" s="81">
        <v>23.737539000000002</v>
      </c>
      <c r="D1200" s="62">
        <f t="shared" si="36"/>
        <v>-0.90892246270723898</v>
      </c>
      <c r="E1200">
        <v>1.1652297498547697E-2</v>
      </c>
      <c r="G1200">
        <v>1193</v>
      </c>
      <c r="H1200">
        <f t="shared" ca="1" si="37"/>
        <v>3.3974740653863467E-2</v>
      </c>
    </row>
    <row r="1201" spans="2:8" x14ac:dyDescent="0.3">
      <c r="B1201" s="205">
        <v>42811</v>
      </c>
      <c r="C1201" s="81">
        <v>260.63000499999998</v>
      </c>
      <c r="D1201" s="62">
        <f t="shared" si="36"/>
        <v>0.15913576888109618</v>
      </c>
      <c r="E1201">
        <v>1.1640891703264338E-2</v>
      </c>
      <c r="G1201">
        <v>1194</v>
      </c>
      <c r="H1201">
        <f t="shared" ca="1" si="37"/>
        <v>-4.6320396309694756E-3</v>
      </c>
    </row>
    <row r="1202" spans="2:8" x14ac:dyDescent="0.3">
      <c r="B1202" s="205">
        <v>41970</v>
      </c>
      <c r="C1202" s="81">
        <v>224.848557</v>
      </c>
      <c r="D1202" s="62">
        <f t="shared" si="36"/>
        <v>-0.58848538404266459</v>
      </c>
      <c r="E1202">
        <v>1.1632799043813957E-2</v>
      </c>
      <c r="G1202">
        <v>1195</v>
      </c>
      <c r="H1202">
        <f t="shared" ca="1" si="37"/>
        <v>3.6319354354083629E-2</v>
      </c>
    </row>
    <row r="1203" spans="2:8" x14ac:dyDescent="0.3">
      <c r="B1203" s="205">
        <v>44659</v>
      </c>
      <c r="C1203" s="81">
        <v>546.39263900000003</v>
      </c>
      <c r="D1203" s="62">
        <f t="shared" si="36"/>
        <v>15.207386117403686</v>
      </c>
      <c r="E1203">
        <v>1.162485744765859E-2</v>
      </c>
      <c r="G1203">
        <v>1196</v>
      </c>
      <c r="H1203">
        <f t="shared" ca="1" si="37"/>
        <v>-2.2069172594817041E-2</v>
      </c>
    </row>
    <row r="1204" spans="2:8" x14ac:dyDescent="0.3">
      <c r="B1204" s="205">
        <v>38806</v>
      </c>
      <c r="C1204" s="81">
        <v>33.712569999999999</v>
      </c>
      <c r="D1204" s="62">
        <f t="shared" si="36"/>
        <v>-2.1044430247299163E-2</v>
      </c>
      <c r="E1204">
        <v>1.1615406241248131E-2</v>
      </c>
      <c r="G1204">
        <v>1197</v>
      </c>
      <c r="H1204">
        <f t="shared" ca="1" si="37"/>
        <v>3.5760659719968435E-3</v>
      </c>
    </row>
    <row r="1205" spans="2:8" x14ac:dyDescent="0.3">
      <c r="B1205" s="205">
        <v>38810</v>
      </c>
      <c r="C1205" s="81">
        <v>34.437283000000001</v>
      </c>
      <c r="D1205" s="62">
        <f t="shared" si="36"/>
        <v>-0.7074336392020103</v>
      </c>
      <c r="E1205">
        <v>1.1612191429165093E-2</v>
      </c>
      <c r="G1205">
        <v>1198</v>
      </c>
      <c r="H1205">
        <f t="shared" ca="1" si="37"/>
        <v>-5.13829942694152E-2</v>
      </c>
    </row>
    <row r="1206" spans="2:8" x14ac:dyDescent="0.3">
      <c r="B1206" s="205">
        <v>41163</v>
      </c>
      <c r="C1206" s="81">
        <v>117.707596</v>
      </c>
      <c r="D1206" s="62">
        <f t="shared" si="36"/>
        <v>-0.54369646610175826</v>
      </c>
      <c r="E1206">
        <v>1.1596452896211758E-2</v>
      </c>
      <c r="G1206">
        <v>1199</v>
      </c>
      <c r="H1206">
        <f t="shared" ca="1" si="37"/>
        <v>-1.7723376180870214E-3</v>
      </c>
    </row>
    <row r="1207" spans="2:8" x14ac:dyDescent="0.3">
      <c r="B1207" s="205">
        <v>42874</v>
      </c>
      <c r="C1207" s="81">
        <v>257.95898399999999</v>
      </c>
      <c r="D1207" s="62">
        <f t="shared" si="36"/>
        <v>32.076409808022461</v>
      </c>
      <c r="E1207">
        <v>1.1576558157359834E-2</v>
      </c>
      <c r="G1207">
        <v>1200</v>
      </c>
      <c r="H1207">
        <f t="shared" ca="1" si="37"/>
        <v>-4.4698526538378101E-2</v>
      </c>
    </row>
    <row r="1208" spans="2:8" x14ac:dyDescent="0.3">
      <c r="B1208" s="205">
        <v>37890</v>
      </c>
      <c r="C1208" s="81">
        <v>7.7988809999999997</v>
      </c>
      <c r="D1208" s="62">
        <f t="shared" si="36"/>
        <v>-0.88353427076907665</v>
      </c>
      <c r="E1208">
        <v>1.1575642277321212E-2</v>
      </c>
      <c r="G1208">
        <v>1201</v>
      </c>
      <c r="H1208">
        <f t="shared" ca="1" si="37"/>
        <v>3.2424430722366067E-3</v>
      </c>
    </row>
    <row r="1209" spans="2:8" x14ac:dyDescent="0.3">
      <c r="B1209" s="205">
        <v>40123</v>
      </c>
      <c r="C1209" s="81">
        <v>66.962883000000005</v>
      </c>
      <c r="D1209" s="62">
        <f t="shared" si="36"/>
        <v>1.2073775186499056</v>
      </c>
      <c r="E1209">
        <v>1.1547398011340552E-2</v>
      </c>
      <c r="G1209">
        <v>1202</v>
      </c>
      <c r="H1209">
        <f t="shared" ca="1" si="37"/>
        <v>1.1420341397277663E-2</v>
      </c>
    </row>
    <row r="1210" spans="2:8" x14ac:dyDescent="0.3">
      <c r="B1210" s="205">
        <v>38770</v>
      </c>
      <c r="C1210" s="81">
        <v>30.335944999999999</v>
      </c>
      <c r="D1210" s="62">
        <f t="shared" si="36"/>
        <v>-0.94413109660476524</v>
      </c>
      <c r="E1210">
        <v>1.153369239243323E-2</v>
      </c>
      <c r="G1210">
        <v>1203</v>
      </c>
      <c r="H1210">
        <f t="shared" ca="1" si="37"/>
        <v>-2.3823630079902545E-2</v>
      </c>
    </row>
    <row r="1211" spans="2:8" x14ac:dyDescent="0.3">
      <c r="B1211" s="205">
        <v>45075</v>
      </c>
      <c r="C1211" s="81">
        <v>542.98443599999996</v>
      </c>
      <c r="D1211" s="62">
        <f t="shared" si="36"/>
        <v>34.665365730236779</v>
      </c>
      <c r="E1211">
        <v>1.1529235859430585E-2</v>
      </c>
      <c r="G1211">
        <v>1204</v>
      </c>
      <c r="H1211">
        <f t="shared" ca="1" si="37"/>
        <v>-1.054038928634109E-2</v>
      </c>
    </row>
    <row r="1212" spans="2:8" x14ac:dyDescent="0.3">
      <c r="B1212" s="205">
        <v>38453</v>
      </c>
      <c r="C1212" s="81">
        <v>15.224418</v>
      </c>
      <c r="D1212" s="62">
        <f t="shared" si="36"/>
        <v>-0.94308019030255441</v>
      </c>
      <c r="E1212">
        <v>1.1522159527228702E-2</v>
      </c>
      <c r="G1212">
        <v>1205</v>
      </c>
      <c r="H1212">
        <f t="shared" ca="1" si="37"/>
        <v>-2.7289012874777932E-2</v>
      </c>
    </row>
    <row r="1213" spans="2:8" x14ac:dyDescent="0.3">
      <c r="B1213" s="205">
        <v>42898</v>
      </c>
      <c r="C1213" s="81">
        <v>267.47134399999999</v>
      </c>
      <c r="D1213" s="62">
        <f t="shared" si="36"/>
        <v>45.901872874065411</v>
      </c>
      <c r="E1213">
        <v>1.1518695887382779E-2</v>
      </c>
      <c r="G1213">
        <v>1206</v>
      </c>
      <c r="H1213">
        <f t="shared" ca="1" si="37"/>
        <v>-3.6111109124897282E-2</v>
      </c>
    </row>
    <row r="1214" spans="2:8" x14ac:dyDescent="0.3">
      <c r="B1214" s="205">
        <v>37776</v>
      </c>
      <c r="C1214" s="81">
        <v>5.7027859999999997</v>
      </c>
      <c r="D1214" s="62">
        <f t="shared" si="36"/>
        <v>-0.9764028881168173</v>
      </c>
      <c r="E1214">
        <v>1.1501898122700411E-2</v>
      </c>
      <c r="G1214">
        <v>1207</v>
      </c>
      <c r="H1214">
        <f t="shared" ca="1" si="37"/>
        <v>-1.4443180182061092E-2</v>
      </c>
    </row>
    <row r="1215" spans="2:8" x14ac:dyDescent="0.3">
      <c r="B1215" s="205">
        <v>42383</v>
      </c>
      <c r="C1215" s="81">
        <v>241.67304999999999</v>
      </c>
      <c r="D1215" s="62">
        <f t="shared" si="36"/>
        <v>4.6499602611774371</v>
      </c>
      <c r="E1215">
        <v>1.1485241295261574E-2</v>
      </c>
      <c r="G1215">
        <v>1208</v>
      </c>
      <c r="H1215">
        <f t="shared" ca="1" si="37"/>
        <v>8.9700650834178171E-3</v>
      </c>
    </row>
    <row r="1216" spans="2:8" x14ac:dyDescent="0.3">
      <c r="B1216" s="205">
        <v>39022</v>
      </c>
      <c r="C1216" s="81">
        <v>42.774292000000003</v>
      </c>
      <c r="D1216" s="62">
        <f t="shared" si="36"/>
        <v>-0.7978508966350788</v>
      </c>
      <c r="E1216">
        <v>1.1481874914309348E-2</v>
      </c>
      <c r="G1216">
        <v>1209</v>
      </c>
      <c r="H1216">
        <f t="shared" ca="1" si="37"/>
        <v>2.7740276721943142E-2</v>
      </c>
    </row>
    <row r="1217" spans="2:8" x14ac:dyDescent="0.3">
      <c r="B1217" s="205">
        <v>41954</v>
      </c>
      <c r="C1217" s="81">
        <v>211.59773300000001</v>
      </c>
      <c r="D1217" s="62">
        <f t="shared" si="36"/>
        <v>-0.58921829469548326</v>
      </c>
      <c r="E1217">
        <v>1.1476354706282429E-2</v>
      </c>
      <c r="G1217">
        <v>1210</v>
      </c>
      <c r="H1217">
        <f t="shared" ca="1" si="37"/>
        <v>2.1643162395245458E-2</v>
      </c>
    </row>
    <row r="1218" spans="2:8" x14ac:dyDescent="0.3">
      <c r="B1218" s="205">
        <v>45057</v>
      </c>
      <c r="C1218" s="81">
        <v>515.10992399999998</v>
      </c>
      <c r="D1218" s="62">
        <f t="shared" si="36"/>
        <v>4.9426722114233517</v>
      </c>
      <c r="E1218">
        <v>1.1471934504756554E-2</v>
      </c>
      <c r="G1218">
        <v>1211</v>
      </c>
      <c r="H1218">
        <f t="shared" ca="1" si="37"/>
        <v>2.721231214945552E-2</v>
      </c>
    </row>
    <row r="1219" spans="2:8" x14ac:dyDescent="0.3">
      <c r="B1219" s="205">
        <v>40925</v>
      </c>
      <c r="C1219" s="81">
        <v>86.679848000000007</v>
      </c>
      <c r="D1219" s="62">
        <f t="shared" si="36"/>
        <v>-0.83619041090698321</v>
      </c>
      <c r="E1219">
        <v>1.1470419065135276E-2</v>
      </c>
      <c r="G1219">
        <v>1212</v>
      </c>
      <c r="H1219">
        <f t="shared" ca="1" si="37"/>
        <v>-3.9229778115135165E-2</v>
      </c>
    </row>
    <row r="1220" spans="2:8" x14ac:dyDescent="0.3">
      <c r="B1220" s="205">
        <v>45383</v>
      </c>
      <c r="C1220" s="81">
        <v>529.15002400000003</v>
      </c>
      <c r="D1220" s="62">
        <f t="shared" si="36"/>
        <v>11.378947027607097</v>
      </c>
      <c r="E1220">
        <v>1.1468985424341679E-2</v>
      </c>
      <c r="G1220">
        <v>1213</v>
      </c>
      <c r="H1220">
        <f t="shared" ca="1" si="37"/>
        <v>-2.5055945363884925E-2</v>
      </c>
    </row>
    <row r="1221" spans="2:8" x14ac:dyDescent="0.3">
      <c r="B1221" s="205">
        <v>39296</v>
      </c>
      <c r="C1221" s="81">
        <v>42.745964000000001</v>
      </c>
      <c r="D1221" s="62">
        <f t="shared" si="36"/>
        <v>5.2312691137628136</v>
      </c>
      <c r="E1221">
        <v>1.1465374058293076E-2</v>
      </c>
      <c r="G1221">
        <v>1214</v>
      </c>
      <c r="H1221">
        <f t="shared" ca="1" si="37"/>
        <v>2.1053425002558843E-2</v>
      </c>
    </row>
    <row r="1222" spans="2:8" x14ac:dyDescent="0.3">
      <c r="B1222" s="205">
        <v>37816</v>
      </c>
      <c r="C1222" s="81">
        <v>6.8599129999999997</v>
      </c>
      <c r="D1222" s="62">
        <f t="shared" si="36"/>
        <v>-0.98724269491081063</v>
      </c>
      <c r="E1222">
        <v>1.1441971835554534E-2</v>
      </c>
      <c r="G1222">
        <v>1215</v>
      </c>
      <c r="H1222">
        <f t="shared" ca="1" si="37"/>
        <v>3.9946737841275847E-3</v>
      </c>
    </row>
    <row r="1223" spans="2:8" x14ac:dyDescent="0.3">
      <c r="B1223" s="205">
        <v>44293</v>
      </c>
      <c r="C1223" s="81">
        <v>537.72430399999996</v>
      </c>
      <c r="D1223" s="62">
        <f t="shared" si="36"/>
        <v>11.523981957151145</v>
      </c>
      <c r="E1223">
        <v>1.1427076425327008E-2</v>
      </c>
      <c r="G1223">
        <v>1216</v>
      </c>
      <c r="H1223">
        <f t="shared" ca="1" si="37"/>
        <v>2.6037544474303388E-2</v>
      </c>
    </row>
    <row r="1224" spans="2:8" x14ac:dyDescent="0.3">
      <c r="B1224" s="205">
        <v>39330</v>
      </c>
      <c r="C1224" s="81">
        <v>42.935569999999998</v>
      </c>
      <c r="D1224" s="62">
        <f t="shared" ref="D1224:D1287" si="38">(C1224-C1225)/C1225</f>
        <v>-0.10113432892314757</v>
      </c>
      <c r="E1224">
        <v>1.1414259675202626E-2</v>
      </c>
      <c r="G1224">
        <v>1217</v>
      </c>
      <c r="H1224">
        <f t="shared" ca="1" si="37"/>
        <v>-1.3394597834584167E-2</v>
      </c>
    </row>
    <row r="1225" spans="2:8" x14ac:dyDescent="0.3">
      <c r="B1225" s="205">
        <v>39941</v>
      </c>
      <c r="C1225" s="81">
        <v>47.766392000000003</v>
      </c>
      <c r="D1225" s="62">
        <f t="shared" si="38"/>
        <v>-0.81387233637702261</v>
      </c>
      <c r="E1225">
        <v>1.1410362549504898E-2</v>
      </c>
      <c r="G1225">
        <v>1218</v>
      </c>
      <c r="H1225">
        <f t="shared" ref="H1225:H1288" ca="1" si="39">_xlfn.NORM.INV(RAND(),N$10,N$11)</f>
        <v>4.53641327053773E-2</v>
      </c>
    </row>
    <row r="1226" spans="2:8" x14ac:dyDescent="0.3">
      <c r="B1226" s="205">
        <v>42661</v>
      </c>
      <c r="C1226" s="81">
        <v>256.63241599999998</v>
      </c>
      <c r="D1226" s="62">
        <f t="shared" si="38"/>
        <v>4.047751301367585</v>
      </c>
      <c r="E1226">
        <v>1.1401177775692361E-2</v>
      </c>
      <c r="G1226">
        <v>1219</v>
      </c>
      <c r="H1226">
        <f t="shared" ca="1" si="39"/>
        <v>-7.9122341790568594E-4</v>
      </c>
    </row>
    <row r="1227" spans="2:8" x14ac:dyDescent="0.3">
      <c r="B1227" s="205">
        <v>39430</v>
      </c>
      <c r="C1227" s="81">
        <v>50.840938999999999</v>
      </c>
      <c r="D1227" s="62">
        <f t="shared" si="38"/>
        <v>-0.81848170116550312</v>
      </c>
      <c r="E1227">
        <v>1.1392215749926625E-2</v>
      </c>
      <c r="G1227">
        <v>1220</v>
      </c>
      <c r="H1227">
        <f t="shared" ca="1" si="39"/>
        <v>-1.7007188814944653E-2</v>
      </c>
    </row>
    <row r="1228" spans="2:8" x14ac:dyDescent="0.3">
      <c r="B1228" s="205">
        <v>42921</v>
      </c>
      <c r="C1228" s="81">
        <v>280.08712800000001</v>
      </c>
      <c r="D1228" s="62">
        <f t="shared" si="38"/>
        <v>-0.27704180469065892</v>
      </c>
      <c r="E1228">
        <v>1.1375405250768659E-2</v>
      </c>
      <c r="G1228">
        <v>1221</v>
      </c>
      <c r="H1228">
        <f t="shared" ca="1" si="39"/>
        <v>-1.140054027079247E-3</v>
      </c>
    </row>
    <row r="1229" spans="2:8" x14ac:dyDescent="0.3">
      <c r="B1229" s="205">
        <v>43397</v>
      </c>
      <c r="C1229" s="81">
        <v>387.41815200000002</v>
      </c>
      <c r="D1229" s="62">
        <f t="shared" si="38"/>
        <v>-0.36431264696422677</v>
      </c>
      <c r="E1229">
        <v>1.1358034065981033E-2</v>
      </c>
      <c r="G1229">
        <v>1222</v>
      </c>
      <c r="H1229">
        <f t="shared" ca="1" si="39"/>
        <v>8.5130088575013259E-3</v>
      </c>
    </row>
    <row r="1230" spans="2:8" x14ac:dyDescent="0.3">
      <c r="B1230" s="205">
        <v>44482</v>
      </c>
      <c r="C1230" s="81">
        <v>609.447632</v>
      </c>
      <c r="D1230" s="62">
        <f t="shared" si="38"/>
        <v>1.715125598692087</v>
      </c>
      <c r="E1230">
        <v>1.1348870261256649E-2</v>
      </c>
      <c r="G1230">
        <v>1223</v>
      </c>
      <c r="H1230">
        <f t="shared" ca="1" si="39"/>
        <v>-1.5318225336128095E-2</v>
      </c>
    </row>
    <row r="1231" spans="2:8" x14ac:dyDescent="0.3">
      <c r="B1231" s="205">
        <v>42426</v>
      </c>
      <c r="C1231" s="81">
        <v>224.46388200000001</v>
      </c>
      <c r="D1231" s="62">
        <f t="shared" si="38"/>
        <v>5.1818709345937091</v>
      </c>
      <c r="E1231">
        <v>1.1315995951219694E-2</v>
      </c>
      <c r="G1231">
        <v>1224</v>
      </c>
      <c r="H1231">
        <f t="shared" ca="1" si="39"/>
        <v>-3.3359748499268434E-2</v>
      </c>
    </row>
    <row r="1232" spans="2:8" x14ac:dyDescent="0.3">
      <c r="B1232" s="205">
        <v>39815</v>
      </c>
      <c r="C1232" s="81">
        <v>36.310023999999999</v>
      </c>
      <c r="D1232" s="62">
        <f t="shared" si="38"/>
        <v>-0.91539596369578191</v>
      </c>
      <c r="E1232">
        <v>1.1309361223060132E-2</v>
      </c>
      <c r="G1232">
        <v>1225</v>
      </c>
      <c r="H1232">
        <f t="shared" ca="1" si="39"/>
        <v>4.3848330799651711E-2</v>
      </c>
    </row>
    <row r="1233" spans="2:8" x14ac:dyDescent="0.3">
      <c r="B1233" s="205">
        <v>43536</v>
      </c>
      <c r="C1233" s="81">
        <v>429.17602499999998</v>
      </c>
      <c r="D1233" s="62">
        <f t="shared" si="38"/>
        <v>2.8015524894757009</v>
      </c>
      <c r="E1233">
        <v>1.1304656568062102E-2</v>
      </c>
      <c r="G1233">
        <v>1226</v>
      </c>
      <c r="H1233">
        <f t="shared" ca="1" si="39"/>
        <v>2.614232515962784E-2</v>
      </c>
    </row>
    <row r="1234" spans="2:8" x14ac:dyDescent="0.3">
      <c r="B1234" s="205">
        <v>41173</v>
      </c>
      <c r="C1234" s="81">
        <v>112.894936</v>
      </c>
      <c r="D1234" s="62">
        <f t="shared" si="38"/>
        <v>0.35415401538409547</v>
      </c>
      <c r="E1234">
        <v>1.1281281524457886E-2</v>
      </c>
      <c r="G1234">
        <v>1227</v>
      </c>
      <c r="H1234">
        <f t="shared" ca="1" si="39"/>
        <v>-1.3137343845464899E-2</v>
      </c>
    </row>
    <row r="1235" spans="2:8" x14ac:dyDescent="0.3">
      <c r="B1235" s="205">
        <v>40506</v>
      </c>
      <c r="C1235" s="81">
        <v>83.369347000000005</v>
      </c>
      <c r="D1235" s="62">
        <f t="shared" si="38"/>
        <v>-0.20788214273311684</v>
      </c>
      <c r="E1235">
        <v>1.1253801268161381E-2</v>
      </c>
      <c r="G1235">
        <v>1228</v>
      </c>
      <c r="H1235">
        <f t="shared" ca="1" si="39"/>
        <v>2.3093637963924305E-2</v>
      </c>
    </row>
    <row r="1236" spans="2:8" x14ac:dyDescent="0.3">
      <c r="B1236" s="205">
        <v>41116</v>
      </c>
      <c r="C1236" s="81">
        <v>105.248665</v>
      </c>
      <c r="D1236" s="62">
        <f t="shared" si="38"/>
        <v>5.0201029373441477</v>
      </c>
      <c r="E1236">
        <v>1.1235842242402152E-2</v>
      </c>
      <c r="G1236">
        <v>1229</v>
      </c>
      <c r="H1236">
        <f t="shared" ca="1" si="39"/>
        <v>-2.298648553471094E-2</v>
      </c>
    </row>
    <row r="1237" spans="2:8" x14ac:dyDescent="0.3">
      <c r="B1237" s="205">
        <v>38525</v>
      </c>
      <c r="C1237" s="81">
        <v>17.482868</v>
      </c>
      <c r="D1237" s="62">
        <f t="shared" si="38"/>
        <v>-0.4598390065238766</v>
      </c>
      <c r="E1237">
        <v>1.1196469675531465E-2</v>
      </c>
      <c r="G1237">
        <v>1230</v>
      </c>
      <c r="H1237">
        <f t="shared" ca="1" si="39"/>
        <v>-1.3870408144803129E-2</v>
      </c>
    </row>
    <row r="1238" spans="2:8" x14ac:dyDescent="0.3">
      <c r="B1238" s="205">
        <v>38782</v>
      </c>
      <c r="C1238" s="81">
        <v>32.366031999999997</v>
      </c>
      <c r="D1238" s="62">
        <f t="shared" si="38"/>
        <v>-0.87674685531332752</v>
      </c>
      <c r="E1238">
        <v>1.1192590601872951E-2</v>
      </c>
      <c r="G1238">
        <v>1231</v>
      </c>
      <c r="H1238">
        <f t="shared" ca="1" si="39"/>
        <v>-1.3700245386102424E-2</v>
      </c>
    </row>
    <row r="1239" spans="2:8" x14ac:dyDescent="0.3">
      <c r="B1239" s="205">
        <v>42765</v>
      </c>
      <c r="C1239" s="81">
        <v>262.59802200000001</v>
      </c>
      <c r="D1239" s="62">
        <f t="shared" si="38"/>
        <v>10.363364401651829</v>
      </c>
      <c r="E1239">
        <v>1.1187226691477471E-2</v>
      </c>
      <c r="G1239">
        <v>1232</v>
      </c>
      <c r="H1239">
        <f t="shared" ca="1" si="39"/>
        <v>2.6404275543040385E-2</v>
      </c>
    </row>
    <row r="1240" spans="2:8" x14ac:dyDescent="0.3">
      <c r="B1240" s="205">
        <v>38663</v>
      </c>
      <c r="C1240" s="81">
        <v>23.109179000000001</v>
      </c>
      <c r="D1240" s="62">
        <f t="shared" si="38"/>
        <v>-0.95863907202811727</v>
      </c>
      <c r="E1240">
        <v>1.1170925899672215E-2</v>
      </c>
      <c r="G1240">
        <v>1233</v>
      </c>
      <c r="H1240">
        <f t="shared" ca="1" si="39"/>
        <v>3.0918128409383482E-2</v>
      </c>
    </row>
    <row r="1241" spans="2:8" x14ac:dyDescent="0.3">
      <c r="B1241" s="205">
        <v>44362</v>
      </c>
      <c r="C1241" s="81">
        <v>558.72003199999995</v>
      </c>
      <c r="D1241" s="62">
        <f t="shared" si="38"/>
        <v>31.520790820001515</v>
      </c>
      <c r="E1241">
        <v>1.1170735770800324E-2</v>
      </c>
      <c r="G1241">
        <v>1234</v>
      </c>
      <c r="H1241">
        <f t="shared" ca="1" si="39"/>
        <v>-3.4781037004469849E-2</v>
      </c>
    </row>
    <row r="1242" spans="2:8" x14ac:dyDescent="0.3">
      <c r="B1242" s="205">
        <v>38502</v>
      </c>
      <c r="C1242" s="81">
        <v>17.180395000000001</v>
      </c>
      <c r="D1242" s="62">
        <f t="shared" si="38"/>
        <v>-0.94851281779444097</v>
      </c>
      <c r="E1242">
        <v>1.1155710279356391E-2</v>
      </c>
      <c r="G1242">
        <v>1235</v>
      </c>
      <c r="H1242">
        <f t="shared" ca="1" si="39"/>
        <v>-7.8797157858577563E-3</v>
      </c>
    </row>
    <row r="1243" spans="2:8" x14ac:dyDescent="0.3">
      <c r="B1243" s="205">
        <v>43091</v>
      </c>
      <c r="C1243" s="81">
        <v>333.682953</v>
      </c>
      <c r="D1243" s="62">
        <f t="shared" si="38"/>
        <v>2.5733155173162112</v>
      </c>
      <c r="E1243">
        <v>1.1154105621911641E-2</v>
      </c>
      <c r="G1243">
        <v>1236</v>
      </c>
      <c r="H1243">
        <f t="shared" ca="1" si="39"/>
        <v>-1.4849040418986031E-2</v>
      </c>
    </row>
    <row r="1244" spans="2:8" x14ac:dyDescent="0.3">
      <c r="B1244" s="205">
        <v>40956</v>
      </c>
      <c r="C1244" s="81">
        <v>93.381889000000001</v>
      </c>
      <c r="D1244" s="62">
        <f t="shared" si="38"/>
        <v>5.0614395413495341</v>
      </c>
      <c r="E1244">
        <v>1.1127253063854963E-2</v>
      </c>
      <c r="G1244">
        <v>1237</v>
      </c>
      <c r="H1244">
        <f t="shared" ca="1" si="39"/>
        <v>1.2565424654130394E-2</v>
      </c>
    </row>
    <row r="1245" spans="2:8" x14ac:dyDescent="0.3">
      <c r="B1245" s="205">
        <v>38463</v>
      </c>
      <c r="C1245" s="81">
        <v>15.405893000000001</v>
      </c>
      <c r="D1245" s="62">
        <f t="shared" si="38"/>
        <v>-0.91617349010816918</v>
      </c>
      <c r="E1245">
        <v>1.1116783158770285E-2</v>
      </c>
      <c r="G1245">
        <v>1238</v>
      </c>
      <c r="H1245">
        <f t="shared" ca="1" si="39"/>
        <v>9.9921491218945488E-3</v>
      </c>
    </row>
    <row r="1246" spans="2:8" x14ac:dyDescent="0.3">
      <c r="B1246" s="205">
        <v>41850</v>
      </c>
      <c r="C1246" s="81">
        <v>183.78306599999999</v>
      </c>
      <c r="D1246" s="62">
        <f t="shared" si="38"/>
        <v>3.3552327646813715</v>
      </c>
      <c r="E1246">
        <v>1.1113819461096575E-2</v>
      </c>
      <c r="G1246">
        <v>1239</v>
      </c>
      <c r="H1246">
        <f t="shared" ca="1" si="39"/>
        <v>-2.8725173228333227E-2</v>
      </c>
    </row>
    <row r="1247" spans="2:8" x14ac:dyDescent="0.3">
      <c r="B1247" s="205">
        <v>39191</v>
      </c>
      <c r="C1247" s="81">
        <v>42.198219000000002</v>
      </c>
      <c r="D1247" s="62">
        <f t="shared" si="38"/>
        <v>-0.90219439859394479</v>
      </c>
      <c r="E1247">
        <v>1.1105594788800664E-2</v>
      </c>
      <c r="G1247">
        <v>1240</v>
      </c>
      <c r="H1247">
        <f t="shared" ca="1" si="39"/>
        <v>1.4956367016451823E-3</v>
      </c>
    </row>
    <row r="1248" spans="2:8" x14ac:dyDescent="0.3">
      <c r="B1248" s="205">
        <v>43959</v>
      </c>
      <c r="C1248" s="81">
        <v>431.44992100000002</v>
      </c>
      <c r="D1248" s="62">
        <f t="shared" si="38"/>
        <v>7.4151084076817073E-2</v>
      </c>
      <c r="E1248">
        <v>1.1088484888889139E-2</v>
      </c>
      <c r="G1248">
        <v>1241</v>
      </c>
      <c r="H1248">
        <f t="shared" ca="1" si="39"/>
        <v>-1.9055725270357187E-2</v>
      </c>
    </row>
    <row r="1249" spans="2:8" x14ac:dyDescent="0.3">
      <c r="B1249" s="205">
        <v>43378</v>
      </c>
      <c r="C1249" s="81">
        <v>401.665955</v>
      </c>
      <c r="D1249" s="62">
        <f t="shared" si="38"/>
        <v>9.2871048547418109</v>
      </c>
      <c r="E1249">
        <v>1.1072272917461747E-2</v>
      </c>
      <c r="G1249">
        <v>1242</v>
      </c>
      <c r="H1249">
        <f t="shared" ca="1" si="39"/>
        <v>-1.5691634638218002E-2</v>
      </c>
    </row>
    <row r="1250" spans="2:8" x14ac:dyDescent="0.3">
      <c r="B1250" s="205">
        <v>39833</v>
      </c>
      <c r="C1250" s="81">
        <v>39.045577999999999</v>
      </c>
      <c r="D1250" s="62">
        <f t="shared" si="38"/>
        <v>-0.85912416068584607</v>
      </c>
      <c r="E1250">
        <v>1.1068400321848819E-2</v>
      </c>
      <c r="G1250">
        <v>1243</v>
      </c>
      <c r="H1250">
        <f t="shared" ca="1" si="39"/>
        <v>8.1213578867129453E-3</v>
      </c>
    </row>
    <row r="1251" spans="2:8" x14ac:dyDescent="0.3">
      <c r="B1251" s="205">
        <v>42615</v>
      </c>
      <c r="C1251" s="81">
        <v>277.16305499999999</v>
      </c>
      <c r="D1251" s="62">
        <f t="shared" si="38"/>
        <v>-0.20738203508287609</v>
      </c>
      <c r="E1251">
        <v>1.1063600919428875E-2</v>
      </c>
      <c r="G1251">
        <v>1244</v>
      </c>
      <c r="H1251">
        <f t="shared" ca="1" si="39"/>
        <v>-1.3176699217039473E-2</v>
      </c>
    </row>
    <row r="1252" spans="2:8" x14ac:dyDescent="0.3">
      <c r="B1252" s="205">
        <v>43234</v>
      </c>
      <c r="C1252" s="81">
        <v>349.68051100000002</v>
      </c>
      <c r="D1252" s="62">
        <f t="shared" si="38"/>
        <v>7.5732702408122385</v>
      </c>
      <c r="E1252">
        <v>1.1051983681642596E-2</v>
      </c>
      <c r="G1252">
        <v>1245</v>
      </c>
      <c r="H1252">
        <f t="shared" ca="1" si="39"/>
        <v>1.4027799586382658E-2</v>
      </c>
    </row>
    <row r="1253" spans="2:8" x14ac:dyDescent="0.3">
      <c r="B1253" s="205">
        <v>39603</v>
      </c>
      <c r="C1253" s="81">
        <v>40.787295999999998</v>
      </c>
      <c r="D1253" s="62">
        <f t="shared" si="38"/>
        <v>-4.5657271379226663E-2</v>
      </c>
      <c r="E1253">
        <v>1.1040831802418383E-2</v>
      </c>
      <c r="G1253">
        <v>1246</v>
      </c>
      <c r="H1253">
        <f t="shared" ca="1" si="39"/>
        <v>3.0094983580533304E-2</v>
      </c>
    </row>
    <row r="1254" spans="2:8" x14ac:dyDescent="0.3">
      <c r="B1254" s="205">
        <v>39476</v>
      </c>
      <c r="C1254" s="81">
        <v>42.738624999999999</v>
      </c>
      <c r="D1254" s="62">
        <f t="shared" si="38"/>
        <v>-0.89804929878131834</v>
      </c>
      <c r="E1254">
        <v>1.1038367680212798E-2</v>
      </c>
      <c r="G1254">
        <v>1247</v>
      </c>
      <c r="H1254">
        <f t="shared" ca="1" si="39"/>
        <v>9.1718095267034096E-3</v>
      </c>
    </row>
    <row r="1255" spans="2:8" x14ac:dyDescent="0.3">
      <c r="B1255" s="205">
        <v>43685</v>
      </c>
      <c r="C1255" s="81">
        <v>419.20873999999998</v>
      </c>
      <c r="D1255" s="62">
        <f t="shared" si="38"/>
        <v>-0.2566918472007117</v>
      </c>
      <c r="E1255">
        <v>1.1029845171724974E-2</v>
      </c>
      <c r="G1255">
        <v>1248</v>
      </c>
      <c r="H1255">
        <f t="shared" ca="1" si="39"/>
        <v>1.5693985517411191E-2</v>
      </c>
    </row>
    <row r="1256" spans="2:8" x14ac:dyDescent="0.3">
      <c r="B1256" s="205">
        <v>45103</v>
      </c>
      <c r="C1256" s="81">
        <v>563.97705099999996</v>
      </c>
      <c r="D1256" s="62">
        <f t="shared" si="38"/>
        <v>4.8184355222349673</v>
      </c>
      <c r="E1256">
        <v>1.1005720112335356E-2</v>
      </c>
      <c r="G1256">
        <v>1249</v>
      </c>
      <c r="H1256">
        <f t="shared" ca="1" si="39"/>
        <v>-2.602496748161345E-2</v>
      </c>
    </row>
    <row r="1257" spans="2:8" x14ac:dyDescent="0.3">
      <c r="B1257" s="205">
        <v>40455</v>
      </c>
      <c r="C1257" s="81">
        <v>96.929328999999996</v>
      </c>
      <c r="D1257" s="62">
        <f t="shared" si="38"/>
        <v>1.4413428007279496</v>
      </c>
      <c r="E1257">
        <v>1.1004230893728621E-2</v>
      </c>
      <c r="G1257">
        <v>1250</v>
      </c>
      <c r="H1257">
        <f t="shared" ca="1" si="39"/>
        <v>-2.8293338476523443E-2</v>
      </c>
    </row>
    <row r="1258" spans="2:8" x14ac:dyDescent="0.3">
      <c r="B1258" s="205">
        <v>39008</v>
      </c>
      <c r="C1258" s="81">
        <v>39.703285000000001</v>
      </c>
      <c r="D1258" s="62">
        <f t="shared" si="38"/>
        <v>-0.92365243065375036</v>
      </c>
      <c r="E1258">
        <v>1.0990466894062219E-2</v>
      </c>
      <c r="G1258">
        <v>1251</v>
      </c>
      <c r="H1258">
        <f t="shared" ca="1" si="39"/>
        <v>4.8325073031685449E-2</v>
      </c>
    </row>
    <row r="1259" spans="2:8" x14ac:dyDescent="0.3">
      <c r="B1259" s="205">
        <v>44330</v>
      </c>
      <c r="C1259" s="81">
        <v>520.03338599999995</v>
      </c>
      <c r="D1259" s="62">
        <f t="shared" si="38"/>
        <v>1.0894747078393725</v>
      </c>
      <c r="E1259">
        <v>1.0959721144819901E-2</v>
      </c>
      <c r="G1259">
        <v>1252</v>
      </c>
      <c r="H1259">
        <f t="shared" ca="1" si="39"/>
        <v>4.4229696462656162E-2</v>
      </c>
    </row>
    <row r="1260" spans="2:8" x14ac:dyDescent="0.3">
      <c r="B1260" s="205">
        <v>42321</v>
      </c>
      <c r="C1260" s="81">
        <v>248.88235499999999</v>
      </c>
      <c r="D1260" s="62">
        <f t="shared" si="38"/>
        <v>1.7392947754092853</v>
      </c>
      <c r="E1260">
        <v>1.095800598657924E-2</v>
      </c>
      <c r="G1260">
        <v>1253</v>
      </c>
      <c r="H1260">
        <f t="shared" ca="1" si="39"/>
        <v>1.4401432128132829E-2</v>
      </c>
    </row>
    <row r="1261" spans="2:8" x14ac:dyDescent="0.3">
      <c r="B1261" s="205">
        <v>40366</v>
      </c>
      <c r="C1261" s="81">
        <v>90.856361000000007</v>
      </c>
      <c r="D1261" s="62">
        <f t="shared" si="38"/>
        <v>-0.70686408936043799</v>
      </c>
      <c r="E1261">
        <v>1.093539659351201E-2</v>
      </c>
      <c r="G1261">
        <v>1254</v>
      </c>
      <c r="H1261">
        <f t="shared" ca="1" si="39"/>
        <v>1.4095300563178103E-2</v>
      </c>
    </row>
    <row r="1262" spans="2:8" x14ac:dyDescent="0.3">
      <c r="B1262" s="205">
        <v>43187</v>
      </c>
      <c r="C1262" s="81">
        <v>309.94619799999998</v>
      </c>
      <c r="D1262" s="62">
        <f t="shared" si="38"/>
        <v>5.8670341980060874</v>
      </c>
      <c r="E1262">
        <v>1.092795374641445E-2</v>
      </c>
      <c r="G1262">
        <v>1255</v>
      </c>
      <c r="H1262">
        <f t="shared" ca="1" si="39"/>
        <v>-6.5275991650716068E-3</v>
      </c>
    </row>
    <row r="1263" spans="2:8" x14ac:dyDescent="0.3">
      <c r="B1263" s="205">
        <v>39567</v>
      </c>
      <c r="C1263" s="81">
        <v>45.135379999999998</v>
      </c>
      <c r="D1263" s="62">
        <f t="shared" si="38"/>
        <v>-0.8956164340805628</v>
      </c>
      <c r="E1263">
        <v>1.0926107579102342E-2</v>
      </c>
      <c r="G1263">
        <v>1256</v>
      </c>
      <c r="H1263">
        <f t="shared" ca="1" si="39"/>
        <v>-2.2450799225442533E-2</v>
      </c>
    </row>
    <row r="1264" spans="2:8" x14ac:dyDescent="0.3">
      <c r="B1264" s="205">
        <v>43719</v>
      </c>
      <c r="C1264" s="81">
        <v>432.399292</v>
      </c>
      <c r="D1264" s="62">
        <f t="shared" si="38"/>
        <v>10.397764442406691</v>
      </c>
      <c r="E1264">
        <v>1.0917215411813588E-2</v>
      </c>
      <c r="G1264">
        <v>1257</v>
      </c>
      <c r="H1264">
        <f t="shared" ca="1" si="39"/>
        <v>1.5904271072378042E-2</v>
      </c>
    </row>
    <row r="1265" spans="2:8" x14ac:dyDescent="0.3">
      <c r="B1265" s="205">
        <v>39847</v>
      </c>
      <c r="C1265" s="81">
        <v>37.937201999999999</v>
      </c>
      <c r="D1265" s="62">
        <f t="shared" si="38"/>
        <v>2.1648927277514325</v>
      </c>
      <c r="E1265">
        <v>1.0913474586534794E-2</v>
      </c>
      <c r="G1265">
        <v>1258</v>
      </c>
      <c r="H1265">
        <f t="shared" ca="1" si="39"/>
        <v>4.6923994135692815E-2</v>
      </c>
    </row>
    <row r="1266" spans="2:8" x14ac:dyDescent="0.3">
      <c r="B1266" s="205">
        <v>37998</v>
      </c>
      <c r="C1266" s="81">
        <v>11.986884</v>
      </c>
      <c r="D1266" s="62">
        <f t="shared" si="38"/>
        <v>-0.92360053737251924</v>
      </c>
      <c r="E1266">
        <v>1.0891114158347219E-2</v>
      </c>
      <c r="G1266">
        <v>1259</v>
      </c>
      <c r="H1266">
        <f t="shared" ca="1" si="39"/>
        <v>1.1194277454803041E-2</v>
      </c>
    </row>
    <row r="1267" spans="2:8" x14ac:dyDescent="0.3">
      <c r="B1267" s="205">
        <v>41653</v>
      </c>
      <c r="C1267" s="81">
        <v>156.897491</v>
      </c>
      <c r="D1267" s="62">
        <f t="shared" si="38"/>
        <v>0.64244916724349588</v>
      </c>
      <c r="E1267">
        <v>1.0885582016726649E-2</v>
      </c>
      <c r="G1267">
        <v>1260</v>
      </c>
      <c r="H1267">
        <f t="shared" ca="1" si="39"/>
        <v>5.4668682280368244E-3</v>
      </c>
    </row>
    <row r="1268" spans="2:8" x14ac:dyDescent="0.3">
      <c r="B1268" s="205">
        <v>41033</v>
      </c>
      <c r="C1268" s="81">
        <v>95.526543000000004</v>
      </c>
      <c r="D1268" s="62">
        <f t="shared" si="38"/>
        <v>-0.33161413247934873</v>
      </c>
      <c r="E1268">
        <v>1.0874644986612067E-2</v>
      </c>
      <c r="G1268">
        <v>1261</v>
      </c>
      <c r="H1268">
        <f t="shared" ca="1" si="39"/>
        <v>6.8032386261762858E-3</v>
      </c>
    </row>
    <row r="1269" spans="2:8" x14ac:dyDescent="0.3">
      <c r="B1269" s="205">
        <v>41428</v>
      </c>
      <c r="C1269" s="81">
        <v>142.92124899999999</v>
      </c>
      <c r="D1269" s="62">
        <f t="shared" si="38"/>
        <v>-0.72548940794617633</v>
      </c>
      <c r="E1269">
        <v>1.0873171416471102E-2</v>
      </c>
      <c r="G1269">
        <v>1262</v>
      </c>
      <c r="H1269">
        <f t="shared" ca="1" si="39"/>
        <v>3.0983984318485027E-3</v>
      </c>
    </row>
    <row r="1270" spans="2:8" x14ac:dyDescent="0.3">
      <c r="B1270" s="205">
        <v>44747</v>
      </c>
      <c r="C1270" s="81">
        <v>520.64019800000005</v>
      </c>
      <c r="D1270" s="62">
        <f t="shared" si="38"/>
        <v>8.2222887793110142E-2</v>
      </c>
      <c r="E1270">
        <v>1.0857197063440835E-2</v>
      </c>
      <c r="G1270">
        <v>1263</v>
      </c>
      <c r="H1270">
        <f t="shared" ca="1" si="39"/>
        <v>-4.3079947537733882E-3</v>
      </c>
    </row>
    <row r="1271" spans="2:8" x14ac:dyDescent="0.3">
      <c r="B1271" s="205">
        <v>43942</v>
      </c>
      <c r="C1271" s="81">
        <v>481.08407599999998</v>
      </c>
      <c r="D1271" s="62">
        <f t="shared" si="38"/>
        <v>-2.752290225006547E-2</v>
      </c>
      <c r="E1271">
        <v>1.0855361632437744E-2</v>
      </c>
      <c r="G1271">
        <v>1264</v>
      </c>
      <c r="H1271">
        <f t="shared" ca="1" si="39"/>
        <v>1.4435554860723523E-2</v>
      </c>
    </row>
    <row r="1272" spans="2:8" x14ac:dyDescent="0.3">
      <c r="B1272" s="205">
        <v>44050</v>
      </c>
      <c r="C1272" s="81">
        <v>494.69964599999997</v>
      </c>
      <c r="D1272" s="62">
        <f t="shared" si="38"/>
        <v>-8.5075577915837072E-2</v>
      </c>
      <c r="E1272">
        <v>1.0852387817418879E-2</v>
      </c>
      <c r="G1272">
        <v>1265</v>
      </c>
      <c r="H1272">
        <f t="shared" ca="1" si="39"/>
        <v>1.1209653869329598E-2</v>
      </c>
    </row>
    <row r="1273" spans="2:8" x14ac:dyDescent="0.3">
      <c r="B1273" s="205">
        <v>45247</v>
      </c>
      <c r="C1273" s="81">
        <v>540.70001200000002</v>
      </c>
      <c r="D1273" s="62">
        <f t="shared" si="38"/>
        <v>88.429581194350476</v>
      </c>
      <c r="E1273">
        <v>1.0843125331398348E-2</v>
      </c>
      <c r="G1273">
        <v>1266</v>
      </c>
      <c r="H1273">
        <f t="shared" ca="1" si="39"/>
        <v>-2.0123360468660575E-2</v>
      </c>
    </row>
    <row r="1274" spans="2:8" x14ac:dyDescent="0.3">
      <c r="B1274" s="205">
        <v>37791</v>
      </c>
      <c r="C1274" s="81">
        <v>6.0460979999999998</v>
      </c>
      <c r="D1274" s="62">
        <f t="shared" si="38"/>
        <v>-0.95678533968627621</v>
      </c>
      <c r="E1274">
        <v>1.084204987954852E-2</v>
      </c>
      <c r="G1274">
        <v>1267</v>
      </c>
      <c r="H1274">
        <f t="shared" ca="1" si="39"/>
        <v>-1.2628227080368746E-3</v>
      </c>
    </row>
    <row r="1275" spans="2:8" x14ac:dyDescent="0.3">
      <c r="B1275" s="205">
        <v>41452</v>
      </c>
      <c r="C1275" s="81">
        <v>139.90849299999999</v>
      </c>
      <c r="D1275" s="62">
        <f t="shared" si="38"/>
        <v>-0.48962755973450101</v>
      </c>
      <c r="E1275">
        <v>1.0840939708551567E-2</v>
      </c>
      <c r="G1275">
        <v>1268</v>
      </c>
      <c r="H1275">
        <f t="shared" ca="1" si="39"/>
        <v>1.1981481044948773E-2</v>
      </c>
    </row>
    <row r="1276" spans="2:8" x14ac:dyDescent="0.3">
      <c r="B1276" s="205">
        <v>42614</v>
      </c>
      <c r="C1276" s="81">
        <v>274.13018799999998</v>
      </c>
      <c r="D1276" s="62">
        <f t="shared" si="38"/>
        <v>-0.49884791956124319</v>
      </c>
      <c r="E1276">
        <v>1.0840086336370397E-2</v>
      </c>
      <c r="G1276">
        <v>1269</v>
      </c>
      <c r="H1276">
        <f t="shared" ca="1" si="39"/>
        <v>5.0521390550674447E-4</v>
      </c>
    </row>
    <row r="1277" spans="2:8" x14ac:dyDescent="0.3">
      <c r="B1277" s="205">
        <v>45264</v>
      </c>
      <c r="C1277" s="81">
        <v>547</v>
      </c>
      <c r="D1277" s="62">
        <f t="shared" si="38"/>
        <v>5.6137366221458622</v>
      </c>
      <c r="E1277">
        <v>1.0810266544495191E-2</v>
      </c>
      <c r="G1277">
        <v>1270</v>
      </c>
      <c r="H1277">
        <f t="shared" ca="1" si="39"/>
        <v>-1.5760848294366109E-2</v>
      </c>
    </row>
    <row r="1278" spans="2:8" x14ac:dyDescent="0.3">
      <c r="B1278" s="205">
        <v>40512</v>
      </c>
      <c r="C1278" s="81">
        <v>82.706649999999996</v>
      </c>
      <c r="D1278" s="62">
        <f t="shared" si="38"/>
        <v>-0.78836402972877306</v>
      </c>
      <c r="E1278">
        <v>1.0799456573374848E-2</v>
      </c>
      <c r="G1278">
        <v>1271</v>
      </c>
      <c r="H1278">
        <f t="shared" ca="1" si="39"/>
        <v>-1.8976646748127032E-2</v>
      </c>
    </row>
    <row r="1279" spans="2:8" x14ac:dyDescent="0.3">
      <c r="B1279" s="205">
        <v>43651</v>
      </c>
      <c r="C1279" s="81">
        <v>390.79675300000002</v>
      </c>
      <c r="D1279" s="62">
        <f t="shared" si="38"/>
        <v>3.2438164132787866</v>
      </c>
      <c r="E1279">
        <v>1.0795285051902347E-2</v>
      </c>
      <c r="G1279">
        <v>1272</v>
      </c>
      <c r="H1279">
        <f t="shared" ca="1" si="39"/>
        <v>-2.6039935037897786E-2</v>
      </c>
    </row>
    <row r="1280" spans="2:8" x14ac:dyDescent="0.3">
      <c r="B1280" s="205">
        <v>40963</v>
      </c>
      <c r="C1280" s="81">
        <v>92.086158999999995</v>
      </c>
      <c r="D1280" s="62">
        <f t="shared" si="38"/>
        <v>10.493123620321448</v>
      </c>
      <c r="E1280">
        <v>1.0789821895553695E-2</v>
      </c>
      <c r="G1280">
        <v>1273</v>
      </c>
      <c r="H1280">
        <f t="shared" ca="1" si="39"/>
        <v>3.4949920871056091E-2</v>
      </c>
    </row>
    <row r="1281" spans="2:8" x14ac:dyDescent="0.3">
      <c r="B1281" s="205">
        <v>37918</v>
      </c>
      <c r="C1281" s="81">
        <v>8.012283</v>
      </c>
      <c r="D1281" s="62">
        <f t="shared" si="38"/>
        <v>-0.98059328001820034</v>
      </c>
      <c r="E1281">
        <v>1.0768492486743253E-2</v>
      </c>
      <c r="G1281">
        <v>1274</v>
      </c>
      <c r="H1281">
        <f t="shared" ca="1" si="39"/>
        <v>1.3235732635539836E-2</v>
      </c>
    </row>
    <row r="1282" spans="2:8" x14ac:dyDescent="0.3">
      <c r="B1282" s="205">
        <v>43920</v>
      </c>
      <c r="C1282" s="81">
        <v>412.861267</v>
      </c>
      <c r="D1282" s="62">
        <f t="shared" si="38"/>
        <v>-0.2403767444536021</v>
      </c>
      <c r="E1282">
        <v>1.0756488660459022E-2</v>
      </c>
      <c r="G1282">
        <v>1275</v>
      </c>
      <c r="H1282">
        <f t="shared" ca="1" si="39"/>
        <v>7.0229236489170151E-3</v>
      </c>
    </row>
    <row r="1283" spans="2:8" x14ac:dyDescent="0.3">
      <c r="B1283" s="205">
        <v>44294</v>
      </c>
      <c r="C1283" s="81">
        <v>543.50793499999997</v>
      </c>
      <c r="D1283" s="62">
        <f t="shared" si="38"/>
        <v>11.475048774777587</v>
      </c>
      <c r="E1283">
        <v>1.0755755239212721E-2</v>
      </c>
      <c r="G1283">
        <v>1276</v>
      </c>
      <c r="H1283">
        <f t="shared" ca="1" si="39"/>
        <v>-1.8585963550314197E-2</v>
      </c>
    </row>
    <row r="1284" spans="2:8" x14ac:dyDescent="0.3">
      <c r="B1284" s="205">
        <v>39280</v>
      </c>
      <c r="C1284" s="81">
        <v>43.567599999999999</v>
      </c>
      <c r="D1284" s="62">
        <f t="shared" si="38"/>
        <v>-0.92219376896807714</v>
      </c>
      <c r="E1284">
        <v>1.0752615330164025E-2</v>
      </c>
      <c r="G1284">
        <v>1277</v>
      </c>
      <c r="H1284">
        <f t="shared" ca="1" si="39"/>
        <v>-2.3158245725745832E-2</v>
      </c>
    </row>
    <row r="1285" spans="2:8" x14ac:dyDescent="0.3">
      <c r="B1285" s="205">
        <v>45435</v>
      </c>
      <c r="C1285" s="81">
        <v>559.95001200000002</v>
      </c>
      <c r="D1285" s="62">
        <f t="shared" si="38"/>
        <v>0.13164791677648588</v>
      </c>
      <c r="E1285">
        <v>1.0740093862815912E-2</v>
      </c>
      <c r="G1285">
        <v>1278</v>
      </c>
      <c r="H1285">
        <f t="shared" ca="1" si="39"/>
        <v>8.5724012708130373E-3</v>
      </c>
    </row>
    <row r="1286" spans="2:8" x14ac:dyDescent="0.3">
      <c r="B1286" s="205">
        <v>44252</v>
      </c>
      <c r="C1286" s="81">
        <v>494.80938700000002</v>
      </c>
      <c r="D1286" s="62">
        <f t="shared" si="38"/>
        <v>0.87325070882057032</v>
      </c>
      <c r="E1286">
        <v>1.0721723836946808E-2</v>
      </c>
      <c r="G1286">
        <v>1279</v>
      </c>
      <c r="H1286">
        <f t="shared" ca="1" si="39"/>
        <v>1.4132667035988981E-2</v>
      </c>
    </row>
    <row r="1287" spans="2:8" x14ac:dyDescent="0.3">
      <c r="B1287" s="205">
        <v>42648</v>
      </c>
      <c r="C1287" s="81">
        <v>264.14477499999998</v>
      </c>
      <c r="D1287" s="62">
        <f t="shared" si="38"/>
        <v>-0.15344357187102109</v>
      </c>
      <c r="E1287">
        <v>1.0712350916596686E-2</v>
      </c>
      <c r="G1287">
        <v>1280</v>
      </c>
      <c r="H1287">
        <f t="shared" ca="1" si="39"/>
        <v>-4.1988373836419769E-2</v>
      </c>
    </row>
    <row r="1288" spans="2:8" x14ac:dyDescent="0.3">
      <c r="B1288" s="205">
        <v>43154</v>
      </c>
      <c r="C1288" s="81">
        <v>312.02264400000001</v>
      </c>
      <c r="D1288" s="62">
        <f t="shared" ref="D1288:D1351" si="40">(C1288-C1289)/C1289</f>
        <v>9.4084893484348218</v>
      </c>
      <c r="E1288">
        <v>1.0700356807695915E-2</v>
      </c>
      <c r="G1288">
        <v>1281</v>
      </c>
      <c r="H1288">
        <f t="shared" ca="1" si="39"/>
        <v>-4.3379673172937526E-2</v>
      </c>
    </row>
    <row r="1289" spans="2:8" x14ac:dyDescent="0.3">
      <c r="B1289" s="205">
        <v>38737</v>
      </c>
      <c r="C1289" s="81">
        <v>29.977706999999999</v>
      </c>
      <c r="D1289" s="62">
        <f t="shared" si="40"/>
        <v>-0.93967635175075559</v>
      </c>
      <c r="E1289">
        <v>1.0690436633459633E-2</v>
      </c>
      <c r="G1289">
        <v>1282</v>
      </c>
      <c r="H1289">
        <f t="shared" ref="H1289:H1352" ca="1" si="41">_xlfn.NORM.INV(RAND(),N$10,N$11)</f>
        <v>2.3351544033397544E-2</v>
      </c>
    </row>
    <row r="1290" spans="2:8" x14ac:dyDescent="0.3">
      <c r="B1290" s="205">
        <v>44257</v>
      </c>
      <c r="C1290" s="81">
        <v>496.94784499999997</v>
      </c>
      <c r="D1290" s="62">
        <f t="shared" si="40"/>
        <v>0.81189188650363531</v>
      </c>
      <c r="E1290">
        <v>1.067503004440048E-2</v>
      </c>
      <c r="G1290">
        <v>1283</v>
      </c>
      <c r="H1290">
        <f t="shared" ca="1" si="41"/>
        <v>-2.0631060986130438E-3</v>
      </c>
    </row>
    <row r="1291" spans="2:8" x14ac:dyDescent="0.3">
      <c r="B1291" s="205">
        <v>42606</v>
      </c>
      <c r="C1291" s="81">
        <v>274.27014200000002</v>
      </c>
      <c r="D1291" s="62">
        <f t="shared" si="40"/>
        <v>5.2379654658841446</v>
      </c>
      <c r="E1291">
        <v>1.0660347854541629E-2</v>
      </c>
      <c r="G1291">
        <v>1284</v>
      </c>
      <c r="H1291">
        <f t="shared" ca="1" si="41"/>
        <v>-1.115924602397661E-2</v>
      </c>
    </row>
    <row r="1292" spans="2:8" x14ac:dyDescent="0.3">
      <c r="B1292" s="205">
        <v>39261</v>
      </c>
      <c r="C1292" s="81">
        <v>43.967883999999998</v>
      </c>
      <c r="D1292" s="62">
        <f t="shared" si="40"/>
        <v>-0.10457499275499713</v>
      </c>
      <c r="E1292">
        <v>1.0653843134699277E-2</v>
      </c>
      <c r="G1292">
        <v>1285</v>
      </c>
      <c r="H1292">
        <f t="shared" ca="1" si="41"/>
        <v>1.6712219168340179E-2</v>
      </c>
    </row>
    <row r="1293" spans="2:8" x14ac:dyDescent="0.3">
      <c r="B1293" s="205">
        <v>39960</v>
      </c>
      <c r="C1293" s="81">
        <v>49.102809999999998</v>
      </c>
      <c r="D1293" s="62">
        <f t="shared" si="40"/>
        <v>0.28468389139930073</v>
      </c>
      <c r="E1293">
        <v>1.0647914615470643E-2</v>
      </c>
      <c r="G1293">
        <v>1286</v>
      </c>
      <c r="H1293">
        <f t="shared" ca="1" si="41"/>
        <v>-6.3174165851180349E-3</v>
      </c>
    </row>
    <row r="1294" spans="2:8" x14ac:dyDescent="0.3">
      <c r="B1294" s="205">
        <v>38986</v>
      </c>
      <c r="C1294" s="81">
        <v>38.221705999999998</v>
      </c>
      <c r="D1294" s="62">
        <f t="shared" si="40"/>
        <v>-0.33862156370881219</v>
      </c>
      <c r="E1294">
        <v>1.0643756097437148E-2</v>
      </c>
      <c r="G1294">
        <v>1287</v>
      </c>
      <c r="H1294">
        <f t="shared" ca="1" si="41"/>
        <v>-1.490657285249213E-3</v>
      </c>
    </row>
    <row r="1295" spans="2:8" x14ac:dyDescent="0.3">
      <c r="B1295" s="205">
        <v>40073</v>
      </c>
      <c r="C1295" s="81">
        <v>57.790976999999998</v>
      </c>
      <c r="D1295" s="62">
        <f t="shared" si="40"/>
        <v>-0.78000459184590587</v>
      </c>
      <c r="E1295">
        <v>1.0642061116736583E-2</v>
      </c>
      <c r="G1295">
        <v>1288</v>
      </c>
      <c r="H1295">
        <f t="shared" ca="1" si="41"/>
        <v>1.1805845850944904E-2</v>
      </c>
    </row>
    <row r="1296" spans="2:8" x14ac:dyDescent="0.3">
      <c r="B1296" s="205">
        <v>42828</v>
      </c>
      <c r="C1296" s="81">
        <v>262.69174199999998</v>
      </c>
      <c r="D1296" s="62">
        <f t="shared" si="40"/>
        <v>1.978868532785945</v>
      </c>
      <c r="E1296">
        <v>1.0636722266116802E-2</v>
      </c>
      <c r="G1296">
        <v>1289</v>
      </c>
      <c r="H1296">
        <f t="shared" ca="1" si="41"/>
        <v>1.0032152703781272E-3</v>
      </c>
    </row>
    <row r="1297" spans="2:8" x14ac:dyDescent="0.3">
      <c r="B1297" s="205">
        <v>40542</v>
      </c>
      <c r="C1297" s="81">
        <v>88.185074</v>
      </c>
      <c r="D1297" s="62">
        <f t="shared" si="40"/>
        <v>-0.81598470392941325</v>
      </c>
      <c r="E1297">
        <v>1.0632878096426532E-2</v>
      </c>
      <c r="G1297">
        <v>1290</v>
      </c>
      <c r="H1297">
        <f t="shared" ca="1" si="41"/>
        <v>1.7281399235157863E-3</v>
      </c>
    </row>
    <row r="1298" spans="2:8" x14ac:dyDescent="0.3">
      <c r="B1298" s="205">
        <v>44077</v>
      </c>
      <c r="C1298" s="81">
        <v>479.22686800000002</v>
      </c>
      <c r="D1298" s="62">
        <f t="shared" si="40"/>
        <v>57.955044501058779</v>
      </c>
      <c r="E1298">
        <v>1.0623145746521935E-2</v>
      </c>
      <c r="G1298">
        <v>1291</v>
      </c>
      <c r="H1298">
        <f t="shared" ca="1" si="41"/>
        <v>4.5473613060338751E-2</v>
      </c>
    </row>
    <row r="1299" spans="2:8" x14ac:dyDescent="0.3">
      <c r="B1299" s="205">
        <v>37869</v>
      </c>
      <c r="C1299" s="81">
        <v>8.1286830000000005</v>
      </c>
      <c r="D1299" s="62">
        <f t="shared" si="40"/>
        <v>-0.91190300729170048</v>
      </c>
      <c r="E1299">
        <v>1.0612277882592232E-2</v>
      </c>
      <c r="G1299">
        <v>1292</v>
      </c>
      <c r="H1299">
        <f t="shared" ca="1" si="41"/>
        <v>-1.6977306764323213E-2</v>
      </c>
    </row>
    <row r="1300" spans="2:8" x14ac:dyDescent="0.3">
      <c r="B1300" s="205">
        <v>40477</v>
      </c>
      <c r="C1300" s="81">
        <v>92.269699000000003</v>
      </c>
      <c r="D1300" s="62">
        <f t="shared" si="40"/>
        <v>14.08217729355845</v>
      </c>
      <c r="E1300">
        <v>1.0592106609173532E-2</v>
      </c>
      <c r="G1300">
        <v>1293</v>
      </c>
      <c r="H1300">
        <f t="shared" ca="1" si="41"/>
        <v>1.7771643112381212E-2</v>
      </c>
    </row>
    <row r="1301" spans="2:8" x14ac:dyDescent="0.3">
      <c r="B1301" s="205">
        <v>37491</v>
      </c>
      <c r="C1301" s="81">
        <v>6.1177970000000004</v>
      </c>
      <c r="D1301" s="62">
        <f t="shared" si="40"/>
        <v>-0.96489975877852574</v>
      </c>
      <c r="E1301">
        <v>1.0592076615927263E-2</v>
      </c>
      <c r="G1301">
        <v>1294</v>
      </c>
      <c r="H1301">
        <f t="shared" ca="1" si="41"/>
        <v>-6.5507416510326259E-3</v>
      </c>
    </row>
    <row r="1302" spans="2:8" x14ac:dyDescent="0.3">
      <c r="B1302" s="205">
        <v>41796</v>
      </c>
      <c r="C1302" s="81">
        <v>174.29501300000001</v>
      </c>
      <c r="D1302" s="62">
        <f t="shared" si="40"/>
        <v>-0.67907740358766999</v>
      </c>
      <c r="E1302">
        <v>1.0590204116999121E-2</v>
      </c>
      <c r="G1302">
        <v>1295</v>
      </c>
      <c r="H1302">
        <f t="shared" ca="1" si="41"/>
        <v>-6.2815270363163565E-3</v>
      </c>
    </row>
    <row r="1303" spans="2:8" x14ac:dyDescent="0.3">
      <c r="B1303" s="205">
        <v>44613</v>
      </c>
      <c r="C1303" s="81">
        <v>543.10607900000002</v>
      </c>
      <c r="D1303" s="62">
        <f t="shared" si="40"/>
        <v>58.482048582194274</v>
      </c>
      <c r="E1303">
        <v>1.0587818060115292E-2</v>
      </c>
      <c r="G1303">
        <v>1296</v>
      </c>
      <c r="H1303">
        <f t="shared" ca="1" si="41"/>
        <v>-3.3186430705138395E-2</v>
      </c>
    </row>
    <row r="1304" spans="2:8" x14ac:dyDescent="0.3">
      <c r="B1304" s="205">
        <v>38229</v>
      </c>
      <c r="C1304" s="81">
        <v>9.1305879999999995</v>
      </c>
      <c r="D1304" s="62">
        <f t="shared" si="40"/>
        <v>-0.23679025856014593</v>
      </c>
      <c r="E1304">
        <v>1.0581758768307461E-2</v>
      </c>
      <c r="G1304">
        <v>1297</v>
      </c>
      <c r="H1304">
        <f t="shared" ca="1" si="41"/>
        <v>-1.5207194778929029E-2</v>
      </c>
    </row>
    <row r="1305" spans="2:8" x14ac:dyDescent="0.3">
      <c r="B1305" s="205">
        <v>37977</v>
      </c>
      <c r="C1305" s="81">
        <v>11.963406000000001</v>
      </c>
      <c r="D1305" s="62">
        <f t="shared" si="40"/>
        <v>-0.95839726339162212</v>
      </c>
      <c r="E1305">
        <v>1.05785731331055E-2</v>
      </c>
      <c r="G1305">
        <v>1298</v>
      </c>
      <c r="H1305">
        <f t="shared" ca="1" si="41"/>
        <v>-4.5391331446481839E-3</v>
      </c>
    </row>
    <row r="1306" spans="2:8" x14ac:dyDescent="0.3">
      <c r="B1306" s="205">
        <v>42940</v>
      </c>
      <c r="C1306" s="81">
        <v>287.56295799999998</v>
      </c>
      <c r="D1306" s="62">
        <f t="shared" si="40"/>
        <v>5.4085387618895542</v>
      </c>
      <c r="E1306">
        <v>1.0574671664833961E-2</v>
      </c>
      <c r="G1306">
        <v>1299</v>
      </c>
      <c r="H1306">
        <f t="shared" ca="1" si="41"/>
        <v>1.5635010962627358E-3</v>
      </c>
    </row>
    <row r="1307" spans="2:8" x14ac:dyDescent="0.3">
      <c r="B1307" s="205">
        <v>38848</v>
      </c>
      <c r="C1307" s="81">
        <v>44.871845</v>
      </c>
      <c r="D1307" s="62">
        <f t="shared" si="40"/>
        <v>-0.8218041160524161</v>
      </c>
      <c r="E1307">
        <v>1.0572240985467236E-2</v>
      </c>
      <c r="G1307">
        <v>1300</v>
      </c>
      <c r="H1307">
        <f t="shared" ca="1" si="41"/>
        <v>-1.3627607088696175E-2</v>
      </c>
    </row>
    <row r="1308" spans="2:8" x14ac:dyDescent="0.3">
      <c r="B1308" s="205">
        <v>42156</v>
      </c>
      <c r="C1308" s="81">
        <v>251.811905</v>
      </c>
      <c r="D1308" s="62">
        <f t="shared" si="40"/>
        <v>1.5594259842799314</v>
      </c>
      <c r="E1308">
        <v>1.0561303061927782E-2</v>
      </c>
      <c r="G1308">
        <v>1301</v>
      </c>
      <c r="H1308">
        <f t="shared" ca="1" si="41"/>
        <v>-2.6930948204539635E-2</v>
      </c>
    </row>
    <row r="1309" spans="2:8" x14ac:dyDescent="0.3">
      <c r="B1309" s="205">
        <v>41080</v>
      </c>
      <c r="C1309" s="81">
        <v>98.386086000000006</v>
      </c>
      <c r="D1309" s="62">
        <f t="shared" si="40"/>
        <v>1.5308580956056757</v>
      </c>
      <c r="E1309">
        <v>1.0555398341524235E-2</v>
      </c>
      <c r="G1309">
        <v>1302</v>
      </c>
      <c r="H1309">
        <f t="shared" ca="1" si="41"/>
        <v>1.2601075882310624E-2</v>
      </c>
    </row>
    <row r="1310" spans="2:8" x14ac:dyDescent="0.3">
      <c r="B1310" s="205">
        <v>39686</v>
      </c>
      <c r="C1310" s="81">
        <v>38.874595999999997</v>
      </c>
      <c r="D1310" s="62">
        <f t="shared" si="40"/>
        <v>-0.2168961857844926</v>
      </c>
      <c r="E1310">
        <v>1.0555324313254517E-2</v>
      </c>
      <c r="G1310">
        <v>1303</v>
      </c>
      <c r="H1310">
        <f t="shared" ca="1" si="41"/>
        <v>1.2586821483178984E-2</v>
      </c>
    </row>
    <row r="1311" spans="2:8" x14ac:dyDescent="0.3">
      <c r="B1311" s="205">
        <v>39976</v>
      </c>
      <c r="C1311" s="81">
        <v>49.641689</v>
      </c>
      <c r="D1311" s="62">
        <f t="shared" si="40"/>
        <v>6.5310712872657017</v>
      </c>
      <c r="E1311">
        <v>1.0531027997739395E-2</v>
      </c>
      <c r="G1311">
        <v>1304</v>
      </c>
      <c r="H1311">
        <f t="shared" ca="1" si="41"/>
        <v>4.4037990109141917E-2</v>
      </c>
    </row>
    <row r="1312" spans="2:8" x14ac:dyDescent="0.3">
      <c r="B1312" s="205">
        <v>37812</v>
      </c>
      <c r="C1312" s="81">
        <v>6.5915840000000001</v>
      </c>
      <c r="D1312" s="62">
        <f t="shared" si="40"/>
        <v>-0.97773218202349643</v>
      </c>
      <c r="E1312">
        <v>1.0526573988336521E-2</v>
      </c>
      <c r="G1312">
        <v>1305</v>
      </c>
      <c r="H1312">
        <f t="shared" ca="1" si="41"/>
        <v>1.5450968413074022E-2</v>
      </c>
    </row>
    <row r="1313" spans="2:8" x14ac:dyDescent="0.3">
      <c r="B1313" s="205">
        <v>42564</v>
      </c>
      <c r="C1313" s="81">
        <v>296.01391599999999</v>
      </c>
      <c r="D1313" s="62">
        <f t="shared" si="40"/>
        <v>18.025078437803419</v>
      </c>
      <c r="E1313">
        <v>1.0513216387971838E-2</v>
      </c>
      <c r="G1313">
        <v>1306</v>
      </c>
      <c r="H1313">
        <f t="shared" ca="1" si="41"/>
        <v>-1.2850454975520433E-2</v>
      </c>
    </row>
    <row r="1314" spans="2:8" x14ac:dyDescent="0.3">
      <c r="B1314" s="205">
        <v>38413</v>
      </c>
      <c r="C1314" s="81">
        <v>15.559143000000001</v>
      </c>
      <c r="D1314" s="62">
        <f t="shared" si="40"/>
        <v>1.6648364032592264</v>
      </c>
      <c r="E1314">
        <v>1.0476346342309262E-2</v>
      </c>
      <c r="G1314">
        <v>1307</v>
      </c>
      <c r="H1314">
        <f t="shared" ca="1" si="41"/>
        <v>-3.0884274247411029E-2</v>
      </c>
    </row>
    <row r="1315" spans="2:8" x14ac:dyDescent="0.3">
      <c r="B1315" s="205">
        <v>37523</v>
      </c>
      <c r="C1315" s="81">
        <v>5.838686</v>
      </c>
      <c r="D1315" s="62">
        <f t="shared" si="40"/>
        <v>-0.98890364645387729</v>
      </c>
      <c r="E1315">
        <v>1.0443833503682252E-2</v>
      </c>
      <c r="G1315">
        <v>1308</v>
      </c>
      <c r="H1315">
        <f t="shared" ca="1" si="41"/>
        <v>-1.9515399188119106E-2</v>
      </c>
    </row>
    <row r="1316" spans="2:8" x14ac:dyDescent="0.3">
      <c r="B1316" s="205">
        <v>45230</v>
      </c>
      <c r="C1316" s="81">
        <v>526.18060300000002</v>
      </c>
      <c r="D1316" s="62">
        <f t="shared" si="40"/>
        <v>2.2979885840260375</v>
      </c>
      <c r="E1316">
        <v>1.0411728078095426E-2</v>
      </c>
      <c r="G1316">
        <v>1309</v>
      </c>
      <c r="H1316">
        <f t="shared" ca="1" si="41"/>
        <v>-2.0788660488899036E-2</v>
      </c>
    </row>
    <row r="1317" spans="2:8" x14ac:dyDescent="0.3">
      <c r="B1317" s="205">
        <v>41709</v>
      </c>
      <c r="C1317" s="81">
        <v>159.54591400000001</v>
      </c>
      <c r="D1317" s="62">
        <f t="shared" si="40"/>
        <v>2.9345216197080815</v>
      </c>
      <c r="E1317">
        <v>1.0410630883877026E-2</v>
      </c>
      <c r="G1317">
        <v>1310</v>
      </c>
      <c r="H1317">
        <f t="shared" ca="1" si="41"/>
        <v>-3.1606781137609653E-2</v>
      </c>
    </row>
    <row r="1318" spans="2:8" x14ac:dyDescent="0.3">
      <c r="B1318" s="205">
        <v>39077</v>
      </c>
      <c r="C1318" s="81">
        <v>40.550269999999998</v>
      </c>
      <c r="D1318" s="62">
        <f t="shared" si="40"/>
        <v>-0.89974223517064267</v>
      </c>
      <c r="E1318">
        <v>1.0408710218256217E-2</v>
      </c>
      <c r="G1318">
        <v>1311</v>
      </c>
      <c r="H1318">
        <f t="shared" ca="1" si="41"/>
        <v>2.1324971290324676E-2</v>
      </c>
    </row>
    <row r="1319" spans="2:8" x14ac:dyDescent="0.3">
      <c r="B1319" s="205">
        <v>43909</v>
      </c>
      <c r="C1319" s="81">
        <v>404.46014400000001</v>
      </c>
      <c r="D1319" s="62">
        <f t="shared" si="40"/>
        <v>35.558682195830485</v>
      </c>
      <c r="E1319">
        <v>1.0372645863299725E-2</v>
      </c>
      <c r="G1319">
        <v>1312</v>
      </c>
      <c r="H1319">
        <f t="shared" ca="1" si="41"/>
        <v>1.9564920005401172E-3</v>
      </c>
    </row>
    <row r="1320" spans="2:8" x14ac:dyDescent="0.3">
      <c r="B1320" s="205">
        <v>38028</v>
      </c>
      <c r="C1320" s="81">
        <v>11.063313000000001</v>
      </c>
      <c r="D1320" s="62">
        <f t="shared" si="40"/>
        <v>-0.74358567454180702</v>
      </c>
      <c r="E1320">
        <v>1.0364643370458585E-2</v>
      </c>
      <c r="G1320">
        <v>1313</v>
      </c>
      <c r="H1320">
        <f t="shared" ca="1" si="41"/>
        <v>6.8614287022878357E-3</v>
      </c>
    </row>
    <row r="1321" spans="2:8" x14ac:dyDescent="0.3">
      <c r="B1321" s="205">
        <v>39324</v>
      </c>
      <c r="C1321" s="81">
        <v>43.146236000000002</v>
      </c>
      <c r="D1321" s="62">
        <f t="shared" si="40"/>
        <v>-0.90088540622682922</v>
      </c>
      <c r="E1321">
        <v>1.0359583102616391E-2</v>
      </c>
      <c r="G1321">
        <v>1314</v>
      </c>
      <c r="H1321">
        <f t="shared" ca="1" si="41"/>
        <v>2.1969250610901062E-2</v>
      </c>
    </row>
    <row r="1322" spans="2:8" x14ac:dyDescent="0.3">
      <c r="B1322" s="205">
        <v>43502</v>
      </c>
      <c r="C1322" s="81">
        <v>435.31668100000002</v>
      </c>
      <c r="D1322" s="62">
        <f t="shared" si="40"/>
        <v>0.17827261773544206</v>
      </c>
      <c r="E1322">
        <v>1.0355313423487779E-2</v>
      </c>
      <c r="G1322">
        <v>1315</v>
      </c>
      <c r="H1322">
        <f t="shared" ca="1" si="41"/>
        <v>-3.4031164658074641E-3</v>
      </c>
    </row>
    <row r="1323" spans="2:8" x14ac:dyDescent="0.3">
      <c r="B1323" s="205">
        <v>43280</v>
      </c>
      <c r="C1323" s="81">
        <v>369.45327800000001</v>
      </c>
      <c r="D1323" s="62">
        <f t="shared" si="40"/>
        <v>0.81698379314017078</v>
      </c>
      <c r="E1323">
        <v>1.0323771069900586E-2</v>
      </c>
      <c r="G1323">
        <v>1316</v>
      </c>
      <c r="H1323">
        <f t="shared" ca="1" si="41"/>
        <v>-1.2073503049278293E-2</v>
      </c>
    </row>
    <row r="1324" spans="2:8" x14ac:dyDescent="0.3">
      <c r="B1324" s="205">
        <v>41942</v>
      </c>
      <c r="C1324" s="81">
        <v>203.333282</v>
      </c>
      <c r="D1324" s="62">
        <f t="shared" si="40"/>
        <v>9.6061749757461925</v>
      </c>
      <c r="E1324">
        <v>1.0323598448937621E-2</v>
      </c>
      <c r="G1324">
        <v>1317</v>
      </c>
      <c r="H1324">
        <f t="shared" ca="1" si="41"/>
        <v>9.5083071683453729E-3</v>
      </c>
    </row>
    <row r="1325" spans="2:8" x14ac:dyDescent="0.3">
      <c r="B1325" s="205">
        <v>38548</v>
      </c>
      <c r="C1325" s="81">
        <v>19.171216999999999</v>
      </c>
      <c r="D1325" s="62">
        <f t="shared" si="40"/>
        <v>0.61578424067302029</v>
      </c>
      <c r="E1325">
        <v>1.0322820073086336E-2</v>
      </c>
      <c r="G1325">
        <v>1318</v>
      </c>
      <c r="H1325">
        <f t="shared" ca="1" si="41"/>
        <v>8.9897424475418215E-3</v>
      </c>
    </row>
    <row r="1326" spans="2:8" x14ac:dyDescent="0.3">
      <c r="B1326" s="205">
        <v>38366</v>
      </c>
      <c r="C1326" s="81">
        <v>11.864960999999999</v>
      </c>
      <c r="D1326" s="62">
        <f t="shared" si="40"/>
        <v>-0.97820143071544585</v>
      </c>
      <c r="E1326">
        <v>1.0302307456310906E-2</v>
      </c>
      <c r="G1326">
        <v>1319</v>
      </c>
      <c r="H1326">
        <f t="shared" ca="1" si="41"/>
        <v>-2.092890099518881E-2</v>
      </c>
    </row>
    <row r="1327" spans="2:8" x14ac:dyDescent="0.3">
      <c r="B1327" s="205">
        <v>45336</v>
      </c>
      <c r="C1327" s="81">
        <v>544.29998799999998</v>
      </c>
      <c r="D1327" s="62">
        <f t="shared" si="40"/>
        <v>13.957758634643229</v>
      </c>
      <c r="E1327">
        <v>1.0301601856148463E-2</v>
      </c>
      <c r="G1327">
        <v>1320</v>
      </c>
      <c r="H1327">
        <f t="shared" ca="1" si="41"/>
        <v>-4.3583527881125975E-2</v>
      </c>
    </row>
    <row r="1328" spans="2:8" x14ac:dyDescent="0.3">
      <c r="B1328" s="205">
        <v>38833</v>
      </c>
      <c r="C1328" s="81">
        <v>36.389141000000002</v>
      </c>
      <c r="D1328" s="62">
        <f t="shared" si="40"/>
        <v>-0.92951817623489796</v>
      </c>
      <c r="E1328">
        <v>1.0289285494557713E-2</v>
      </c>
      <c r="G1328">
        <v>1321</v>
      </c>
      <c r="H1328">
        <f t="shared" ca="1" si="41"/>
        <v>4.3842060344724022E-2</v>
      </c>
    </row>
    <row r="1329" spans="2:8" x14ac:dyDescent="0.3">
      <c r="B1329" s="205">
        <v>44265</v>
      </c>
      <c r="C1329" s="81">
        <v>516.29113800000005</v>
      </c>
      <c r="D1329" s="62">
        <f t="shared" si="40"/>
        <v>12.562280661544889</v>
      </c>
      <c r="E1329">
        <v>1.0270974941492006E-2</v>
      </c>
      <c r="G1329">
        <v>1322</v>
      </c>
      <c r="H1329">
        <f t="shared" ca="1" si="41"/>
        <v>2.8715323238782169E-2</v>
      </c>
    </row>
    <row r="1330" spans="2:8" x14ac:dyDescent="0.3">
      <c r="B1330" s="205">
        <v>38953</v>
      </c>
      <c r="C1330" s="81">
        <v>38.068165</v>
      </c>
      <c r="D1330" s="62">
        <f t="shared" si="40"/>
        <v>-0.60092402021705038</v>
      </c>
      <c r="E1330">
        <v>1.0242098262788114E-2</v>
      </c>
      <c r="G1330">
        <v>1323</v>
      </c>
      <c r="H1330">
        <f t="shared" ca="1" si="41"/>
        <v>-2.5047517018250941E-2</v>
      </c>
    </row>
    <row r="1331" spans="2:8" x14ac:dyDescent="0.3">
      <c r="B1331" s="205">
        <v>40430</v>
      </c>
      <c r="C1331" s="81">
        <v>95.390770000000003</v>
      </c>
      <c r="D1331" s="62">
        <f t="shared" si="40"/>
        <v>1.5103900465667146</v>
      </c>
      <c r="E1331">
        <v>1.0241910581529779E-2</v>
      </c>
      <c r="G1331">
        <v>1324</v>
      </c>
      <c r="H1331">
        <f t="shared" ca="1" si="41"/>
        <v>-9.5003948363946294E-3</v>
      </c>
    </row>
    <row r="1332" spans="2:8" x14ac:dyDescent="0.3">
      <c r="B1332" s="205">
        <v>39647</v>
      </c>
      <c r="C1332" s="81">
        <v>37.998386000000004</v>
      </c>
      <c r="D1332" s="62">
        <f t="shared" si="40"/>
        <v>-0.86422349430519496</v>
      </c>
      <c r="E1332">
        <v>1.022747221337734E-2</v>
      </c>
      <c r="G1332">
        <v>1325</v>
      </c>
      <c r="H1332">
        <f t="shared" ca="1" si="41"/>
        <v>-9.8860235448644598E-3</v>
      </c>
    </row>
    <row r="1333" spans="2:8" x14ac:dyDescent="0.3">
      <c r="B1333" s="205">
        <v>42206</v>
      </c>
      <c r="C1333" s="81">
        <v>279.859802</v>
      </c>
      <c r="D1333" s="62">
        <f t="shared" si="40"/>
        <v>-0.43611929813191885</v>
      </c>
      <c r="E1333">
        <v>1.0193755956428473E-2</v>
      </c>
      <c r="G1333">
        <v>1326</v>
      </c>
      <c r="H1333">
        <f t="shared" ca="1" si="41"/>
        <v>4.3994604165824916E-3</v>
      </c>
    </row>
    <row r="1334" spans="2:8" x14ac:dyDescent="0.3">
      <c r="B1334" s="205">
        <v>44733</v>
      </c>
      <c r="C1334" s="81">
        <v>496.31030299999998</v>
      </c>
      <c r="D1334" s="62">
        <f t="shared" si="40"/>
        <v>10.79413357288338</v>
      </c>
      <c r="E1334">
        <v>1.0183770127280053E-2</v>
      </c>
      <c r="G1334">
        <v>1327</v>
      </c>
      <c r="H1334">
        <f t="shared" ca="1" si="41"/>
        <v>1.6416344960525327E-3</v>
      </c>
    </row>
    <row r="1335" spans="2:8" x14ac:dyDescent="0.3">
      <c r="B1335" s="205">
        <v>39611</v>
      </c>
      <c r="C1335" s="81">
        <v>42.081116000000002</v>
      </c>
      <c r="D1335" s="62">
        <f t="shared" si="40"/>
        <v>-0.59001223412747617</v>
      </c>
      <c r="E1335">
        <v>1.0183328528208118E-2</v>
      </c>
      <c r="G1335">
        <v>1328</v>
      </c>
      <c r="H1335">
        <f t="shared" ca="1" si="41"/>
        <v>-3.9461143729991018E-3</v>
      </c>
    </row>
    <row r="1336" spans="2:8" x14ac:dyDescent="0.3">
      <c r="B1336" s="205">
        <v>41094</v>
      </c>
      <c r="C1336" s="81">
        <v>102.639931</v>
      </c>
      <c r="D1336" s="62">
        <f t="shared" si="40"/>
        <v>-0.62354645242210427</v>
      </c>
      <c r="E1336">
        <v>1.0181472767235132E-2</v>
      </c>
      <c r="G1336">
        <v>1329</v>
      </c>
      <c r="H1336">
        <f t="shared" ca="1" si="41"/>
        <v>1.1452983806242928E-4</v>
      </c>
    </row>
    <row r="1337" spans="2:8" x14ac:dyDescent="0.3">
      <c r="B1337" s="205">
        <v>42501</v>
      </c>
      <c r="C1337" s="81">
        <v>272.64965799999999</v>
      </c>
      <c r="D1337" s="62">
        <f t="shared" si="40"/>
        <v>1.5416502373530483</v>
      </c>
      <c r="E1337">
        <v>1.0167155290177537E-2</v>
      </c>
      <c r="G1337">
        <v>1330</v>
      </c>
      <c r="H1337">
        <f t="shared" ca="1" si="41"/>
        <v>2.3418962680294801E-2</v>
      </c>
    </row>
    <row r="1338" spans="2:8" x14ac:dyDescent="0.3">
      <c r="B1338" s="205">
        <v>41138</v>
      </c>
      <c r="C1338" s="81">
        <v>107.27269</v>
      </c>
      <c r="D1338" s="62">
        <f t="shared" si="40"/>
        <v>-0.78211534903586688</v>
      </c>
      <c r="E1338">
        <v>1.0165130878126961E-2</v>
      </c>
      <c r="G1338">
        <v>1331</v>
      </c>
      <c r="H1338">
        <f t="shared" ca="1" si="41"/>
        <v>8.7587903496613041E-3</v>
      </c>
    </row>
    <row r="1339" spans="2:8" x14ac:dyDescent="0.3">
      <c r="B1339" s="205">
        <v>44698</v>
      </c>
      <c r="C1339" s="81">
        <v>492.33706699999999</v>
      </c>
      <c r="D1339" s="62">
        <f t="shared" si="40"/>
        <v>10.755279079112587</v>
      </c>
      <c r="E1339">
        <v>1.0165080062266069E-2</v>
      </c>
      <c r="G1339">
        <v>1332</v>
      </c>
      <c r="H1339">
        <f t="shared" ca="1" si="41"/>
        <v>1.0723270372033571E-2</v>
      </c>
    </row>
    <row r="1340" spans="2:8" x14ac:dyDescent="0.3">
      <c r="B1340" s="205">
        <v>39311</v>
      </c>
      <c r="C1340" s="81">
        <v>41.882210000000001</v>
      </c>
      <c r="D1340" s="62">
        <f t="shared" si="40"/>
        <v>8.1289223906377047E-3</v>
      </c>
      <c r="E1340">
        <v>1.0162669816497123E-2</v>
      </c>
      <c r="G1340">
        <v>1333</v>
      </c>
      <c r="H1340">
        <f t="shared" ca="1" si="41"/>
        <v>3.5150868215369901E-3</v>
      </c>
    </row>
    <row r="1341" spans="2:8" x14ac:dyDescent="0.3">
      <c r="B1341" s="205">
        <v>39139</v>
      </c>
      <c r="C1341" s="81">
        <v>41.544497999999997</v>
      </c>
      <c r="D1341" s="62">
        <f t="shared" si="40"/>
        <v>-0.7386354413328059</v>
      </c>
      <c r="E1341">
        <v>1.0157352783378759E-2</v>
      </c>
      <c r="G1341">
        <v>1334</v>
      </c>
      <c r="H1341">
        <f t="shared" ca="1" si="41"/>
        <v>-1.2274167628636683E-2</v>
      </c>
    </row>
    <row r="1342" spans="2:8" x14ac:dyDescent="0.3">
      <c r="B1342" s="205">
        <v>41702</v>
      </c>
      <c r="C1342" s="81">
        <v>158.95230100000001</v>
      </c>
      <c r="D1342" s="62">
        <f t="shared" si="40"/>
        <v>19.565586321618344</v>
      </c>
      <c r="E1342">
        <v>1.0156645986834223E-2</v>
      </c>
      <c r="G1342">
        <v>1335</v>
      </c>
      <c r="H1342">
        <f t="shared" ca="1" si="41"/>
        <v>-2.4856887033819584E-2</v>
      </c>
    </row>
    <row r="1343" spans="2:8" x14ac:dyDescent="0.3">
      <c r="B1343" s="205">
        <v>37907</v>
      </c>
      <c r="C1343" s="81">
        <v>7.7290429999999999</v>
      </c>
      <c r="D1343" s="62">
        <f t="shared" si="40"/>
        <v>-0.98732608098630181</v>
      </c>
      <c r="E1343">
        <v>1.0142669932458477E-2</v>
      </c>
      <c r="G1343">
        <v>1336</v>
      </c>
      <c r="H1343">
        <f t="shared" ca="1" si="41"/>
        <v>-1.6660396438675309E-2</v>
      </c>
    </row>
    <row r="1344" spans="2:8" x14ac:dyDescent="0.3">
      <c r="B1344" s="205">
        <v>44473</v>
      </c>
      <c r="C1344" s="81">
        <v>609.83843999999999</v>
      </c>
      <c r="D1344" s="62">
        <f t="shared" si="40"/>
        <v>0.17240541398457382</v>
      </c>
      <c r="E1344">
        <v>1.0114190070551475E-2</v>
      </c>
      <c r="G1344">
        <v>1337</v>
      </c>
      <c r="H1344">
        <f t="shared" ca="1" si="41"/>
        <v>3.0996918903002622E-3</v>
      </c>
    </row>
    <row r="1345" spans="2:8" x14ac:dyDescent="0.3">
      <c r="B1345" s="205">
        <v>45036</v>
      </c>
      <c r="C1345" s="81">
        <v>520.160034</v>
      </c>
      <c r="D1345" s="62">
        <f t="shared" si="40"/>
        <v>11.24975466815804</v>
      </c>
      <c r="E1345">
        <v>1.0095260253164809E-2</v>
      </c>
      <c r="G1345">
        <v>1338</v>
      </c>
      <c r="H1345">
        <f t="shared" ca="1" si="41"/>
        <v>-7.5937159300396287E-3</v>
      </c>
    </row>
    <row r="1346" spans="2:8" x14ac:dyDescent="0.3">
      <c r="B1346" s="205">
        <v>39518</v>
      </c>
      <c r="C1346" s="81">
        <v>42.462893999999999</v>
      </c>
      <c r="D1346" s="62">
        <f t="shared" si="40"/>
        <v>0</v>
      </c>
      <c r="E1346">
        <v>1.0090823717171595E-2</v>
      </c>
      <c r="G1346">
        <v>1339</v>
      </c>
      <c r="H1346">
        <f t="shared" ca="1" si="41"/>
        <v>-8.0587857190453846E-3</v>
      </c>
    </row>
    <row r="1347" spans="2:8" x14ac:dyDescent="0.3">
      <c r="B1347" s="205">
        <v>39499</v>
      </c>
      <c r="C1347" s="81">
        <v>42.462893999999999</v>
      </c>
      <c r="D1347" s="62">
        <f t="shared" si="40"/>
        <v>-0.92475892011559491</v>
      </c>
      <c r="E1347">
        <v>1.0090823717171595E-2</v>
      </c>
      <c r="G1347">
        <v>1340</v>
      </c>
      <c r="H1347">
        <f t="shared" ca="1" si="41"/>
        <v>-1.0451713657928952E-2</v>
      </c>
    </row>
    <row r="1348" spans="2:8" x14ac:dyDescent="0.3">
      <c r="B1348" s="205">
        <v>44363</v>
      </c>
      <c r="C1348" s="81">
        <v>564.35784899999999</v>
      </c>
      <c r="D1348" s="62">
        <f t="shared" si="40"/>
        <v>2.9935310225997527</v>
      </c>
      <c r="E1348">
        <v>1.0090593995384152E-2</v>
      </c>
      <c r="G1348">
        <v>1341</v>
      </c>
      <c r="H1348">
        <f t="shared" ca="1" si="41"/>
        <v>2.6848995931101963E-2</v>
      </c>
    </row>
    <row r="1349" spans="2:8" x14ac:dyDescent="0.3">
      <c r="B1349" s="205">
        <v>41453</v>
      </c>
      <c r="C1349" s="81">
        <v>141.31800799999999</v>
      </c>
      <c r="D1349" s="62">
        <f t="shared" si="40"/>
        <v>0.30533083957316037</v>
      </c>
      <c r="E1349">
        <v>1.0074549226972226E-2</v>
      </c>
      <c r="G1349">
        <v>1342</v>
      </c>
      <c r="H1349">
        <f t="shared" ca="1" si="41"/>
        <v>-1.1095845499274053E-2</v>
      </c>
    </row>
    <row r="1350" spans="2:8" x14ac:dyDescent="0.3">
      <c r="B1350" s="205">
        <v>41128</v>
      </c>
      <c r="C1350" s="81">
        <v>108.262215</v>
      </c>
      <c r="D1350" s="62">
        <f t="shared" si="40"/>
        <v>-0.70298292838909371</v>
      </c>
      <c r="E1350">
        <v>1.0071501821506276E-2</v>
      </c>
      <c r="G1350">
        <v>1343</v>
      </c>
      <c r="H1350">
        <f t="shared" ca="1" si="41"/>
        <v>6.701134644320773E-3</v>
      </c>
    </row>
    <row r="1351" spans="2:8" x14ac:dyDescent="0.3">
      <c r="B1351" s="205">
        <v>43262</v>
      </c>
      <c r="C1351" s="81">
        <v>364.49829099999999</v>
      </c>
      <c r="D1351" s="62">
        <f t="shared" si="40"/>
        <v>0.7584004998840076</v>
      </c>
      <c r="E1351">
        <v>1.0069248815736656E-2</v>
      </c>
      <c r="G1351">
        <v>1344</v>
      </c>
      <c r="H1351">
        <f t="shared" ca="1" si="41"/>
        <v>-4.9157672230643957E-4</v>
      </c>
    </row>
    <row r="1352" spans="2:8" x14ac:dyDescent="0.3">
      <c r="B1352" s="205">
        <v>41870</v>
      </c>
      <c r="C1352" s="81">
        <v>207.28968800000001</v>
      </c>
      <c r="D1352" s="62">
        <f t="shared" ref="D1352:D1415" si="42">(C1352-C1353)/C1353</f>
        <v>-0.19860727484913079</v>
      </c>
      <c r="E1352">
        <v>1.0067334691419315E-2</v>
      </c>
      <c r="G1352">
        <v>1345</v>
      </c>
      <c r="H1352">
        <f t="shared" ca="1" si="41"/>
        <v>1.1353432550609711E-2</v>
      </c>
    </row>
    <row r="1353" spans="2:8" x14ac:dyDescent="0.3">
      <c r="B1353" s="205">
        <v>42872</v>
      </c>
      <c r="C1353" s="81">
        <v>258.66180400000002</v>
      </c>
      <c r="D1353" s="62">
        <f t="shared" si="42"/>
        <v>1.744981600866647</v>
      </c>
      <c r="E1353">
        <v>1.0063778721584715E-2</v>
      </c>
      <c r="G1353">
        <v>1346</v>
      </c>
      <c r="H1353">
        <f t="shared" ref="H1353:H1416" ca="1" si="43">_xlfn.NORM.INV(RAND(),N$10,N$11)</f>
        <v>-5.4039454411484054E-3</v>
      </c>
    </row>
    <row r="1354" spans="2:8" x14ac:dyDescent="0.3">
      <c r="B1354" s="205">
        <v>40988</v>
      </c>
      <c r="C1354" s="81">
        <v>94.230796999999995</v>
      </c>
      <c r="D1354" s="62">
        <f t="shared" si="42"/>
        <v>4.9776018483566206E-2</v>
      </c>
      <c r="E1354">
        <v>1.0057214224666596E-2</v>
      </c>
      <c r="G1354">
        <v>1347</v>
      </c>
      <c r="H1354">
        <f t="shared" ca="1" si="43"/>
        <v>-1.954450772183328E-2</v>
      </c>
    </row>
    <row r="1355" spans="2:8" x14ac:dyDescent="0.3">
      <c r="B1355" s="205">
        <v>40910</v>
      </c>
      <c r="C1355" s="81">
        <v>89.762764000000004</v>
      </c>
      <c r="D1355" s="62">
        <f t="shared" si="42"/>
        <v>-3.7104273815598277E-2</v>
      </c>
      <c r="E1355">
        <v>1.0055060821480095E-2</v>
      </c>
      <c r="G1355">
        <v>1348</v>
      </c>
      <c r="H1355">
        <f t="shared" ca="1" si="43"/>
        <v>1.6401464288862279E-2</v>
      </c>
    </row>
    <row r="1356" spans="2:8" x14ac:dyDescent="0.3">
      <c r="B1356" s="205">
        <v>40687</v>
      </c>
      <c r="C1356" s="81">
        <v>93.221687000000003</v>
      </c>
      <c r="D1356" s="62">
        <f t="shared" si="42"/>
        <v>-0.64682994506603986</v>
      </c>
      <c r="E1356">
        <v>1.0052527848536136E-2</v>
      </c>
      <c r="G1356">
        <v>1349</v>
      </c>
      <c r="H1356">
        <f t="shared" ca="1" si="43"/>
        <v>-2.9743678410700594E-2</v>
      </c>
    </row>
    <row r="1357" spans="2:8" x14ac:dyDescent="0.3">
      <c r="B1357" s="205">
        <v>42748</v>
      </c>
      <c r="C1357" s="81">
        <v>263.95693999999997</v>
      </c>
      <c r="D1357" s="62">
        <f t="shared" si="42"/>
        <v>-0.43986070950960388</v>
      </c>
      <c r="E1357">
        <v>1.004104014678046E-2</v>
      </c>
      <c r="G1357">
        <v>1350</v>
      </c>
      <c r="H1357">
        <f t="shared" ca="1" si="43"/>
        <v>-2.7973447925708553E-2</v>
      </c>
    </row>
    <row r="1358" spans="2:8" x14ac:dyDescent="0.3">
      <c r="B1358" s="205">
        <v>43901</v>
      </c>
      <c r="C1358" s="81">
        <v>471.234467</v>
      </c>
      <c r="D1358" s="62">
        <f t="shared" si="42"/>
        <v>3.7878673889843397</v>
      </c>
      <c r="E1358">
        <v>1.0038302643668045E-2</v>
      </c>
      <c r="G1358">
        <v>1351</v>
      </c>
      <c r="H1358">
        <f t="shared" ca="1" si="43"/>
        <v>-3.3648287665494991E-2</v>
      </c>
    </row>
    <row r="1359" spans="2:8" x14ac:dyDescent="0.3">
      <c r="B1359" s="205">
        <v>40785</v>
      </c>
      <c r="C1359" s="81">
        <v>98.422623000000002</v>
      </c>
      <c r="D1359" s="62">
        <f t="shared" si="42"/>
        <v>0.10556756604172023</v>
      </c>
      <c r="E1359">
        <v>1.0032323559511041E-2</v>
      </c>
      <c r="G1359">
        <v>1352</v>
      </c>
      <c r="H1359">
        <f t="shared" ca="1" si="43"/>
        <v>1.274489036367623E-2</v>
      </c>
    </row>
    <row r="1360" spans="2:8" x14ac:dyDescent="0.3">
      <c r="B1360" s="205">
        <v>40603</v>
      </c>
      <c r="C1360" s="81">
        <v>89.024520999999993</v>
      </c>
      <c r="D1360" s="62">
        <f t="shared" si="42"/>
        <v>-5.9264847635960814E-2</v>
      </c>
      <c r="E1360">
        <v>1.0024924293104809E-2</v>
      </c>
      <c r="G1360">
        <v>1353</v>
      </c>
      <c r="H1360">
        <f t="shared" ca="1" si="43"/>
        <v>2.0995028643181368E-2</v>
      </c>
    </row>
    <row r="1361" spans="2:8" x14ac:dyDescent="0.3">
      <c r="B1361" s="205">
        <v>40995</v>
      </c>
      <c r="C1361" s="81">
        <v>94.632926999999995</v>
      </c>
      <c r="D1361" s="62">
        <f t="shared" si="42"/>
        <v>-0.82792934389713513</v>
      </c>
      <c r="E1361">
        <v>1.0014211163755967E-2</v>
      </c>
      <c r="G1361">
        <v>1354</v>
      </c>
      <c r="H1361">
        <f t="shared" ca="1" si="43"/>
        <v>-6.7823116848761281E-3</v>
      </c>
    </row>
    <row r="1362" spans="2:8" x14ac:dyDescent="0.3">
      <c r="B1362" s="205">
        <v>45077</v>
      </c>
      <c r="C1362" s="81">
        <v>549.96551499999998</v>
      </c>
      <c r="D1362" s="62">
        <f t="shared" si="42"/>
        <v>-1.4602755909645569E-2</v>
      </c>
      <c r="E1362">
        <v>1.0001787851990055E-2</v>
      </c>
      <c r="G1362">
        <v>1355</v>
      </c>
      <c r="H1362">
        <f t="shared" ca="1" si="43"/>
        <v>2.2345135698089515E-2</v>
      </c>
    </row>
    <row r="1363" spans="2:8" x14ac:dyDescent="0.3">
      <c r="B1363" s="205">
        <v>45196</v>
      </c>
      <c r="C1363" s="81">
        <v>558.11554000000001</v>
      </c>
      <c r="D1363" s="62">
        <f t="shared" si="42"/>
        <v>6.6601281106686265</v>
      </c>
      <c r="E1363">
        <v>9.9918255372810107E-3</v>
      </c>
      <c r="G1363">
        <v>1356</v>
      </c>
      <c r="H1363">
        <f t="shared" ca="1" si="43"/>
        <v>-1.68442603293993E-3</v>
      </c>
    </row>
    <row r="1364" spans="2:8" x14ac:dyDescent="0.3">
      <c r="B1364" s="205">
        <v>40189</v>
      </c>
      <c r="C1364" s="81">
        <v>72.859818000000004</v>
      </c>
      <c r="D1364" s="62">
        <f t="shared" si="42"/>
        <v>-0.7386627475689288</v>
      </c>
      <c r="E1364">
        <v>9.9910068157790279E-3</v>
      </c>
      <c r="G1364">
        <v>1357</v>
      </c>
      <c r="H1364">
        <f t="shared" ca="1" si="43"/>
        <v>2.6755793204451823E-2</v>
      </c>
    </row>
    <row r="1365" spans="2:8" x14ac:dyDescent="0.3">
      <c r="B1365" s="205">
        <v>42598</v>
      </c>
      <c r="C1365" s="81">
        <v>278.79614299999997</v>
      </c>
      <c r="D1365" s="62">
        <f t="shared" si="42"/>
        <v>5.2753867553204099</v>
      </c>
      <c r="E1365">
        <v>9.9729360459262159E-3</v>
      </c>
      <c r="G1365">
        <v>1358</v>
      </c>
      <c r="H1365">
        <f t="shared" ca="1" si="43"/>
        <v>-2.2317584718651664E-2</v>
      </c>
    </row>
    <row r="1366" spans="2:8" x14ac:dyDescent="0.3">
      <c r="B1366" s="205">
        <v>39120</v>
      </c>
      <c r="C1366" s="81">
        <v>44.426926000000002</v>
      </c>
      <c r="D1366" s="62">
        <f t="shared" si="42"/>
        <v>-0.88645720917851945</v>
      </c>
      <c r="E1366">
        <v>9.9714242196220198E-3</v>
      </c>
      <c r="G1366">
        <v>1359</v>
      </c>
      <c r="H1366">
        <f t="shared" ca="1" si="43"/>
        <v>-9.9929199066880851E-3</v>
      </c>
    </row>
    <row r="1367" spans="2:8" x14ac:dyDescent="0.3">
      <c r="B1367" s="205">
        <v>43915</v>
      </c>
      <c r="C1367" s="81">
        <v>391.27914399999997</v>
      </c>
      <c r="D1367" s="62">
        <f t="shared" si="42"/>
        <v>41.911281980643814</v>
      </c>
      <c r="E1367">
        <v>9.9701733431954171E-3</v>
      </c>
      <c r="G1367">
        <v>1360</v>
      </c>
      <c r="H1367">
        <f t="shared" ca="1" si="43"/>
        <v>2.0541589490848486E-2</v>
      </c>
    </row>
    <row r="1368" spans="2:8" x14ac:dyDescent="0.3">
      <c r="B1368" s="205">
        <v>38065</v>
      </c>
      <c r="C1368" s="81">
        <v>9.118328</v>
      </c>
      <c r="D1368" s="62">
        <f t="shared" si="42"/>
        <v>-0.98476309483344582</v>
      </c>
      <c r="E1368">
        <v>9.969630005319953E-3</v>
      </c>
      <c r="G1368">
        <v>1361</v>
      </c>
      <c r="H1368">
        <f t="shared" ca="1" si="43"/>
        <v>8.246507485707124E-3</v>
      </c>
    </row>
    <row r="1369" spans="2:8" x14ac:dyDescent="0.3">
      <c r="B1369" s="205">
        <v>44516</v>
      </c>
      <c r="C1369" s="81">
        <v>598.43701199999998</v>
      </c>
      <c r="D1369" s="62">
        <f t="shared" si="42"/>
        <v>5.2177635906837792E-2</v>
      </c>
      <c r="E1369">
        <v>9.9338196736981875E-3</v>
      </c>
      <c r="G1369">
        <v>1362</v>
      </c>
      <c r="H1369">
        <f t="shared" ca="1" si="43"/>
        <v>1.2244463366594245E-2</v>
      </c>
    </row>
    <row r="1370" spans="2:8" x14ac:dyDescent="0.3">
      <c r="B1370" s="205">
        <v>44539</v>
      </c>
      <c r="C1370" s="81">
        <v>568.76043700000002</v>
      </c>
      <c r="D1370" s="62">
        <f t="shared" si="42"/>
        <v>1.057235457676647</v>
      </c>
      <c r="E1370">
        <v>9.9294978802408947E-3</v>
      </c>
      <c r="G1370">
        <v>1363</v>
      </c>
      <c r="H1370">
        <f t="shared" ca="1" si="43"/>
        <v>-2.2511681842673138E-2</v>
      </c>
    </row>
    <row r="1371" spans="2:8" x14ac:dyDescent="0.3">
      <c r="B1371" s="205">
        <v>42919</v>
      </c>
      <c r="C1371" s="81">
        <v>276.468323</v>
      </c>
      <c r="D1371" s="62">
        <f t="shared" si="42"/>
        <v>0.55762787368859956</v>
      </c>
      <c r="E1371">
        <v>9.9280323190912411E-3</v>
      </c>
      <c r="G1371">
        <v>1364</v>
      </c>
      <c r="H1371">
        <f t="shared" ca="1" si="43"/>
        <v>-2.695831236644303E-2</v>
      </c>
    </row>
    <row r="1372" spans="2:8" x14ac:dyDescent="0.3">
      <c r="B1372" s="205">
        <v>41827</v>
      </c>
      <c r="C1372" s="81">
        <v>177.493179</v>
      </c>
      <c r="D1372" s="62">
        <f t="shared" si="42"/>
        <v>0.78325092304363697</v>
      </c>
      <c r="E1372">
        <v>9.9267552487454537E-3</v>
      </c>
      <c r="G1372">
        <v>1365</v>
      </c>
      <c r="H1372">
        <f t="shared" ca="1" si="43"/>
        <v>5.0617478578508174E-3</v>
      </c>
    </row>
    <row r="1373" spans="2:8" x14ac:dyDescent="0.3">
      <c r="B1373" s="205">
        <v>40738</v>
      </c>
      <c r="C1373" s="81">
        <v>99.533484999999999</v>
      </c>
      <c r="D1373" s="62">
        <f t="shared" si="42"/>
        <v>3.7900968635998251</v>
      </c>
      <c r="E1373">
        <v>9.9187739396424338E-3</v>
      </c>
      <c r="G1373">
        <v>1366</v>
      </c>
      <c r="H1373">
        <f t="shared" ca="1" si="43"/>
        <v>1.4172411818536079E-2</v>
      </c>
    </row>
    <row r="1374" spans="2:8" x14ac:dyDescent="0.3">
      <c r="B1374" s="205">
        <v>38575</v>
      </c>
      <c r="C1374" s="81">
        <v>20.779012999999999</v>
      </c>
      <c r="D1374" s="62">
        <f t="shared" si="42"/>
        <v>-0.96184376189150989</v>
      </c>
      <c r="E1374">
        <v>9.9164606802572431E-3</v>
      </c>
      <c r="G1374">
        <v>1367</v>
      </c>
      <c r="H1374">
        <f t="shared" ca="1" si="43"/>
        <v>3.8348233674140274E-3</v>
      </c>
    </row>
    <row r="1375" spans="2:8" x14ac:dyDescent="0.3">
      <c r="B1375" s="205">
        <v>44299</v>
      </c>
      <c r="C1375" s="81">
        <v>544.57708700000001</v>
      </c>
      <c r="D1375" s="62">
        <f t="shared" si="42"/>
        <v>5.7135476808056289</v>
      </c>
      <c r="E1375">
        <v>9.9144745593360353E-3</v>
      </c>
      <c r="G1375">
        <v>1368</v>
      </c>
      <c r="H1375">
        <f t="shared" ca="1" si="43"/>
        <v>-2.2840852745442529E-2</v>
      </c>
    </row>
    <row r="1376" spans="2:8" x14ac:dyDescent="0.3">
      <c r="B1376" s="205">
        <v>40585</v>
      </c>
      <c r="C1376" s="81">
        <v>81.116141999999996</v>
      </c>
      <c r="D1376" s="62">
        <f t="shared" si="42"/>
        <v>-0.62571447431612426</v>
      </c>
      <c r="E1376">
        <v>9.9010995609522621E-3</v>
      </c>
      <c r="G1376">
        <v>1369</v>
      </c>
      <c r="H1376">
        <f t="shared" ca="1" si="43"/>
        <v>-1.7893180398389316E-2</v>
      </c>
    </row>
    <row r="1377" spans="2:8" x14ac:dyDescent="0.3">
      <c r="B1377" s="205">
        <v>42006</v>
      </c>
      <c r="C1377" s="81">
        <v>216.72262599999999</v>
      </c>
      <c r="D1377" s="62">
        <f t="shared" si="42"/>
        <v>17.802621542309897</v>
      </c>
      <c r="E1377">
        <v>9.8970105789064691E-3</v>
      </c>
      <c r="G1377">
        <v>1370</v>
      </c>
      <c r="H1377">
        <f t="shared" ca="1" si="43"/>
        <v>-1.6905237507598352E-2</v>
      </c>
    </row>
    <row r="1378" spans="2:8" x14ac:dyDescent="0.3">
      <c r="B1378" s="205">
        <v>38349</v>
      </c>
      <c r="C1378" s="81">
        <v>11.526192</v>
      </c>
      <c r="D1378" s="62">
        <f t="shared" si="42"/>
        <v>-0.86552251874016795</v>
      </c>
      <c r="E1378">
        <v>9.8940102086440204E-3</v>
      </c>
      <c r="G1378">
        <v>1371</v>
      </c>
      <c r="H1378">
        <f t="shared" ca="1" si="43"/>
        <v>1.259173286450499E-2</v>
      </c>
    </row>
    <row r="1379" spans="2:8" x14ac:dyDescent="0.3">
      <c r="B1379" s="205">
        <v>40620</v>
      </c>
      <c r="C1379" s="81">
        <v>85.710944999999995</v>
      </c>
      <c r="D1379" s="62">
        <f t="shared" si="42"/>
        <v>-0.59643150220678343</v>
      </c>
      <c r="E1379">
        <v>9.890430983044974E-3</v>
      </c>
      <c r="G1379">
        <v>1372</v>
      </c>
      <c r="H1379">
        <f t="shared" ca="1" si="43"/>
        <v>-1.3736817619523663E-2</v>
      </c>
    </row>
    <row r="1380" spans="2:8" x14ac:dyDescent="0.3">
      <c r="B1380" s="205">
        <v>42012</v>
      </c>
      <c r="C1380" s="81">
        <v>212.382645</v>
      </c>
      <c r="D1380" s="62">
        <f t="shared" si="42"/>
        <v>-0.49884002306987291</v>
      </c>
      <c r="E1380">
        <v>9.879381733275544E-3</v>
      </c>
      <c r="G1380">
        <v>1373</v>
      </c>
      <c r="H1380">
        <f t="shared" ca="1" si="43"/>
        <v>-7.8964402751824612E-3</v>
      </c>
    </row>
    <row r="1381" spans="2:8" x14ac:dyDescent="0.3">
      <c r="B1381" s="205">
        <v>43704</v>
      </c>
      <c r="C1381" s="81">
        <v>423.78213499999998</v>
      </c>
      <c r="D1381" s="62">
        <f t="shared" si="42"/>
        <v>3.6477644456672791</v>
      </c>
      <c r="E1381">
        <v>9.8658785815808198E-3</v>
      </c>
      <c r="G1381">
        <v>1374</v>
      </c>
      <c r="H1381">
        <f t="shared" ca="1" si="43"/>
        <v>4.060311645508561E-2</v>
      </c>
    </row>
    <row r="1382" spans="2:8" x14ac:dyDescent="0.3">
      <c r="B1382" s="205">
        <v>40813</v>
      </c>
      <c r="C1382" s="81">
        <v>91.179778999999996</v>
      </c>
      <c r="D1382" s="62">
        <f t="shared" si="42"/>
        <v>-0.83089803974262522</v>
      </c>
      <c r="E1382">
        <v>9.8428126788763417E-3</v>
      </c>
      <c r="G1382">
        <v>1375</v>
      </c>
      <c r="H1382">
        <f t="shared" ca="1" si="43"/>
        <v>6.1669276379190318E-3</v>
      </c>
    </row>
    <row r="1383" spans="2:8" x14ac:dyDescent="0.3">
      <c r="B1383" s="205">
        <v>45331</v>
      </c>
      <c r="C1383" s="81">
        <v>539.20001200000002</v>
      </c>
      <c r="D1383" s="62">
        <f t="shared" si="42"/>
        <v>2.4939892176480098</v>
      </c>
      <c r="E1383">
        <v>9.8323810881382652E-3</v>
      </c>
      <c r="G1383">
        <v>1376</v>
      </c>
      <c r="H1383">
        <f t="shared" ca="1" si="43"/>
        <v>-2.6881650468882867E-2</v>
      </c>
    </row>
    <row r="1384" spans="2:8" x14ac:dyDescent="0.3">
      <c r="B1384" s="205">
        <v>41550</v>
      </c>
      <c r="C1384" s="81">
        <v>154.32217399999999</v>
      </c>
      <c r="D1384" s="62">
        <f t="shared" si="42"/>
        <v>9.3335851517740664</v>
      </c>
      <c r="E1384">
        <v>9.8182501949395026E-3</v>
      </c>
      <c r="G1384">
        <v>1377</v>
      </c>
      <c r="H1384">
        <f t="shared" ca="1" si="43"/>
        <v>-2.6144063492684229E-2</v>
      </c>
    </row>
    <row r="1385" spans="2:8" x14ac:dyDescent="0.3">
      <c r="B1385" s="205">
        <v>38434</v>
      </c>
      <c r="C1385" s="81">
        <v>14.93404</v>
      </c>
      <c r="D1385" s="62">
        <f t="shared" si="42"/>
        <v>-0.51791961339154657</v>
      </c>
      <c r="E1385">
        <v>9.8175997334206833E-3</v>
      </c>
      <c r="G1385">
        <v>1378</v>
      </c>
      <c r="H1385">
        <f t="shared" ca="1" si="43"/>
        <v>1.7098579717828452E-2</v>
      </c>
    </row>
    <row r="1386" spans="2:8" x14ac:dyDescent="0.3">
      <c r="B1386" s="205">
        <v>38785</v>
      </c>
      <c r="C1386" s="81">
        <v>30.978318999999999</v>
      </c>
      <c r="D1386" s="62">
        <f t="shared" si="42"/>
        <v>-0.80052501985022195</v>
      </c>
      <c r="E1386">
        <v>9.7982474649118481E-3</v>
      </c>
      <c r="G1386">
        <v>1379</v>
      </c>
      <c r="H1386">
        <f t="shared" ca="1" si="43"/>
        <v>4.4648967552897316E-2</v>
      </c>
    </row>
    <row r="1387" spans="2:8" x14ac:dyDescent="0.3">
      <c r="B1387" s="205">
        <v>41674</v>
      </c>
      <c r="C1387" s="81">
        <v>155.299271</v>
      </c>
      <c r="D1387" s="62">
        <f t="shared" si="42"/>
        <v>3.4067218174416261</v>
      </c>
      <c r="E1387">
        <v>9.7980586869556938E-3</v>
      </c>
      <c r="G1387">
        <v>1380</v>
      </c>
      <c r="H1387">
        <f t="shared" ca="1" si="43"/>
        <v>-1.2877867714855364E-2</v>
      </c>
    </row>
    <row r="1388" spans="2:8" x14ac:dyDescent="0.3">
      <c r="B1388" s="205">
        <v>39785</v>
      </c>
      <c r="C1388" s="81">
        <v>35.241450999999998</v>
      </c>
      <c r="D1388" s="62">
        <f t="shared" si="42"/>
        <v>-0.14610163957242103</v>
      </c>
      <c r="E1388">
        <v>9.7975556741881319E-3</v>
      </c>
      <c r="G1388">
        <v>1381</v>
      </c>
      <c r="H1388">
        <f t="shared" ca="1" si="43"/>
        <v>-5.0645448511735811E-3</v>
      </c>
    </row>
    <row r="1389" spans="2:8" x14ac:dyDescent="0.3">
      <c r="B1389" s="205">
        <v>39226</v>
      </c>
      <c r="C1389" s="81">
        <v>41.271248</v>
      </c>
      <c r="D1389" s="62">
        <f t="shared" si="42"/>
        <v>6.0685849521621815</v>
      </c>
      <c r="E1389">
        <v>9.7938477790736524E-3</v>
      </c>
      <c r="G1389">
        <v>1382</v>
      </c>
      <c r="H1389">
        <f t="shared" ca="1" si="43"/>
        <v>2.8519655278805463E-2</v>
      </c>
    </row>
    <row r="1390" spans="2:8" x14ac:dyDescent="0.3">
      <c r="B1390" s="205">
        <v>37468</v>
      </c>
      <c r="C1390" s="81">
        <v>5.838686</v>
      </c>
      <c r="D1390" s="62">
        <f t="shared" si="42"/>
        <v>-0.97737420061026525</v>
      </c>
      <c r="E1390">
        <v>9.7846633841278934E-3</v>
      </c>
      <c r="G1390">
        <v>1383</v>
      </c>
      <c r="H1390">
        <f t="shared" ca="1" si="43"/>
        <v>2.7398351295208689E-2</v>
      </c>
    </row>
    <row r="1391" spans="2:8" x14ac:dyDescent="0.3">
      <c r="B1391" s="205">
        <v>42278</v>
      </c>
      <c r="C1391" s="81">
        <v>258.05435199999999</v>
      </c>
      <c r="D1391" s="62">
        <f t="shared" si="42"/>
        <v>5.9167324689989256</v>
      </c>
      <c r="E1391">
        <v>9.7825954975755934E-3</v>
      </c>
      <c r="G1391">
        <v>1384</v>
      </c>
      <c r="H1391">
        <f t="shared" ca="1" si="43"/>
        <v>1.4637995588736154E-2</v>
      </c>
    </row>
    <row r="1392" spans="2:8" x14ac:dyDescent="0.3">
      <c r="B1392" s="205">
        <v>38891</v>
      </c>
      <c r="C1392" s="81">
        <v>37.308708000000003</v>
      </c>
      <c r="D1392" s="62">
        <f t="shared" si="42"/>
        <v>9.5961718561560883E-2</v>
      </c>
      <c r="E1392">
        <v>9.7718226392782773E-3</v>
      </c>
      <c r="G1392">
        <v>1385</v>
      </c>
      <c r="H1392">
        <f t="shared" ca="1" si="43"/>
        <v>8.161906154698792E-3</v>
      </c>
    </row>
    <row r="1393" spans="2:8" x14ac:dyDescent="0.3">
      <c r="B1393" s="205">
        <v>38807</v>
      </c>
      <c r="C1393" s="81">
        <v>34.041981</v>
      </c>
      <c r="D1393" s="62">
        <f t="shared" si="42"/>
        <v>-0.86850676313526609</v>
      </c>
      <c r="E1393">
        <v>9.771162507041152E-3</v>
      </c>
      <c r="G1393">
        <v>1386</v>
      </c>
      <c r="H1393">
        <f t="shared" ca="1" si="43"/>
        <v>-8.4796626822898936E-3</v>
      </c>
    </row>
    <row r="1394" spans="2:8" x14ac:dyDescent="0.3">
      <c r="B1394" s="205">
        <v>42284</v>
      </c>
      <c r="C1394" s="81">
        <v>258.88769500000001</v>
      </c>
      <c r="D1394" s="62">
        <f t="shared" si="42"/>
        <v>31.186651042945549</v>
      </c>
      <c r="E1394">
        <v>9.7512163653590573E-3</v>
      </c>
      <c r="G1394">
        <v>1387</v>
      </c>
      <c r="H1394">
        <f t="shared" ca="1" si="43"/>
        <v>8.6072135330219415E-3</v>
      </c>
    </row>
    <row r="1395" spans="2:8" x14ac:dyDescent="0.3">
      <c r="B1395" s="205">
        <v>37909</v>
      </c>
      <c r="C1395" s="81">
        <v>8.0433249999999994</v>
      </c>
      <c r="D1395" s="62">
        <f t="shared" si="42"/>
        <v>-0.20736395454120812</v>
      </c>
      <c r="E1395">
        <v>9.7423710599919729E-3</v>
      </c>
      <c r="G1395">
        <v>1388</v>
      </c>
      <c r="H1395">
        <f t="shared" ca="1" si="43"/>
        <v>1.3052071575694785E-2</v>
      </c>
    </row>
    <row r="1396" spans="2:8" x14ac:dyDescent="0.3">
      <c r="B1396" s="205">
        <v>37964</v>
      </c>
      <c r="C1396" s="81">
        <v>10.147563999999999</v>
      </c>
      <c r="D1396" s="62">
        <f t="shared" si="42"/>
        <v>-0.87570306179736535</v>
      </c>
      <c r="E1396">
        <v>9.7346864837104963E-3</v>
      </c>
      <c r="G1396">
        <v>1389</v>
      </c>
      <c r="H1396">
        <f t="shared" ca="1" si="43"/>
        <v>-2.044890436723162E-2</v>
      </c>
    </row>
    <row r="1397" spans="2:8" x14ac:dyDescent="0.3">
      <c r="B1397" s="205">
        <v>40332</v>
      </c>
      <c r="C1397" s="81">
        <v>81.639694000000006</v>
      </c>
      <c r="D1397" s="62">
        <f t="shared" si="42"/>
        <v>-0.14847160406042467</v>
      </c>
      <c r="E1397">
        <v>9.7244472186274137E-3</v>
      </c>
      <c r="G1397">
        <v>1390</v>
      </c>
      <c r="H1397">
        <f t="shared" ca="1" si="43"/>
        <v>-2.7060224050219839E-2</v>
      </c>
    </row>
    <row r="1398" spans="2:8" x14ac:dyDescent="0.3">
      <c r="B1398" s="205">
        <v>40452</v>
      </c>
      <c r="C1398" s="81">
        <v>95.874306000000004</v>
      </c>
      <c r="D1398" s="62">
        <f t="shared" si="42"/>
        <v>-0.68496655705625042</v>
      </c>
      <c r="E1398">
        <v>9.722037492801431E-3</v>
      </c>
      <c r="G1398">
        <v>1391</v>
      </c>
      <c r="H1398">
        <f t="shared" ca="1" si="43"/>
        <v>-3.9667526561392955E-2</v>
      </c>
    </row>
    <row r="1399" spans="2:8" x14ac:dyDescent="0.3">
      <c r="B1399" s="205">
        <v>43180</v>
      </c>
      <c r="C1399" s="81">
        <v>304.33056599999998</v>
      </c>
      <c r="D1399" s="62">
        <f t="shared" si="42"/>
        <v>0.93742212654056856</v>
      </c>
      <c r="E1399">
        <v>9.7072489782052476E-3</v>
      </c>
      <c r="G1399">
        <v>1392</v>
      </c>
      <c r="H1399">
        <f t="shared" ca="1" si="43"/>
        <v>1.0603605947826665E-3</v>
      </c>
    </row>
    <row r="1400" spans="2:8" x14ac:dyDescent="0.3">
      <c r="B1400" s="205">
        <v>41640</v>
      </c>
      <c r="C1400" s="81">
        <v>157.08015399999999</v>
      </c>
      <c r="D1400" s="62">
        <f t="shared" si="42"/>
        <v>0.61419510769881114</v>
      </c>
      <c r="E1400">
        <v>9.6858915779937903E-3</v>
      </c>
      <c r="G1400">
        <v>1393</v>
      </c>
      <c r="H1400">
        <f t="shared" ca="1" si="43"/>
        <v>1.1233796535829062E-2</v>
      </c>
    </row>
    <row r="1401" spans="2:8" x14ac:dyDescent="0.3">
      <c r="B1401" s="205">
        <v>40795</v>
      </c>
      <c r="C1401" s="81">
        <v>97.311751999999998</v>
      </c>
      <c r="D1401" s="62">
        <f t="shared" si="42"/>
        <v>-0.60485997000684955</v>
      </c>
      <c r="E1401">
        <v>9.6820550709546052E-3</v>
      </c>
      <c r="G1401">
        <v>1394</v>
      </c>
      <c r="H1401">
        <f t="shared" ca="1" si="43"/>
        <v>1.865742854103826E-3</v>
      </c>
    </row>
    <row r="1402" spans="2:8" x14ac:dyDescent="0.3">
      <c r="B1402" s="205">
        <v>42068</v>
      </c>
      <c r="C1402" s="81">
        <v>246.27156099999999</v>
      </c>
      <c r="D1402" s="62">
        <f t="shared" si="42"/>
        <v>10.539209401188783</v>
      </c>
      <c r="E1402">
        <v>9.6537861018533341E-3</v>
      </c>
      <c r="G1402">
        <v>1395</v>
      </c>
      <c r="H1402">
        <f t="shared" ca="1" si="43"/>
        <v>-1.297504569731607E-2</v>
      </c>
    </row>
    <row r="1403" spans="2:8" x14ac:dyDescent="0.3">
      <c r="B1403" s="205">
        <v>38600</v>
      </c>
      <c r="C1403" s="81">
        <v>21.342151999999999</v>
      </c>
      <c r="D1403" s="62">
        <f t="shared" si="42"/>
        <v>-0.94883039958411697</v>
      </c>
      <c r="E1403">
        <v>9.6523725691959172E-3</v>
      </c>
      <c r="G1403">
        <v>1396</v>
      </c>
      <c r="H1403">
        <f t="shared" ca="1" si="43"/>
        <v>1.9411291959076824E-3</v>
      </c>
    </row>
    <row r="1404" spans="2:8" x14ac:dyDescent="0.3">
      <c r="B1404" s="205">
        <v>43447</v>
      </c>
      <c r="C1404" s="81">
        <v>417.08654799999999</v>
      </c>
      <c r="D1404" s="62">
        <f t="shared" si="42"/>
        <v>8.9435596698145368</v>
      </c>
      <c r="E1404">
        <v>9.6389693221677238E-3</v>
      </c>
      <c r="G1404">
        <v>1397</v>
      </c>
      <c r="H1404">
        <f t="shared" ca="1" si="43"/>
        <v>-2.0822506281946557E-2</v>
      </c>
    </row>
    <row r="1405" spans="2:8" x14ac:dyDescent="0.3">
      <c r="B1405" s="205">
        <v>39245</v>
      </c>
      <c r="C1405" s="81">
        <v>41.945396000000002</v>
      </c>
      <c r="D1405" s="62">
        <f t="shared" si="42"/>
        <v>-0.55274466635056441</v>
      </c>
      <c r="E1405">
        <v>9.6348268711056711E-3</v>
      </c>
      <c r="G1405">
        <v>1398</v>
      </c>
      <c r="H1405">
        <f t="shared" ca="1" si="43"/>
        <v>-9.8540970218812009E-3</v>
      </c>
    </row>
    <row r="1406" spans="2:8" x14ac:dyDescent="0.3">
      <c r="B1406" s="205">
        <v>41057</v>
      </c>
      <c r="C1406" s="81">
        <v>93.784003999999996</v>
      </c>
      <c r="D1406" s="62">
        <f t="shared" si="42"/>
        <v>1.3764356639061694</v>
      </c>
      <c r="E1406">
        <v>9.6201126859325244E-3</v>
      </c>
      <c r="G1406">
        <v>1399</v>
      </c>
      <c r="H1406">
        <f t="shared" ca="1" si="43"/>
        <v>-2.9628618202526963E-3</v>
      </c>
    </row>
    <row r="1407" spans="2:8" x14ac:dyDescent="0.3">
      <c r="B1407" s="205">
        <v>39063</v>
      </c>
      <c r="C1407" s="81">
        <v>39.464146</v>
      </c>
      <c r="D1407" s="62">
        <f t="shared" si="42"/>
        <v>-0.9259232385252214</v>
      </c>
      <c r="E1407">
        <v>9.6186905045360111E-3</v>
      </c>
      <c r="G1407">
        <v>1400</v>
      </c>
      <c r="H1407">
        <f t="shared" ca="1" si="43"/>
        <v>-1.2866666954531203E-2</v>
      </c>
    </row>
    <row r="1408" spans="2:8" x14ac:dyDescent="0.3">
      <c r="B1408" s="205">
        <v>45233</v>
      </c>
      <c r="C1408" s="81">
        <v>532.74664299999995</v>
      </c>
      <c r="D1408" s="62">
        <f t="shared" si="42"/>
        <v>5.8326701935565621</v>
      </c>
      <c r="E1408">
        <v>9.6152936317198366E-3</v>
      </c>
      <c r="G1408">
        <v>1401</v>
      </c>
      <c r="H1408">
        <f t="shared" ca="1" si="43"/>
        <v>1.555611706889708E-2</v>
      </c>
    </row>
    <row r="1409" spans="2:8" x14ac:dyDescent="0.3">
      <c r="B1409" s="205">
        <v>40283</v>
      </c>
      <c r="C1409" s="81">
        <v>77.970489999999998</v>
      </c>
      <c r="D1409" s="62">
        <f t="shared" si="42"/>
        <v>-0.50834264520121508</v>
      </c>
      <c r="E1409">
        <v>9.615200345657238E-3</v>
      </c>
      <c r="G1409">
        <v>1402</v>
      </c>
      <c r="H1409">
        <f t="shared" ca="1" si="43"/>
        <v>7.4674116062378344E-3</v>
      </c>
    </row>
    <row r="1410" spans="2:8" x14ac:dyDescent="0.3">
      <c r="B1410" s="205">
        <v>41684</v>
      </c>
      <c r="C1410" s="81">
        <v>158.587051</v>
      </c>
      <c r="D1410" s="62">
        <f t="shared" si="42"/>
        <v>-0.71612739167231743</v>
      </c>
      <c r="E1410">
        <v>9.5931724131108845E-3</v>
      </c>
      <c r="G1410">
        <v>1403</v>
      </c>
      <c r="H1410">
        <f t="shared" ca="1" si="43"/>
        <v>-4.3822796312035046E-3</v>
      </c>
    </row>
    <row r="1411" spans="2:8" x14ac:dyDescent="0.3">
      <c r="B1411" s="205">
        <v>44553</v>
      </c>
      <c r="C1411" s="81">
        <v>558.65570100000002</v>
      </c>
      <c r="D1411" s="62">
        <f t="shared" si="42"/>
        <v>0.97567440044030596</v>
      </c>
      <c r="E1411">
        <v>9.573561979150394E-3</v>
      </c>
      <c r="G1411">
        <v>1404</v>
      </c>
      <c r="H1411">
        <f t="shared" ca="1" si="43"/>
        <v>2.4758789523051564E-2</v>
      </c>
    </row>
    <row r="1412" spans="2:8" x14ac:dyDescent="0.3">
      <c r="B1412" s="205">
        <v>42922</v>
      </c>
      <c r="C1412" s="81">
        <v>282.76709</v>
      </c>
      <c r="D1412" s="62">
        <f t="shared" si="42"/>
        <v>1.5871510474693442</v>
      </c>
      <c r="E1412">
        <v>9.5683154707487637E-3</v>
      </c>
      <c r="G1412">
        <v>1405</v>
      </c>
      <c r="H1412">
        <f t="shared" ca="1" si="43"/>
        <v>3.678392384657551E-3</v>
      </c>
    </row>
    <row r="1413" spans="2:8" x14ac:dyDescent="0.3">
      <c r="B1413" s="205">
        <v>41124</v>
      </c>
      <c r="C1413" s="81">
        <v>109.296707</v>
      </c>
      <c r="D1413" s="62">
        <f t="shared" si="42"/>
        <v>-0.33401235043975674</v>
      </c>
      <c r="E1413">
        <v>9.5554298422584477E-3</v>
      </c>
      <c r="G1413">
        <v>1406</v>
      </c>
      <c r="H1413">
        <f t="shared" ca="1" si="43"/>
        <v>3.4643869605387196E-3</v>
      </c>
    </row>
    <row r="1414" spans="2:8" x14ac:dyDescent="0.3">
      <c r="B1414" s="205">
        <v>41767</v>
      </c>
      <c r="C1414" s="81">
        <v>164.112213</v>
      </c>
      <c r="D1414" s="62">
        <f t="shared" si="42"/>
        <v>-0.60050769818538907</v>
      </c>
      <c r="E1414">
        <v>9.550560315151238E-3</v>
      </c>
      <c r="G1414">
        <v>1407</v>
      </c>
      <c r="H1414">
        <f t="shared" ca="1" si="43"/>
        <v>3.5661217443550275E-2</v>
      </c>
    </row>
    <row r="1415" spans="2:8" x14ac:dyDescent="0.3">
      <c r="B1415" s="205">
        <v>43486</v>
      </c>
      <c r="C1415" s="81">
        <v>410.801941</v>
      </c>
      <c r="D1415" s="62">
        <f t="shared" si="42"/>
        <v>26.51518743427247</v>
      </c>
      <c r="E1415">
        <v>9.5495465026810104E-3</v>
      </c>
      <c r="G1415">
        <v>1408</v>
      </c>
      <c r="H1415">
        <f t="shared" ca="1" si="43"/>
        <v>3.1711043180895931E-2</v>
      </c>
    </row>
    <row r="1416" spans="2:8" x14ac:dyDescent="0.3">
      <c r="B1416" s="205">
        <v>38442</v>
      </c>
      <c r="C1416" s="81">
        <v>14.930007</v>
      </c>
      <c r="D1416" s="62">
        <f t="shared" ref="D1416:D1479" si="44">(C1416-C1417)/C1417</f>
        <v>-0.93407332379152963</v>
      </c>
      <c r="E1416">
        <v>9.5448942645907729E-3</v>
      </c>
      <c r="G1416">
        <v>1409</v>
      </c>
      <c r="H1416">
        <f t="shared" ca="1" si="43"/>
        <v>2.6992230780978005E-3</v>
      </c>
    </row>
    <row r="1417" spans="2:8" x14ac:dyDescent="0.3">
      <c r="B1417" s="205">
        <v>42403</v>
      </c>
      <c r="C1417" s="81">
        <v>226.463821</v>
      </c>
      <c r="D1417" s="62">
        <f t="shared" si="44"/>
        <v>-1.2309050267148461E-3</v>
      </c>
      <c r="E1417">
        <v>9.5375077600811878E-3</v>
      </c>
      <c r="G1417">
        <v>1410</v>
      </c>
      <c r="H1417">
        <f t="shared" ref="H1417:H1480" ca="1" si="45">_xlfn.NORM.INV(RAND(),N$10,N$11)</f>
        <v>8.6244205763220845E-3</v>
      </c>
    </row>
    <row r="1418" spans="2:8" x14ac:dyDescent="0.3">
      <c r="B1418" s="205">
        <v>42418</v>
      </c>
      <c r="C1418" s="81">
        <v>226.74292</v>
      </c>
      <c r="D1418" s="62">
        <f t="shared" si="44"/>
        <v>2.1584140492980141E-2</v>
      </c>
      <c r="E1418">
        <v>9.5257280801111927E-3</v>
      </c>
      <c r="G1418">
        <v>1411</v>
      </c>
      <c r="H1418">
        <f t="shared" ca="1" si="45"/>
        <v>3.4862253148615499E-3</v>
      </c>
    </row>
    <row r="1419" spans="2:8" x14ac:dyDescent="0.3">
      <c r="B1419" s="205">
        <v>42425</v>
      </c>
      <c r="C1419" s="81">
        <v>221.952271</v>
      </c>
      <c r="D1419" s="62">
        <f t="shared" si="44"/>
        <v>33.655951042782917</v>
      </c>
      <c r="E1419">
        <v>9.5198085658919282E-3</v>
      </c>
      <c r="G1419">
        <v>1412</v>
      </c>
      <c r="H1419">
        <f t="shared" ca="1" si="45"/>
        <v>-1.8275012440312519E-2</v>
      </c>
    </row>
    <row r="1420" spans="2:8" x14ac:dyDescent="0.3">
      <c r="B1420" s="205">
        <v>37455</v>
      </c>
      <c r="C1420" s="81">
        <v>6.4044489999999996</v>
      </c>
      <c r="D1420" s="62">
        <f t="shared" si="44"/>
        <v>-0.9782894037358022</v>
      </c>
      <c r="E1420">
        <v>9.5124588968554247E-3</v>
      </c>
      <c r="G1420">
        <v>1413</v>
      </c>
      <c r="H1420">
        <f t="shared" ca="1" si="45"/>
        <v>1.3838779839820823E-2</v>
      </c>
    </row>
    <row r="1421" spans="2:8" x14ac:dyDescent="0.3">
      <c r="B1421" s="205">
        <v>42983</v>
      </c>
      <c r="C1421" s="81">
        <v>294.99185199999999</v>
      </c>
      <c r="D1421" s="62">
        <f t="shared" si="44"/>
        <v>0.2682185082876693</v>
      </c>
      <c r="E1421">
        <v>9.4932941837142654E-3</v>
      </c>
      <c r="G1421">
        <v>1414</v>
      </c>
      <c r="H1421">
        <f t="shared" ca="1" si="45"/>
        <v>-1.047628562565537E-2</v>
      </c>
    </row>
    <row r="1422" spans="2:8" x14ac:dyDescent="0.3">
      <c r="B1422" s="205">
        <v>42468</v>
      </c>
      <c r="C1422" s="81">
        <v>232.60333299999999</v>
      </c>
      <c r="D1422" s="62">
        <f t="shared" si="44"/>
        <v>4.4236180960178828</v>
      </c>
      <c r="E1422">
        <v>9.4872211273463857E-3</v>
      </c>
      <c r="G1422">
        <v>1415</v>
      </c>
      <c r="H1422">
        <f t="shared" ca="1" si="45"/>
        <v>3.3531720118556312E-2</v>
      </c>
    </row>
    <row r="1423" spans="2:8" x14ac:dyDescent="0.3">
      <c r="B1423" s="205">
        <v>39483</v>
      </c>
      <c r="C1423" s="81">
        <v>42.887115000000001</v>
      </c>
      <c r="D1423" s="62">
        <f t="shared" si="44"/>
        <v>-0.84328521098300868</v>
      </c>
      <c r="E1423">
        <v>9.4860647656766703E-3</v>
      </c>
      <c r="G1423">
        <v>1416</v>
      </c>
      <c r="H1423">
        <f t="shared" ca="1" si="45"/>
        <v>-3.8665002556337306E-2</v>
      </c>
    </row>
    <row r="1424" spans="2:8" x14ac:dyDescent="0.3">
      <c r="B1424" s="205">
        <v>42627</v>
      </c>
      <c r="C1424" s="81">
        <v>273.66348299999999</v>
      </c>
      <c r="D1424" s="62">
        <f t="shared" si="44"/>
        <v>5.4084042602068445</v>
      </c>
      <c r="E1424">
        <v>9.4664028360487134E-3</v>
      </c>
      <c r="G1424">
        <v>1417</v>
      </c>
      <c r="H1424">
        <f t="shared" ca="1" si="45"/>
        <v>-1.0653288184030624E-2</v>
      </c>
    </row>
    <row r="1425" spans="2:8" x14ac:dyDescent="0.3">
      <c r="B1425" s="205">
        <v>39323</v>
      </c>
      <c r="C1425" s="81">
        <v>42.703842000000002</v>
      </c>
      <c r="D1425" s="62">
        <f t="shared" si="44"/>
        <v>-0.89735429722209659</v>
      </c>
      <c r="E1425">
        <v>9.462445312209869E-3</v>
      </c>
      <c r="G1425">
        <v>1418</v>
      </c>
      <c r="H1425">
        <f t="shared" ca="1" si="45"/>
        <v>3.8471273724216028E-2</v>
      </c>
    </row>
    <row r="1426" spans="2:8" x14ac:dyDescent="0.3">
      <c r="B1426" s="205">
        <v>43696</v>
      </c>
      <c r="C1426" s="81">
        <v>416.03146400000003</v>
      </c>
      <c r="D1426" s="62">
        <f t="shared" si="44"/>
        <v>1.5839317524432042</v>
      </c>
      <c r="E1426">
        <v>9.4616404943776381E-3</v>
      </c>
      <c r="G1426">
        <v>1419</v>
      </c>
      <c r="H1426">
        <f t="shared" ca="1" si="45"/>
        <v>-2.3560365962751146E-2</v>
      </c>
    </row>
    <row r="1427" spans="2:8" x14ac:dyDescent="0.3">
      <c r="B1427" s="205">
        <v>41681</v>
      </c>
      <c r="C1427" s="81">
        <v>161.00714099999999</v>
      </c>
      <c r="D1427" s="62">
        <f t="shared" si="44"/>
        <v>1.6657213047415116</v>
      </c>
      <c r="E1427">
        <v>9.4474194480229107E-3</v>
      </c>
      <c r="G1427">
        <v>1420</v>
      </c>
      <c r="H1427">
        <f t="shared" ca="1" si="45"/>
        <v>4.1011818544385632E-2</v>
      </c>
    </row>
    <row r="1428" spans="2:8" x14ac:dyDescent="0.3">
      <c r="B1428" s="205">
        <v>40028</v>
      </c>
      <c r="C1428" s="81">
        <v>60.399090000000001</v>
      </c>
      <c r="D1428" s="62">
        <f t="shared" si="44"/>
        <v>-0.32448831399741468</v>
      </c>
      <c r="E1428">
        <v>9.4444308512793024E-3</v>
      </c>
      <c r="G1428">
        <v>1421</v>
      </c>
      <c r="H1428">
        <f t="shared" ca="1" si="45"/>
        <v>2.1248662986135536E-2</v>
      </c>
    </row>
    <row r="1429" spans="2:8" x14ac:dyDescent="0.3">
      <c r="B1429" s="205">
        <v>40396</v>
      </c>
      <c r="C1429" s="81">
        <v>89.412353999999993</v>
      </c>
      <c r="D1429" s="62">
        <f t="shared" si="44"/>
        <v>11.647738701570733</v>
      </c>
      <c r="E1429">
        <v>9.4289539457370446E-3</v>
      </c>
      <c r="G1429">
        <v>1422</v>
      </c>
      <c r="H1429">
        <f t="shared" ca="1" si="45"/>
        <v>-1.907794301773191E-2</v>
      </c>
    </row>
    <row r="1430" spans="2:8" x14ac:dyDescent="0.3">
      <c r="B1430" s="205">
        <v>37818</v>
      </c>
      <c r="C1430" s="81">
        <v>7.0694340000000002</v>
      </c>
      <c r="D1430" s="62">
        <f t="shared" si="44"/>
        <v>-0.98681449609423988</v>
      </c>
      <c r="E1430">
        <v>9.4181830331633229E-3</v>
      </c>
      <c r="G1430">
        <v>1423</v>
      </c>
      <c r="H1430">
        <f t="shared" ca="1" si="45"/>
        <v>-8.4079149063859306E-3</v>
      </c>
    </row>
    <row r="1431" spans="2:8" x14ac:dyDescent="0.3">
      <c r="B1431" s="205">
        <v>45012</v>
      </c>
      <c r="C1431" s="81">
        <v>536.15197799999999</v>
      </c>
      <c r="D1431" s="62">
        <f t="shared" si="44"/>
        <v>0.35317477405623293</v>
      </c>
      <c r="E1431">
        <v>9.4144309176548615E-3</v>
      </c>
      <c r="G1431">
        <v>1424</v>
      </c>
      <c r="H1431">
        <f t="shared" ca="1" si="45"/>
        <v>2.9701004124947965E-2</v>
      </c>
    </row>
    <row r="1432" spans="2:8" x14ac:dyDescent="0.3">
      <c r="B1432" s="205">
        <v>43437</v>
      </c>
      <c r="C1432" s="81">
        <v>396.21783399999998</v>
      </c>
      <c r="D1432" s="62">
        <f t="shared" si="44"/>
        <v>-0.27880232303006069</v>
      </c>
      <c r="E1432">
        <v>9.4109706528779039E-3</v>
      </c>
      <c r="G1432">
        <v>1425</v>
      </c>
      <c r="H1432">
        <f t="shared" ca="1" si="45"/>
        <v>-2.9018386236506596E-2</v>
      </c>
    </row>
    <row r="1433" spans="2:8" x14ac:dyDescent="0.3">
      <c r="B1433" s="205">
        <v>44358</v>
      </c>
      <c r="C1433" s="81">
        <v>549.38867200000004</v>
      </c>
      <c r="D1433" s="62">
        <f t="shared" si="44"/>
        <v>1.2549216907298328</v>
      </c>
      <c r="E1433">
        <v>9.3759825783771705E-3</v>
      </c>
      <c r="G1433">
        <v>1426</v>
      </c>
      <c r="H1433">
        <f t="shared" ca="1" si="45"/>
        <v>8.5268465219475731E-3</v>
      </c>
    </row>
    <row r="1434" spans="2:8" x14ac:dyDescent="0.3">
      <c r="B1434" s="205">
        <v>42138</v>
      </c>
      <c r="C1434" s="81">
        <v>243.63980100000001</v>
      </c>
      <c r="D1434" s="62">
        <f t="shared" si="44"/>
        <v>-0.5848002765596424</v>
      </c>
      <c r="E1434">
        <v>9.3728323235682167E-3</v>
      </c>
      <c r="G1434">
        <v>1427</v>
      </c>
      <c r="H1434">
        <f t="shared" ca="1" si="45"/>
        <v>7.7062178669117069E-3</v>
      </c>
    </row>
    <row r="1435" spans="2:8" x14ac:dyDescent="0.3">
      <c r="B1435" s="205">
        <v>44901</v>
      </c>
      <c r="C1435" s="81">
        <v>586.80145300000004</v>
      </c>
      <c r="D1435" s="62">
        <f t="shared" si="44"/>
        <v>5.8286849185201319</v>
      </c>
      <c r="E1435">
        <v>9.3679468643469536E-3</v>
      </c>
      <c r="G1435">
        <v>1428</v>
      </c>
      <c r="H1435">
        <f t="shared" ca="1" si="45"/>
        <v>3.7051974042006629E-2</v>
      </c>
    </row>
    <row r="1436" spans="2:8" x14ac:dyDescent="0.3">
      <c r="B1436" s="205">
        <v>40520</v>
      </c>
      <c r="C1436" s="81">
        <v>85.931838999999997</v>
      </c>
      <c r="D1436" s="62">
        <f t="shared" si="44"/>
        <v>0.88140268321734305</v>
      </c>
      <c r="E1436">
        <v>9.3407773862514351E-3</v>
      </c>
      <c r="G1436">
        <v>1429</v>
      </c>
      <c r="H1436">
        <f t="shared" ca="1" si="45"/>
        <v>2.7966159972313612E-2</v>
      </c>
    </row>
    <row r="1437" spans="2:8" x14ac:dyDescent="0.3">
      <c r="B1437" s="205">
        <v>39349</v>
      </c>
      <c r="C1437" s="81">
        <v>45.674346999999997</v>
      </c>
      <c r="D1437" s="62">
        <f t="shared" si="44"/>
        <v>-0.19234996030478141</v>
      </c>
      <c r="E1437">
        <v>9.310606360937574E-3</v>
      </c>
      <c r="G1437">
        <v>1430</v>
      </c>
      <c r="H1437">
        <f t="shared" ca="1" si="45"/>
        <v>1.2349893633150949E-2</v>
      </c>
    </row>
    <row r="1438" spans="2:8" x14ac:dyDescent="0.3">
      <c r="B1438" s="205">
        <v>40066</v>
      </c>
      <c r="C1438" s="81">
        <v>56.552151000000002</v>
      </c>
      <c r="D1438" s="62">
        <f t="shared" si="44"/>
        <v>0.80775712161286595</v>
      </c>
      <c r="E1438">
        <v>9.3096753956884194E-3</v>
      </c>
      <c r="G1438">
        <v>1431</v>
      </c>
      <c r="H1438">
        <f t="shared" ca="1" si="45"/>
        <v>-6.3594871978470777E-3</v>
      </c>
    </row>
    <row r="1439" spans="2:8" x14ac:dyDescent="0.3">
      <c r="B1439" s="205">
        <v>38763</v>
      </c>
      <c r="C1439" s="81">
        <v>31.283047</v>
      </c>
      <c r="D1439" s="62">
        <f t="shared" si="44"/>
        <v>-0.64241439044959003</v>
      </c>
      <c r="E1439">
        <v>9.3002736234322585E-3</v>
      </c>
      <c r="G1439">
        <v>1432</v>
      </c>
      <c r="H1439">
        <f t="shared" ca="1" si="45"/>
        <v>5.7595570277274098E-2</v>
      </c>
    </row>
    <row r="1440" spans="2:8" x14ac:dyDescent="0.3">
      <c r="B1440" s="205">
        <v>40942</v>
      </c>
      <c r="C1440" s="81">
        <v>87.484076999999999</v>
      </c>
      <c r="D1440" s="62">
        <f t="shared" si="44"/>
        <v>-0.72956156544369877</v>
      </c>
      <c r="E1440">
        <v>9.2781542487244822E-3</v>
      </c>
      <c r="G1440">
        <v>1433</v>
      </c>
      <c r="H1440">
        <f t="shared" ca="1" si="45"/>
        <v>-2.8210002203829632E-2</v>
      </c>
    </row>
    <row r="1441" spans="2:8" x14ac:dyDescent="0.3">
      <c r="B1441" s="205">
        <v>43147</v>
      </c>
      <c r="C1441" s="81">
        <v>323.48980699999998</v>
      </c>
      <c r="D1441" s="62">
        <f t="shared" si="44"/>
        <v>-0.20614387192594075</v>
      </c>
      <c r="E1441">
        <v>9.2754273569044757E-3</v>
      </c>
      <c r="G1441">
        <v>1434</v>
      </c>
      <c r="H1441">
        <f t="shared" ca="1" si="45"/>
        <v>9.2642734583175852E-3</v>
      </c>
    </row>
    <row r="1442" spans="2:8" x14ac:dyDescent="0.3">
      <c r="B1442" s="205">
        <v>43516</v>
      </c>
      <c r="C1442" s="81">
        <v>407.49173000000002</v>
      </c>
      <c r="D1442" s="62">
        <f t="shared" si="44"/>
        <v>1.4816257764289207</v>
      </c>
      <c r="E1442">
        <v>9.2680526598263192E-3</v>
      </c>
      <c r="G1442">
        <v>1435</v>
      </c>
      <c r="H1442">
        <f t="shared" ca="1" si="45"/>
        <v>1.3225775787368239E-2</v>
      </c>
    </row>
    <row r="1443" spans="2:8" x14ac:dyDescent="0.3">
      <c r="B1443" s="205">
        <v>41751</v>
      </c>
      <c r="C1443" s="81">
        <v>164.20353700000001</v>
      </c>
      <c r="D1443" s="62">
        <f t="shared" si="44"/>
        <v>-0.68653194398909256</v>
      </c>
      <c r="E1443">
        <v>9.2620044273809786E-3</v>
      </c>
      <c r="G1443">
        <v>1436</v>
      </c>
      <c r="H1443">
        <f t="shared" ca="1" si="45"/>
        <v>-1.4932772490042521E-2</v>
      </c>
    </row>
    <row r="1444" spans="2:8" x14ac:dyDescent="0.3">
      <c r="B1444" s="205">
        <v>44589</v>
      </c>
      <c r="C1444" s="81">
        <v>523.82861300000002</v>
      </c>
      <c r="D1444" s="62">
        <f t="shared" si="44"/>
        <v>4.6895546351729482</v>
      </c>
      <c r="E1444">
        <v>9.2619075475496738E-3</v>
      </c>
      <c r="G1444">
        <v>1437</v>
      </c>
      <c r="H1444">
        <f t="shared" ca="1" si="45"/>
        <v>-3.9178254090136359E-2</v>
      </c>
    </row>
    <row r="1445" spans="2:8" x14ac:dyDescent="0.3">
      <c r="B1445" s="205">
        <v>40764</v>
      </c>
      <c r="C1445" s="81">
        <v>92.068473999999995</v>
      </c>
      <c r="D1445" s="62">
        <f t="shared" si="44"/>
        <v>-0.66259099616680972</v>
      </c>
      <c r="E1445">
        <v>9.2547907209677843E-3</v>
      </c>
      <c r="G1445">
        <v>1438</v>
      </c>
      <c r="H1445">
        <f t="shared" ca="1" si="45"/>
        <v>-9.2312941296493548E-3</v>
      </c>
    </row>
    <row r="1446" spans="2:8" x14ac:dyDescent="0.3">
      <c r="B1446" s="205">
        <v>42230</v>
      </c>
      <c r="C1446" s="81">
        <v>272.86904900000002</v>
      </c>
      <c r="D1446" s="62">
        <f t="shared" si="44"/>
        <v>-0.44620925626979319</v>
      </c>
      <c r="E1446">
        <v>9.246504814825798E-3</v>
      </c>
      <c r="G1446">
        <v>1439</v>
      </c>
      <c r="H1446">
        <f t="shared" ca="1" si="45"/>
        <v>8.9615734561804983E-3</v>
      </c>
    </row>
    <row r="1447" spans="2:8" x14ac:dyDescent="0.3">
      <c r="B1447" s="205">
        <v>44722</v>
      </c>
      <c r="C1447" s="81">
        <v>492.72952299999997</v>
      </c>
      <c r="D1447" s="62">
        <f t="shared" si="44"/>
        <v>-0.14553234731130976</v>
      </c>
      <c r="E1447">
        <v>9.2434731417065739E-3</v>
      </c>
      <c r="G1447">
        <v>1440</v>
      </c>
      <c r="H1447">
        <f t="shared" ca="1" si="45"/>
        <v>-2.12900812142485E-2</v>
      </c>
    </row>
    <row r="1448" spans="2:8" x14ac:dyDescent="0.3">
      <c r="B1448" s="205">
        <v>44790</v>
      </c>
      <c r="C1448" s="81">
        <v>576.65087900000003</v>
      </c>
      <c r="D1448" s="62">
        <f t="shared" si="44"/>
        <v>1.3288633226184245</v>
      </c>
      <c r="E1448">
        <v>9.2306352655337695E-3</v>
      </c>
      <c r="G1448">
        <v>1441</v>
      </c>
      <c r="H1448">
        <f t="shared" ca="1" si="45"/>
        <v>-2.1755809166412784E-3</v>
      </c>
    </row>
    <row r="1449" spans="2:8" x14ac:dyDescent="0.3">
      <c r="B1449" s="205">
        <v>42059</v>
      </c>
      <c r="C1449" s="81">
        <v>247.610443</v>
      </c>
      <c r="D1449" s="62">
        <f t="shared" si="44"/>
        <v>14.152207046788664</v>
      </c>
      <c r="E1449">
        <v>9.2209558958107635E-3</v>
      </c>
      <c r="G1449">
        <v>1442</v>
      </c>
      <c r="H1449">
        <f t="shared" ca="1" si="45"/>
        <v>6.3493197073611757E-2</v>
      </c>
    </row>
    <row r="1450" spans="2:8" x14ac:dyDescent="0.3">
      <c r="B1450" s="205">
        <v>38419</v>
      </c>
      <c r="C1450" s="81">
        <v>16.341543000000001</v>
      </c>
      <c r="D1450" s="62">
        <f t="shared" si="44"/>
        <v>-0.53573457866692153</v>
      </c>
      <c r="E1450">
        <v>9.2155405506387962E-3</v>
      </c>
      <c r="G1450">
        <v>1443</v>
      </c>
      <c r="H1450">
        <f t="shared" ca="1" si="45"/>
        <v>-6.2672936091135879E-3</v>
      </c>
    </row>
    <row r="1451" spans="2:8" x14ac:dyDescent="0.3">
      <c r="B1451" s="205">
        <v>39755</v>
      </c>
      <c r="C1451" s="81">
        <v>35.198708000000003</v>
      </c>
      <c r="D1451" s="62">
        <f t="shared" si="44"/>
        <v>-0.93590600754629938</v>
      </c>
      <c r="E1451">
        <v>9.1911153860590473E-3</v>
      </c>
      <c r="G1451">
        <v>1444</v>
      </c>
      <c r="H1451">
        <f t="shared" ca="1" si="45"/>
        <v>-1.0406328169132758E-3</v>
      </c>
    </row>
    <row r="1452" spans="2:8" x14ac:dyDescent="0.3">
      <c r="B1452" s="205">
        <v>44936</v>
      </c>
      <c r="C1452" s="81">
        <v>549.17327899999998</v>
      </c>
      <c r="D1452" s="62">
        <f t="shared" si="44"/>
        <v>14.025566978041001</v>
      </c>
      <c r="E1452">
        <v>9.189269754824439E-3</v>
      </c>
      <c r="G1452">
        <v>1445</v>
      </c>
      <c r="H1452">
        <f t="shared" ca="1" si="45"/>
        <v>-1.8914121329181521E-2</v>
      </c>
    </row>
    <row r="1453" spans="2:8" x14ac:dyDescent="0.3">
      <c r="B1453" s="205">
        <v>38922</v>
      </c>
      <c r="C1453" s="81">
        <v>36.549255000000002</v>
      </c>
      <c r="D1453" s="62">
        <f t="shared" si="44"/>
        <v>0.61233174390797496</v>
      </c>
      <c r="E1453">
        <v>9.1670127034214951E-3</v>
      </c>
      <c r="G1453">
        <v>1446</v>
      </c>
      <c r="H1453">
        <f t="shared" ca="1" si="45"/>
        <v>2.6526307245052778E-3</v>
      </c>
    </row>
    <row r="1454" spans="2:8" x14ac:dyDescent="0.3">
      <c r="B1454" s="205">
        <v>38667</v>
      </c>
      <c r="C1454" s="81">
        <v>22.668569999999999</v>
      </c>
      <c r="D1454" s="62">
        <f t="shared" si="44"/>
        <v>-0.95682100341815224</v>
      </c>
      <c r="E1454">
        <v>9.165824863024993E-3</v>
      </c>
      <c r="G1454">
        <v>1447</v>
      </c>
      <c r="H1454">
        <f t="shared" ca="1" si="45"/>
        <v>2.1875710487521998E-2</v>
      </c>
    </row>
    <row r="1455" spans="2:8" x14ac:dyDescent="0.3">
      <c r="B1455" s="205">
        <v>44204</v>
      </c>
      <c r="C1455" s="81">
        <v>524.99066200000004</v>
      </c>
      <c r="D1455" s="62">
        <f t="shared" si="44"/>
        <v>0.48664821594864094</v>
      </c>
      <c r="E1455">
        <v>9.1553722343198987E-3</v>
      </c>
      <c r="G1455">
        <v>1448</v>
      </c>
      <c r="H1455">
        <f t="shared" ca="1" si="45"/>
        <v>-1.6818171298395171E-3</v>
      </c>
    </row>
    <row r="1456" spans="2:8" x14ac:dyDescent="0.3">
      <c r="B1456" s="205">
        <v>43411</v>
      </c>
      <c r="C1456" s="81">
        <v>353.13711499999999</v>
      </c>
      <c r="D1456" s="62">
        <f t="shared" si="44"/>
        <v>-0.33322110558953949</v>
      </c>
      <c r="E1456">
        <v>9.1543022393417803E-3</v>
      </c>
      <c r="G1456">
        <v>1449</v>
      </c>
      <c r="H1456">
        <f t="shared" ca="1" si="45"/>
        <v>2.53143505836122E-2</v>
      </c>
    </row>
    <row r="1457" spans="2:8" x14ac:dyDescent="0.3">
      <c r="B1457" s="205">
        <v>44972</v>
      </c>
      <c r="C1457" s="81">
        <v>529.61651600000005</v>
      </c>
      <c r="D1457" s="62">
        <f t="shared" si="44"/>
        <v>-7.2366878275964608E-2</v>
      </c>
      <c r="E1457">
        <v>9.1508415592536658E-3</v>
      </c>
      <c r="G1457">
        <v>1450</v>
      </c>
      <c r="H1457">
        <f t="shared" ca="1" si="45"/>
        <v>-3.4956515821290862E-2</v>
      </c>
    </row>
    <row r="1458" spans="2:8" x14ac:dyDescent="0.3">
      <c r="B1458" s="205">
        <v>44778</v>
      </c>
      <c r="C1458" s="81">
        <v>570.93316700000003</v>
      </c>
      <c r="D1458" s="62">
        <f t="shared" si="44"/>
        <v>13.998298951772016</v>
      </c>
      <c r="E1458">
        <v>9.147977392983727E-3</v>
      </c>
      <c r="G1458">
        <v>1451</v>
      </c>
      <c r="H1458">
        <f t="shared" ca="1" si="45"/>
        <v>3.513951852618246E-2</v>
      </c>
    </row>
    <row r="1459" spans="2:8" x14ac:dyDescent="0.3">
      <c r="B1459" s="205">
        <v>39877</v>
      </c>
      <c r="C1459" s="81">
        <v>38.066527999999998</v>
      </c>
      <c r="D1459" s="62">
        <f t="shared" si="44"/>
        <v>-0.79698059950030486</v>
      </c>
      <c r="E1459">
        <v>9.1429211909703021E-3</v>
      </c>
      <c r="G1459">
        <v>1452</v>
      </c>
      <c r="H1459">
        <f t="shared" ca="1" si="45"/>
        <v>3.8621069119254781E-2</v>
      </c>
    </row>
    <row r="1460" spans="2:8" x14ac:dyDescent="0.3">
      <c r="B1460" s="205">
        <v>41855</v>
      </c>
      <c r="C1460" s="81">
        <v>187.50192300000001</v>
      </c>
      <c r="D1460" s="62">
        <f t="shared" si="44"/>
        <v>-0.66032260326086956</v>
      </c>
      <c r="E1460">
        <v>9.1428860951579729E-3</v>
      </c>
      <c r="G1460">
        <v>1453</v>
      </c>
      <c r="H1460">
        <f t="shared" ca="1" si="45"/>
        <v>-8.2029755232981109E-3</v>
      </c>
    </row>
    <row r="1461" spans="2:8" x14ac:dyDescent="0.3">
      <c r="B1461" s="205">
        <v>45265</v>
      </c>
      <c r="C1461" s="81">
        <v>552</v>
      </c>
      <c r="D1461" s="62">
        <f t="shared" si="44"/>
        <v>0.10380718475335296</v>
      </c>
      <c r="E1461">
        <v>9.140767824497258E-3</v>
      </c>
      <c r="G1461">
        <v>1454</v>
      </c>
      <c r="H1461">
        <f t="shared" ca="1" si="45"/>
        <v>-1.7916474268002462E-2</v>
      </c>
    </row>
    <row r="1462" spans="2:8" x14ac:dyDescent="0.3">
      <c r="B1462" s="205">
        <v>44736</v>
      </c>
      <c r="C1462" s="81">
        <v>500.08734099999998</v>
      </c>
      <c r="D1462" s="62">
        <f t="shared" si="44"/>
        <v>4.0485164108244422</v>
      </c>
      <c r="E1462">
        <v>9.1062328296762571E-3</v>
      </c>
      <c r="G1462">
        <v>1455</v>
      </c>
      <c r="H1462">
        <f t="shared" ca="1" si="45"/>
        <v>8.4859970125815577E-3</v>
      </c>
    </row>
    <row r="1463" spans="2:8" x14ac:dyDescent="0.3">
      <c r="B1463" s="205">
        <v>41075</v>
      </c>
      <c r="C1463" s="81">
        <v>99.056297000000001</v>
      </c>
      <c r="D1463" s="62">
        <f t="shared" si="44"/>
        <v>-0.57328744418051025</v>
      </c>
      <c r="E1463">
        <v>9.1034908034392497E-3</v>
      </c>
      <c r="G1463">
        <v>1456</v>
      </c>
      <c r="H1463">
        <f t="shared" ca="1" si="45"/>
        <v>-2.2301618508296702E-2</v>
      </c>
    </row>
    <row r="1464" spans="2:8" x14ac:dyDescent="0.3">
      <c r="B1464" s="205">
        <v>42388</v>
      </c>
      <c r="C1464" s="81">
        <v>232.138229</v>
      </c>
      <c r="D1464" s="62">
        <f t="shared" si="44"/>
        <v>-0.44188848921473012</v>
      </c>
      <c r="E1464">
        <v>9.0981538318449275E-3</v>
      </c>
      <c r="G1464">
        <v>1457</v>
      </c>
      <c r="H1464">
        <f t="shared" ca="1" si="45"/>
        <v>1.1942442661366799E-3</v>
      </c>
    </row>
    <row r="1465" spans="2:8" x14ac:dyDescent="0.3">
      <c r="B1465" s="205">
        <v>43683</v>
      </c>
      <c r="C1465" s="81">
        <v>415.93521099999998</v>
      </c>
      <c r="D1465" s="62">
        <f t="shared" si="44"/>
        <v>0.59703312797970809</v>
      </c>
      <c r="E1465">
        <v>9.0782767315231595E-3</v>
      </c>
      <c r="G1465">
        <v>1458</v>
      </c>
      <c r="H1465">
        <f t="shared" ca="1" si="45"/>
        <v>1.3702368925470266E-2</v>
      </c>
    </row>
    <row r="1466" spans="2:8" x14ac:dyDescent="0.3">
      <c r="B1466" s="205">
        <v>42702</v>
      </c>
      <c r="C1466" s="81">
        <v>260.44244400000002</v>
      </c>
      <c r="D1466" s="62">
        <f t="shared" si="44"/>
        <v>-0.52300323953840977</v>
      </c>
      <c r="E1466">
        <v>9.0774897443834188E-3</v>
      </c>
      <c r="G1466">
        <v>1459</v>
      </c>
      <c r="H1466">
        <f t="shared" ca="1" si="45"/>
        <v>-5.3827663839983971E-3</v>
      </c>
    </row>
    <row r="1467" spans="2:8" x14ac:dyDescent="0.3">
      <c r="B1467" s="205">
        <v>44888</v>
      </c>
      <c r="C1467" s="81">
        <v>546.004639</v>
      </c>
      <c r="D1467" s="62">
        <f t="shared" si="44"/>
        <v>10.554085558715597</v>
      </c>
      <c r="E1467">
        <v>9.0584421133446582E-3</v>
      </c>
      <c r="G1467">
        <v>1460</v>
      </c>
      <c r="H1467">
        <f t="shared" ca="1" si="45"/>
        <v>-2.0454189877936638E-2</v>
      </c>
    </row>
    <row r="1468" spans="2:8" x14ac:dyDescent="0.3">
      <c r="B1468" s="205">
        <v>39420</v>
      </c>
      <c r="C1468" s="81">
        <v>47.256413000000002</v>
      </c>
      <c r="D1468" s="62">
        <f t="shared" si="44"/>
        <v>-0.90500985784470356</v>
      </c>
      <c r="E1468">
        <v>9.0581695726053603E-3</v>
      </c>
      <c r="G1468">
        <v>1461</v>
      </c>
      <c r="H1468">
        <f t="shared" ca="1" si="45"/>
        <v>1.0988738686238697E-3</v>
      </c>
    </row>
    <row r="1469" spans="2:8" x14ac:dyDescent="0.3">
      <c r="B1469" s="205">
        <v>44692</v>
      </c>
      <c r="C1469" s="81">
        <v>497.487549</v>
      </c>
      <c r="D1469" s="62">
        <f t="shared" si="44"/>
        <v>1.9605440884250658</v>
      </c>
      <c r="E1469">
        <v>9.0538123388460515E-3</v>
      </c>
      <c r="G1469">
        <v>1462</v>
      </c>
      <c r="H1469">
        <f t="shared" ca="1" si="45"/>
        <v>1.0963248561669373E-2</v>
      </c>
    </row>
    <row r="1470" spans="2:8" x14ac:dyDescent="0.3">
      <c r="B1470" s="205">
        <v>41732</v>
      </c>
      <c r="C1470" s="81">
        <v>168.03923</v>
      </c>
      <c r="D1470" s="62">
        <f t="shared" si="44"/>
        <v>-0.66088335805848197</v>
      </c>
      <c r="E1470">
        <v>9.0483965283412651E-3</v>
      </c>
      <c r="G1470">
        <v>1463</v>
      </c>
      <c r="H1470">
        <f t="shared" ca="1" si="45"/>
        <v>6.7663365437942409E-3</v>
      </c>
    </row>
    <row r="1471" spans="2:8" x14ac:dyDescent="0.3">
      <c r="B1471" s="205">
        <v>44054</v>
      </c>
      <c r="C1471" s="81">
        <v>495.52044699999999</v>
      </c>
      <c r="D1471" s="62">
        <f t="shared" si="44"/>
        <v>2.1372430535393732</v>
      </c>
      <c r="E1471">
        <v>9.0453692286862203E-3</v>
      </c>
      <c r="G1471">
        <v>1464</v>
      </c>
      <c r="H1471">
        <f t="shared" ca="1" si="45"/>
        <v>4.4678441449713377E-2</v>
      </c>
    </row>
    <row r="1472" spans="2:8" x14ac:dyDescent="0.3">
      <c r="B1472" s="205">
        <v>41634</v>
      </c>
      <c r="C1472" s="81">
        <v>157.94773900000001</v>
      </c>
      <c r="D1472" s="62">
        <f t="shared" si="44"/>
        <v>-0.61184197939665086</v>
      </c>
      <c r="E1472">
        <v>9.04314279217046E-3</v>
      </c>
      <c r="G1472">
        <v>1465</v>
      </c>
      <c r="H1472">
        <f t="shared" ca="1" si="45"/>
        <v>1.5026393167436324E-2</v>
      </c>
    </row>
    <row r="1473" spans="2:8" x14ac:dyDescent="0.3">
      <c r="B1473" s="205">
        <v>43483</v>
      </c>
      <c r="C1473" s="81">
        <v>406.91607699999997</v>
      </c>
      <c r="D1473" s="62">
        <f t="shared" si="44"/>
        <v>-0.16174006978406105</v>
      </c>
      <c r="E1473">
        <v>9.0412299927477499E-3</v>
      </c>
      <c r="G1473">
        <v>1466</v>
      </c>
      <c r="H1473">
        <f t="shared" ca="1" si="45"/>
        <v>-1.3935469334138695E-2</v>
      </c>
    </row>
    <row r="1474" spans="2:8" x14ac:dyDescent="0.3">
      <c r="B1474" s="205">
        <v>43943</v>
      </c>
      <c r="C1474" s="81">
        <v>485.42947400000003</v>
      </c>
      <c r="D1474" s="62">
        <f t="shared" si="44"/>
        <v>2.4086925623656312</v>
      </c>
      <c r="E1474">
        <v>9.0325126454612603E-3</v>
      </c>
      <c r="G1474">
        <v>1467</v>
      </c>
      <c r="H1474">
        <f t="shared" ca="1" si="45"/>
        <v>-2.7617066907201102E-2</v>
      </c>
    </row>
    <row r="1475" spans="2:8" x14ac:dyDescent="0.3">
      <c r="B1475" s="205">
        <v>41458</v>
      </c>
      <c r="C1475" s="81">
        <v>142.40928600000001</v>
      </c>
      <c r="D1475" s="62">
        <f t="shared" si="44"/>
        <v>-0.57876012910822738</v>
      </c>
      <c r="E1475">
        <v>9.0205943970954727E-3</v>
      </c>
      <c r="G1475">
        <v>1468</v>
      </c>
      <c r="H1475">
        <f t="shared" ca="1" si="45"/>
        <v>1.4136468571517621E-2</v>
      </c>
    </row>
    <row r="1476" spans="2:8" x14ac:dyDescent="0.3">
      <c r="B1476" s="205">
        <v>43105</v>
      </c>
      <c r="C1476" s="81">
        <v>338.07171599999998</v>
      </c>
      <c r="D1476" s="62">
        <f t="shared" si="44"/>
        <v>-0.23750498507878109</v>
      </c>
      <c r="E1476">
        <v>9.0142355824163346E-3</v>
      </c>
      <c r="G1476">
        <v>1469</v>
      </c>
      <c r="H1476">
        <f t="shared" ca="1" si="45"/>
        <v>1.6446544143178161E-2</v>
      </c>
    </row>
    <row r="1477" spans="2:8" x14ac:dyDescent="0.3">
      <c r="B1477" s="205">
        <v>44007</v>
      </c>
      <c r="C1477" s="81">
        <v>443.37564099999997</v>
      </c>
      <c r="D1477" s="62">
        <f t="shared" si="44"/>
        <v>0.21467020153836364</v>
      </c>
      <c r="E1477">
        <v>9.0100582096292441E-3</v>
      </c>
      <c r="G1477">
        <v>1470</v>
      </c>
      <c r="H1477">
        <f t="shared" ca="1" si="45"/>
        <v>4.2453683634920129E-2</v>
      </c>
    </row>
    <row r="1478" spans="2:8" x14ac:dyDescent="0.3">
      <c r="B1478" s="205">
        <v>43252</v>
      </c>
      <c r="C1478" s="81">
        <v>365.01730300000003</v>
      </c>
      <c r="D1478" s="62">
        <f t="shared" si="44"/>
        <v>-0.38296714380569835</v>
      </c>
      <c r="E1478">
        <v>9.0007836081490312E-3</v>
      </c>
      <c r="G1478">
        <v>1471</v>
      </c>
      <c r="H1478">
        <f t="shared" ca="1" si="45"/>
        <v>1.9675347830421339E-2</v>
      </c>
    </row>
    <row r="1479" spans="2:8" x14ac:dyDescent="0.3">
      <c r="B1479" s="205">
        <v>44434</v>
      </c>
      <c r="C1479" s="81">
        <v>591.56866500000001</v>
      </c>
      <c r="D1479" s="62">
        <f t="shared" si="44"/>
        <v>14.429416682122547</v>
      </c>
      <c r="E1479">
        <v>8.9986054358257555E-3</v>
      </c>
      <c r="G1479">
        <v>1472</v>
      </c>
      <c r="H1479">
        <f t="shared" ca="1" si="45"/>
        <v>9.3031068732987651E-3</v>
      </c>
    </row>
    <row r="1480" spans="2:8" x14ac:dyDescent="0.3">
      <c r="B1480" s="205">
        <v>39650</v>
      </c>
      <c r="C1480" s="81">
        <v>38.340313000000002</v>
      </c>
      <c r="D1480" s="62">
        <f t="shared" ref="D1480:D1543" si="46">(C1480-C1481)/C1481</f>
        <v>-0.85700711144374564</v>
      </c>
      <c r="E1480">
        <v>8.9984611451654362E-3</v>
      </c>
      <c r="G1480">
        <v>1473</v>
      </c>
      <c r="H1480">
        <f t="shared" ca="1" si="45"/>
        <v>-2.0826098271118931E-2</v>
      </c>
    </row>
    <row r="1481" spans="2:8" x14ac:dyDescent="0.3">
      <c r="B1481" s="205">
        <v>42705</v>
      </c>
      <c r="C1481" s="81">
        <v>268.127411</v>
      </c>
      <c r="D1481" s="62">
        <f t="shared" si="46"/>
        <v>-0.52252242323166298</v>
      </c>
      <c r="E1481">
        <v>8.9933169361774822E-3</v>
      </c>
      <c r="G1481">
        <v>1474</v>
      </c>
      <c r="H1481">
        <f t="shared" ref="H1481:H1544" ca="1" si="47">_xlfn.NORM.INV(RAND(),N$10,N$11)</f>
        <v>-1.2257087431404013E-2</v>
      </c>
    </row>
    <row r="1482" spans="2:8" x14ac:dyDescent="0.3">
      <c r="B1482" s="205">
        <v>44537</v>
      </c>
      <c r="C1482" s="81">
        <v>561.54974400000003</v>
      </c>
      <c r="D1482" s="62">
        <f t="shared" si="46"/>
        <v>52.204447289343271</v>
      </c>
      <c r="E1482">
        <v>8.9898983597501581E-3</v>
      </c>
      <c r="G1482">
        <v>1475</v>
      </c>
      <c r="H1482">
        <f t="shared" ca="1" si="47"/>
        <v>2.9542912455457686E-3</v>
      </c>
    </row>
    <row r="1483" spans="2:8" x14ac:dyDescent="0.3">
      <c r="B1483" s="205">
        <v>38107</v>
      </c>
      <c r="C1483" s="81">
        <v>10.554563999999999</v>
      </c>
      <c r="D1483" s="62">
        <f t="shared" si="46"/>
        <v>-0.96744405265301625</v>
      </c>
      <c r="E1483">
        <v>8.9785111680037184E-3</v>
      </c>
      <c r="G1483">
        <v>1476</v>
      </c>
      <c r="H1483">
        <f t="shared" ca="1" si="47"/>
        <v>-7.2934393037812087E-2</v>
      </c>
    </row>
    <row r="1484" spans="2:8" x14ac:dyDescent="0.3">
      <c r="B1484" s="205">
        <v>43206</v>
      </c>
      <c r="C1484" s="81">
        <v>324.197723</v>
      </c>
      <c r="D1484" s="62">
        <f t="shared" si="46"/>
        <v>53.504728595815855</v>
      </c>
      <c r="E1484">
        <v>8.9587922774286444E-3</v>
      </c>
      <c r="G1484">
        <v>1477</v>
      </c>
      <c r="H1484">
        <f t="shared" ca="1" si="47"/>
        <v>-2.1893668204939393E-2</v>
      </c>
    </row>
    <row r="1485" spans="2:8" x14ac:dyDescent="0.3">
      <c r="B1485" s="205">
        <v>37515</v>
      </c>
      <c r="C1485" s="81">
        <v>5.9480659999999999</v>
      </c>
      <c r="D1485" s="62">
        <f t="shared" si="46"/>
        <v>-0.96274010954762312</v>
      </c>
      <c r="E1485">
        <v>8.9570234537498204E-3</v>
      </c>
      <c r="G1485">
        <v>1478</v>
      </c>
      <c r="H1485">
        <f t="shared" ca="1" si="47"/>
        <v>-9.6737130636207133E-3</v>
      </c>
    </row>
    <row r="1486" spans="2:8" x14ac:dyDescent="0.3">
      <c r="B1486" s="205">
        <v>41677</v>
      </c>
      <c r="C1486" s="81">
        <v>159.637238</v>
      </c>
      <c r="D1486" s="62">
        <f t="shared" si="46"/>
        <v>-0.31870214473535668</v>
      </c>
      <c r="E1486">
        <v>8.946484019165226E-3</v>
      </c>
      <c r="G1486">
        <v>1479</v>
      </c>
      <c r="H1486">
        <f t="shared" ca="1" si="47"/>
        <v>2.5069906471725547E-2</v>
      </c>
    </row>
    <row r="1487" spans="2:8" x14ac:dyDescent="0.3">
      <c r="B1487" s="205">
        <v>42164</v>
      </c>
      <c r="C1487" s="81">
        <v>234.31343100000001</v>
      </c>
      <c r="D1487" s="62">
        <f t="shared" si="46"/>
        <v>-0.16207706892063184</v>
      </c>
      <c r="E1487">
        <v>8.9463696900707324E-3</v>
      </c>
      <c r="G1487">
        <v>1480</v>
      </c>
      <c r="H1487">
        <f t="shared" ca="1" si="47"/>
        <v>6.4565425480790526E-3</v>
      </c>
    </row>
    <row r="1488" spans="2:8" x14ac:dyDescent="0.3">
      <c r="B1488" s="205">
        <v>42619</v>
      </c>
      <c r="C1488" s="81">
        <v>279.63601699999998</v>
      </c>
      <c r="D1488" s="62">
        <f t="shared" si="46"/>
        <v>-0.28444641657501191</v>
      </c>
      <c r="E1488">
        <v>8.9224085078727228E-3</v>
      </c>
      <c r="G1488">
        <v>1481</v>
      </c>
      <c r="H1488">
        <f t="shared" ca="1" si="47"/>
        <v>-7.8096439319899824E-3</v>
      </c>
    </row>
    <row r="1489" spans="2:8" x14ac:dyDescent="0.3">
      <c r="B1489" s="205">
        <v>43567</v>
      </c>
      <c r="C1489" s="81">
        <v>390.79675300000002</v>
      </c>
      <c r="D1489" s="62">
        <f t="shared" si="46"/>
        <v>3.3069918951613917</v>
      </c>
      <c r="E1489">
        <v>8.9175107843348211E-3</v>
      </c>
      <c r="G1489">
        <v>1482</v>
      </c>
      <c r="H1489">
        <f t="shared" ca="1" si="47"/>
        <v>3.193819643314838E-2</v>
      </c>
    </row>
    <row r="1490" spans="2:8" x14ac:dyDescent="0.3">
      <c r="B1490" s="205">
        <v>40771</v>
      </c>
      <c r="C1490" s="81">
        <v>90.735427999999999</v>
      </c>
      <c r="D1490" s="62">
        <f t="shared" si="46"/>
        <v>-0.66551239526842887</v>
      </c>
      <c r="E1490">
        <v>8.8933414576653196E-3</v>
      </c>
      <c r="G1490">
        <v>1483</v>
      </c>
      <c r="H1490">
        <f t="shared" ca="1" si="47"/>
        <v>-3.9872943007187881E-3</v>
      </c>
    </row>
    <row r="1491" spans="2:8" x14ac:dyDescent="0.3">
      <c r="B1491" s="205">
        <v>42836</v>
      </c>
      <c r="C1491" s="81">
        <v>271.26693699999998</v>
      </c>
      <c r="D1491" s="62">
        <f t="shared" si="46"/>
        <v>2.6455476155595665</v>
      </c>
      <c r="E1491">
        <v>8.8883070451431893E-3</v>
      </c>
      <c r="G1491">
        <v>1484</v>
      </c>
      <c r="H1491">
        <f t="shared" ca="1" si="47"/>
        <v>-2.3405676306558598E-2</v>
      </c>
    </row>
    <row r="1492" spans="2:8" x14ac:dyDescent="0.3">
      <c r="B1492" s="205">
        <v>40241</v>
      </c>
      <c r="C1492" s="81">
        <v>74.410477</v>
      </c>
      <c r="D1492" s="62">
        <f t="shared" si="46"/>
        <v>-0.46375297465293808</v>
      </c>
      <c r="E1492">
        <v>8.8833911280656944E-3</v>
      </c>
      <c r="G1492">
        <v>1485</v>
      </c>
      <c r="H1492">
        <f t="shared" ca="1" si="47"/>
        <v>-1.0136626757614562E-3</v>
      </c>
    </row>
    <row r="1493" spans="2:8" x14ac:dyDescent="0.3">
      <c r="B1493" s="205">
        <v>41437</v>
      </c>
      <c r="C1493" s="81">
        <v>138.76156599999999</v>
      </c>
      <c r="D1493" s="62">
        <f t="shared" si="46"/>
        <v>0.74640308393482713</v>
      </c>
      <c r="E1493">
        <v>8.8758772480632755E-3</v>
      </c>
      <c r="G1493">
        <v>1486</v>
      </c>
      <c r="H1493">
        <f t="shared" ca="1" si="47"/>
        <v>-2.4877733017105108E-2</v>
      </c>
    </row>
    <row r="1494" spans="2:8" x14ac:dyDescent="0.3">
      <c r="B1494" s="205">
        <v>40301</v>
      </c>
      <c r="C1494" s="81">
        <v>79.455635000000001</v>
      </c>
      <c r="D1494" s="62">
        <f t="shared" si="46"/>
        <v>-0.82139680068176679</v>
      </c>
      <c r="E1494">
        <v>8.8740463927762595E-3</v>
      </c>
      <c r="G1494">
        <v>1487</v>
      </c>
      <c r="H1494">
        <f t="shared" ca="1" si="47"/>
        <v>-2.5776820748649083E-2</v>
      </c>
    </row>
    <row r="1495" spans="2:8" x14ac:dyDescent="0.3">
      <c r="B1495" s="205">
        <v>43839</v>
      </c>
      <c r="C1495" s="81">
        <v>444.87240600000001</v>
      </c>
      <c r="D1495" s="62">
        <f t="shared" si="46"/>
        <v>-9.5286537400230929E-3</v>
      </c>
      <c r="E1495">
        <v>8.8689320366773083E-3</v>
      </c>
      <c r="G1495">
        <v>1488</v>
      </c>
      <c r="H1495">
        <f t="shared" ca="1" si="47"/>
        <v>2.1864718861233617E-2</v>
      </c>
    </row>
    <row r="1496" spans="2:8" x14ac:dyDescent="0.3">
      <c r="B1496" s="205">
        <v>43756</v>
      </c>
      <c r="C1496" s="81">
        <v>449.15222199999999</v>
      </c>
      <c r="D1496" s="62">
        <f t="shared" si="46"/>
        <v>-0.15185008208318981</v>
      </c>
      <c r="E1496">
        <v>8.8668682843566753E-3</v>
      </c>
      <c r="G1496">
        <v>1489</v>
      </c>
      <c r="H1496">
        <f t="shared" ca="1" si="47"/>
        <v>-2.9921785483898865E-2</v>
      </c>
    </row>
    <row r="1497" spans="2:8" x14ac:dyDescent="0.3">
      <c r="B1497" s="205">
        <v>44988</v>
      </c>
      <c r="C1497" s="81">
        <v>529.56701699999996</v>
      </c>
      <c r="D1497" s="62">
        <f t="shared" si="46"/>
        <v>-4.2993996655977501E-2</v>
      </c>
      <c r="E1497">
        <v>8.8662155030350357E-3</v>
      </c>
      <c r="G1497">
        <v>1490</v>
      </c>
      <c r="H1497">
        <f t="shared" ca="1" si="47"/>
        <v>1.6129924464577609E-2</v>
      </c>
    </row>
    <row r="1498" spans="2:8" x14ac:dyDescent="0.3">
      <c r="B1498" s="205">
        <v>44552</v>
      </c>
      <c r="C1498" s="81">
        <v>553.35809300000005</v>
      </c>
      <c r="D1498" s="62">
        <f t="shared" si="46"/>
        <v>48.578976223225865</v>
      </c>
      <c r="E1498">
        <v>8.853684209488108E-3</v>
      </c>
      <c r="G1498">
        <v>1491</v>
      </c>
      <c r="H1498">
        <f t="shared" ca="1" si="47"/>
        <v>2.5794642772292223E-2</v>
      </c>
    </row>
    <row r="1499" spans="2:8" x14ac:dyDescent="0.3">
      <c r="B1499" s="205">
        <v>38029</v>
      </c>
      <c r="C1499" s="81">
        <v>11.161144</v>
      </c>
      <c r="D1499" s="62">
        <f t="shared" si="46"/>
        <v>0.97031832561292497</v>
      </c>
      <c r="E1499">
        <v>8.842830352896942E-3</v>
      </c>
      <c r="G1499">
        <v>1492</v>
      </c>
      <c r="H1499">
        <f t="shared" ca="1" si="47"/>
        <v>1.3562982526333488E-2</v>
      </c>
    </row>
    <row r="1500" spans="2:8" x14ac:dyDescent="0.3">
      <c r="B1500" s="205">
        <v>37631</v>
      </c>
      <c r="C1500" s="81">
        <v>5.6646400000000003</v>
      </c>
      <c r="D1500" s="62">
        <f t="shared" si="46"/>
        <v>-0.98945917427052443</v>
      </c>
      <c r="E1500">
        <v>8.831442492686194E-3</v>
      </c>
      <c r="G1500">
        <v>1493</v>
      </c>
      <c r="H1500">
        <f t="shared" ca="1" si="47"/>
        <v>-9.4741105780668869E-3</v>
      </c>
    </row>
    <row r="1501" spans="2:8" x14ac:dyDescent="0.3">
      <c r="B1501" s="205">
        <v>45329</v>
      </c>
      <c r="C1501" s="81">
        <v>537.40002400000003</v>
      </c>
      <c r="D1501" s="62">
        <f t="shared" si="46"/>
        <v>-7.1358998772564269E-2</v>
      </c>
      <c r="E1501">
        <v>8.8229996135235963E-3</v>
      </c>
      <c r="G1501">
        <v>1494</v>
      </c>
      <c r="H1501">
        <f t="shared" ca="1" si="47"/>
        <v>-3.0149571868390599E-2</v>
      </c>
    </row>
    <row r="1502" spans="2:8" x14ac:dyDescent="0.3">
      <c r="B1502" s="205">
        <v>44403</v>
      </c>
      <c r="C1502" s="81">
        <v>578.69512899999995</v>
      </c>
      <c r="D1502" s="62">
        <f t="shared" si="46"/>
        <v>1.1556473278094035</v>
      </c>
      <c r="E1502">
        <v>8.811165461858457E-3</v>
      </c>
      <c r="G1502">
        <v>1495</v>
      </c>
      <c r="H1502">
        <f t="shared" ca="1" si="47"/>
        <v>1.1848494521783177E-2</v>
      </c>
    </row>
    <row r="1503" spans="2:8" x14ac:dyDescent="0.3">
      <c r="B1503" s="205">
        <v>42709</v>
      </c>
      <c r="C1503" s="81">
        <v>268.45538299999998</v>
      </c>
      <c r="D1503" s="62">
        <f t="shared" si="46"/>
        <v>-0.2128439459184289</v>
      </c>
      <c r="E1503">
        <v>8.8043840207430758E-3</v>
      </c>
      <c r="G1503">
        <v>1496</v>
      </c>
      <c r="H1503">
        <f t="shared" ca="1" si="47"/>
        <v>2.4624119365986189E-2</v>
      </c>
    </row>
    <row r="1504" spans="2:8" x14ac:dyDescent="0.3">
      <c r="B1504" s="205">
        <v>43108</v>
      </c>
      <c r="C1504" s="81">
        <v>341.04467799999998</v>
      </c>
      <c r="D1504" s="62">
        <f t="shared" si="46"/>
        <v>2.3620554053492002</v>
      </c>
      <c r="E1504">
        <v>8.7938796985903307E-3</v>
      </c>
      <c r="G1504">
        <v>1497</v>
      </c>
      <c r="H1504">
        <f t="shared" ca="1" si="47"/>
        <v>1.273886811833078E-2</v>
      </c>
    </row>
    <row r="1505" spans="2:8" x14ac:dyDescent="0.3">
      <c r="B1505" s="205">
        <v>40703</v>
      </c>
      <c r="C1505" s="81">
        <v>101.439339</v>
      </c>
      <c r="D1505" s="62">
        <f t="shared" si="46"/>
        <v>0.62453447071132173</v>
      </c>
      <c r="E1505">
        <v>8.7873067396213259E-3</v>
      </c>
      <c r="G1505">
        <v>1498</v>
      </c>
      <c r="H1505">
        <f t="shared" ca="1" si="47"/>
        <v>2.2885616815271865E-2</v>
      </c>
    </row>
    <row r="1506" spans="2:8" x14ac:dyDescent="0.3">
      <c r="B1506" s="205">
        <v>40087</v>
      </c>
      <c r="C1506" s="81">
        <v>62.442096999999997</v>
      </c>
      <c r="D1506" s="62">
        <f t="shared" si="46"/>
        <v>-0.87229453952121183</v>
      </c>
      <c r="E1506">
        <v>8.7781755941748318E-3</v>
      </c>
      <c r="G1506">
        <v>1499</v>
      </c>
      <c r="H1506">
        <f t="shared" ca="1" si="47"/>
        <v>6.9969102322033488E-3</v>
      </c>
    </row>
    <row r="1507" spans="2:8" x14ac:dyDescent="0.3">
      <c r="B1507" s="205">
        <v>43888</v>
      </c>
      <c r="C1507" s="81">
        <v>488.95400999999998</v>
      </c>
      <c r="D1507" s="62">
        <f t="shared" si="46"/>
        <v>-0.23158482479617643</v>
      </c>
      <c r="E1507">
        <v>8.7657611265569094E-3</v>
      </c>
      <c r="G1507">
        <v>1500</v>
      </c>
      <c r="H1507">
        <f t="shared" ca="1" si="47"/>
        <v>1.7396760319794619E-3</v>
      </c>
    </row>
    <row r="1508" spans="2:8" x14ac:dyDescent="0.3">
      <c r="B1508" s="205">
        <v>44460</v>
      </c>
      <c r="C1508" s="81">
        <v>636.31488000000002</v>
      </c>
      <c r="D1508" s="62">
        <f t="shared" si="46"/>
        <v>5.9013300448933874</v>
      </c>
      <c r="E1508">
        <v>8.7507965068875006E-3</v>
      </c>
      <c r="G1508">
        <v>1501</v>
      </c>
      <c r="H1508">
        <f t="shared" ca="1" si="47"/>
        <v>5.8660611987337279E-3</v>
      </c>
    </row>
    <row r="1509" spans="2:8" x14ac:dyDescent="0.3">
      <c r="B1509" s="205">
        <v>40805</v>
      </c>
      <c r="C1509" s="81">
        <v>92.201774999999998</v>
      </c>
      <c r="D1509" s="62">
        <f t="shared" si="46"/>
        <v>-6.4574496708458629E-3</v>
      </c>
      <c r="E1509">
        <v>8.7505014389078466E-3</v>
      </c>
      <c r="G1509">
        <v>1502</v>
      </c>
      <c r="H1509">
        <f t="shared" ca="1" si="47"/>
        <v>-2.0108987531908339E-2</v>
      </c>
    </row>
    <row r="1510" spans="2:8" x14ac:dyDescent="0.3">
      <c r="B1510" s="205">
        <v>40975</v>
      </c>
      <c r="C1510" s="81">
        <v>92.801033000000004</v>
      </c>
      <c r="D1510" s="62">
        <f t="shared" si="46"/>
        <v>-0.83449544386990526</v>
      </c>
      <c r="E1510">
        <v>8.7418464972661945E-3</v>
      </c>
      <c r="G1510">
        <v>1503</v>
      </c>
      <c r="H1510">
        <f t="shared" ca="1" si="47"/>
        <v>-3.0019216438808564E-2</v>
      </c>
    </row>
    <row r="1511" spans="2:8" x14ac:dyDescent="0.3">
      <c r="B1511" s="205">
        <v>44560</v>
      </c>
      <c r="C1511" s="81">
        <v>560.71588099999997</v>
      </c>
      <c r="D1511" s="62">
        <f t="shared" si="46"/>
        <v>1.234920847738904</v>
      </c>
      <c r="E1511">
        <v>8.7363792962999974E-3</v>
      </c>
      <c r="G1511">
        <v>1504</v>
      </c>
      <c r="H1511">
        <f t="shared" ca="1" si="47"/>
        <v>-6.5813915107201346E-2</v>
      </c>
    </row>
    <row r="1512" spans="2:8" x14ac:dyDescent="0.3">
      <c r="B1512" s="205">
        <v>42152</v>
      </c>
      <c r="C1512" s="81">
        <v>250.888474</v>
      </c>
      <c r="D1512" s="62">
        <f t="shared" si="46"/>
        <v>-0.55561505324842386</v>
      </c>
      <c r="E1512">
        <v>8.7245332244476979E-3</v>
      </c>
      <c r="G1512">
        <v>1505</v>
      </c>
      <c r="H1512">
        <f t="shared" ca="1" si="47"/>
        <v>3.8592055385581643E-2</v>
      </c>
    </row>
    <row r="1513" spans="2:8" x14ac:dyDescent="0.3">
      <c r="B1513" s="205">
        <v>44770</v>
      </c>
      <c r="C1513" s="81">
        <v>564.57464600000003</v>
      </c>
      <c r="D1513" s="62">
        <f t="shared" si="46"/>
        <v>13.617095193848449</v>
      </c>
      <c r="E1513">
        <v>8.7186092472509025E-3</v>
      </c>
      <c r="G1513">
        <v>1506</v>
      </c>
      <c r="H1513">
        <f t="shared" ca="1" si="47"/>
        <v>1.5971032285950701E-3</v>
      </c>
    </row>
    <row r="1514" spans="2:8" x14ac:dyDescent="0.3">
      <c r="B1514" s="205">
        <v>38994</v>
      </c>
      <c r="C1514" s="81">
        <v>38.624271</v>
      </c>
      <c r="D1514" s="62">
        <f t="shared" si="46"/>
        <v>-0.88671584813868554</v>
      </c>
      <c r="E1514">
        <v>8.6705784237570502E-3</v>
      </c>
      <c r="G1514">
        <v>1507</v>
      </c>
      <c r="H1514">
        <f t="shared" ca="1" si="47"/>
        <v>6.7290983200529071E-3</v>
      </c>
    </row>
    <row r="1515" spans="2:8" x14ac:dyDescent="0.3">
      <c r="B1515" s="205">
        <v>43115</v>
      </c>
      <c r="C1515" s="81">
        <v>340.95034800000002</v>
      </c>
      <c r="D1515" s="62">
        <f t="shared" si="46"/>
        <v>-0.38238884093724951</v>
      </c>
      <c r="E1515">
        <v>8.655984239055706E-3</v>
      </c>
      <c r="G1515">
        <v>1508</v>
      </c>
      <c r="H1515">
        <f t="shared" ca="1" si="47"/>
        <v>1.2825415467451126E-2</v>
      </c>
    </row>
    <row r="1516" spans="2:8" x14ac:dyDescent="0.3">
      <c r="B1516" s="205">
        <v>45168</v>
      </c>
      <c r="C1516" s="81">
        <v>552.04693599999996</v>
      </c>
      <c r="D1516" s="62">
        <f t="shared" si="46"/>
        <v>0.56457149952179031</v>
      </c>
      <c r="E1516">
        <v>8.6340245999903115E-3</v>
      </c>
      <c r="G1516">
        <v>1509</v>
      </c>
      <c r="H1516">
        <f t="shared" ca="1" si="47"/>
        <v>-1.233306887153961E-3</v>
      </c>
    </row>
    <row r="1517" spans="2:8" x14ac:dyDescent="0.3">
      <c r="B1517" s="205">
        <v>43236</v>
      </c>
      <c r="C1517" s="81">
        <v>352.84225500000002</v>
      </c>
      <c r="D1517" s="62">
        <f t="shared" si="46"/>
        <v>-0.2945349573529073</v>
      </c>
      <c r="E1517">
        <v>8.6336302996774927E-3</v>
      </c>
      <c r="G1517">
        <v>1510</v>
      </c>
      <c r="H1517">
        <f t="shared" ca="1" si="47"/>
        <v>4.1796036643166482E-3</v>
      </c>
    </row>
    <row r="1518" spans="2:8" x14ac:dyDescent="0.3">
      <c r="B1518" s="205">
        <v>44189</v>
      </c>
      <c r="C1518" s="81">
        <v>500.15554800000001</v>
      </c>
      <c r="D1518" s="62">
        <f t="shared" si="46"/>
        <v>0.41485582076147298</v>
      </c>
      <c r="E1518">
        <v>8.6249880341176637E-3</v>
      </c>
      <c r="G1518">
        <v>1511</v>
      </c>
      <c r="H1518">
        <f t="shared" ca="1" si="47"/>
        <v>-2.431249262546735E-2</v>
      </c>
    </row>
    <row r="1519" spans="2:8" x14ac:dyDescent="0.3">
      <c r="B1519" s="205">
        <v>43238</v>
      </c>
      <c r="C1519" s="81">
        <v>353.502838</v>
      </c>
      <c r="D1519" s="62">
        <f t="shared" si="46"/>
        <v>-0.10083913520384136</v>
      </c>
      <c r="E1519">
        <v>8.6168282820209968E-3</v>
      </c>
      <c r="G1519">
        <v>1512</v>
      </c>
      <c r="H1519">
        <f t="shared" ca="1" si="47"/>
        <v>7.8972921002595656E-5</v>
      </c>
    </row>
    <row r="1520" spans="2:8" x14ac:dyDescent="0.3">
      <c r="B1520" s="205">
        <v>43656</v>
      </c>
      <c r="C1520" s="81">
        <v>393.147491</v>
      </c>
      <c r="D1520" s="62">
        <f t="shared" si="46"/>
        <v>0.34756051549346456</v>
      </c>
      <c r="E1520">
        <v>8.615462781485117E-3</v>
      </c>
      <c r="G1520">
        <v>1513</v>
      </c>
      <c r="H1520">
        <f t="shared" ca="1" si="47"/>
        <v>-1.4787544199598206E-2</v>
      </c>
    </row>
    <row r="1521" spans="2:8" x14ac:dyDescent="0.3">
      <c r="B1521" s="205">
        <v>42993</v>
      </c>
      <c r="C1521" s="81">
        <v>291.74755900000002</v>
      </c>
      <c r="D1521" s="62">
        <f t="shared" si="46"/>
        <v>4.4456346960407007</v>
      </c>
      <c r="E1521">
        <v>8.6149156791221655E-3</v>
      </c>
      <c r="G1521">
        <v>1514</v>
      </c>
      <c r="H1521">
        <f t="shared" ca="1" si="47"/>
        <v>3.0377853316108414E-2</v>
      </c>
    </row>
    <row r="1522" spans="2:8" x14ac:dyDescent="0.3">
      <c r="B1522" s="205">
        <v>40049</v>
      </c>
      <c r="C1522" s="81">
        <v>53.574573999999998</v>
      </c>
      <c r="D1522" s="62">
        <f t="shared" si="46"/>
        <v>-0.79518291933613405</v>
      </c>
      <c r="E1522">
        <v>8.5925615674174293E-3</v>
      </c>
      <c r="G1522">
        <v>1515</v>
      </c>
      <c r="H1522">
        <f t="shared" ca="1" si="47"/>
        <v>6.9262766773441481E-3</v>
      </c>
    </row>
    <row r="1523" spans="2:8" x14ac:dyDescent="0.3">
      <c r="B1523" s="205">
        <v>42186</v>
      </c>
      <c r="C1523" s="81">
        <v>261.57278400000001</v>
      </c>
      <c r="D1523" s="62">
        <f t="shared" si="46"/>
        <v>27.345850151887145</v>
      </c>
      <c r="E1523">
        <v>8.5679629824139385E-3</v>
      </c>
      <c r="G1523">
        <v>1516</v>
      </c>
      <c r="H1523">
        <f t="shared" ca="1" si="47"/>
        <v>-1.7315634133168188E-2</v>
      </c>
    </row>
    <row r="1524" spans="2:8" x14ac:dyDescent="0.3">
      <c r="B1524" s="205">
        <v>38069</v>
      </c>
      <c r="C1524" s="81">
        <v>9.2279040000000006</v>
      </c>
      <c r="D1524" s="62">
        <f t="shared" si="46"/>
        <v>-0.81936489539850177</v>
      </c>
      <c r="E1524">
        <v>8.5543303093512015E-3</v>
      </c>
      <c r="G1524">
        <v>1517</v>
      </c>
      <c r="H1524">
        <f t="shared" ca="1" si="47"/>
        <v>2.6942253599661187E-3</v>
      </c>
    </row>
    <row r="1525" spans="2:8" x14ac:dyDescent="0.3">
      <c r="B1525" s="205">
        <v>39988</v>
      </c>
      <c r="C1525" s="81">
        <v>51.085884</v>
      </c>
      <c r="D1525" s="62">
        <f t="shared" si="46"/>
        <v>0.12812547567989277</v>
      </c>
      <c r="E1525">
        <v>8.5106083076343826E-3</v>
      </c>
      <c r="G1525">
        <v>1518</v>
      </c>
      <c r="H1525">
        <f t="shared" ca="1" si="47"/>
        <v>-3.7806468429599609E-3</v>
      </c>
    </row>
    <row r="1526" spans="2:8" x14ac:dyDescent="0.3">
      <c r="B1526" s="205">
        <v>39553</v>
      </c>
      <c r="C1526" s="81">
        <v>45.283867000000001</v>
      </c>
      <c r="D1526" s="62">
        <f t="shared" si="46"/>
        <v>-0.92143176131765103</v>
      </c>
      <c r="E1526">
        <v>8.5028145582498899E-3</v>
      </c>
      <c r="G1526">
        <v>1519</v>
      </c>
      <c r="H1526">
        <f t="shared" ca="1" si="47"/>
        <v>8.1245766084211165E-4</v>
      </c>
    </row>
    <row r="1527" spans="2:8" x14ac:dyDescent="0.3">
      <c r="B1527" s="205">
        <v>44568</v>
      </c>
      <c r="C1527" s="81">
        <v>576.36352499999998</v>
      </c>
      <c r="D1527" s="62">
        <f t="shared" si="46"/>
        <v>4.4136820652173878E-2</v>
      </c>
      <c r="E1527">
        <v>8.4971806940481853E-3</v>
      </c>
      <c r="G1527">
        <v>1520</v>
      </c>
      <c r="H1527">
        <f t="shared" ca="1" si="47"/>
        <v>-2.9293671847734452E-2</v>
      </c>
    </row>
    <row r="1528" spans="2:8" x14ac:dyDescent="0.3">
      <c r="B1528" s="205">
        <v>45302</v>
      </c>
      <c r="C1528" s="81">
        <v>552</v>
      </c>
      <c r="D1528" s="62">
        <f t="shared" si="46"/>
        <v>1.2330552189813639</v>
      </c>
      <c r="E1528">
        <v>8.4955224333471621E-3</v>
      </c>
      <c r="G1528">
        <v>1521</v>
      </c>
      <c r="H1528">
        <f t="shared" ca="1" si="47"/>
        <v>4.4726261096657054E-2</v>
      </c>
    </row>
    <row r="1529" spans="2:8" x14ac:dyDescent="0.3">
      <c r="B1529" s="205">
        <v>42173</v>
      </c>
      <c r="C1529" s="81">
        <v>247.194962</v>
      </c>
      <c r="D1529" s="62">
        <f t="shared" si="46"/>
        <v>-0.47699050036708102</v>
      </c>
      <c r="E1529">
        <v>8.47628126616079E-3</v>
      </c>
      <c r="G1529">
        <v>1522</v>
      </c>
      <c r="H1529">
        <f t="shared" ca="1" si="47"/>
        <v>-2.707184518701946E-3</v>
      </c>
    </row>
    <row r="1530" spans="2:8" x14ac:dyDescent="0.3">
      <c r="B1530" s="205">
        <v>44081</v>
      </c>
      <c r="C1530" s="81">
        <v>472.63952599999999</v>
      </c>
      <c r="D1530" s="62">
        <f t="shared" si="46"/>
        <v>0.62421670357830883</v>
      </c>
      <c r="E1530">
        <v>8.4745983858010247E-3</v>
      </c>
      <c r="G1530">
        <v>1523</v>
      </c>
      <c r="H1530">
        <f t="shared" ca="1" si="47"/>
        <v>1.1630569265408969E-2</v>
      </c>
    </row>
    <row r="1531" spans="2:8" x14ac:dyDescent="0.3">
      <c r="B1531" s="205">
        <v>42989</v>
      </c>
      <c r="C1531" s="81">
        <v>290.995361</v>
      </c>
      <c r="D1531" s="62">
        <f t="shared" si="46"/>
        <v>-0.1074805468450198</v>
      </c>
      <c r="E1531">
        <v>8.4733070101431218E-3</v>
      </c>
      <c r="G1531">
        <v>1524</v>
      </c>
      <c r="H1531">
        <f t="shared" ca="1" si="47"/>
        <v>-1.6536130904483214E-2</v>
      </c>
    </row>
    <row r="1532" spans="2:8" x14ac:dyDescent="0.3">
      <c r="B1532" s="205">
        <v>43076</v>
      </c>
      <c r="C1532" s="81">
        <v>326.038116</v>
      </c>
      <c r="D1532" s="62">
        <f t="shared" si="46"/>
        <v>0.87306414952598266</v>
      </c>
      <c r="E1532">
        <v>8.4658855739197982E-3</v>
      </c>
      <c r="G1532">
        <v>1525</v>
      </c>
      <c r="H1532">
        <f t="shared" ca="1" si="47"/>
        <v>2.0655999512085146E-2</v>
      </c>
    </row>
    <row r="1533" spans="2:8" x14ac:dyDescent="0.3">
      <c r="B1533" s="205">
        <v>41809</v>
      </c>
      <c r="C1533" s="81">
        <v>174.066711</v>
      </c>
      <c r="D1533" s="62">
        <f t="shared" si="46"/>
        <v>3.5527328473784849</v>
      </c>
      <c r="E1533">
        <v>8.4656167298585838E-3</v>
      </c>
      <c r="G1533">
        <v>1526</v>
      </c>
      <c r="H1533">
        <f t="shared" ca="1" si="47"/>
        <v>-1.9868838803597248E-2</v>
      </c>
    </row>
    <row r="1534" spans="2:8" x14ac:dyDescent="0.3">
      <c r="B1534" s="205">
        <v>39708</v>
      </c>
      <c r="C1534" s="81">
        <v>38.233455999999997</v>
      </c>
      <c r="D1534" s="62">
        <f t="shared" si="46"/>
        <v>-0.86221524943126404</v>
      </c>
      <c r="E1534">
        <v>8.4553035008592421E-3</v>
      </c>
      <c r="G1534">
        <v>1527</v>
      </c>
      <c r="H1534">
        <f t="shared" ca="1" si="47"/>
        <v>-3.5116799028120725E-2</v>
      </c>
    </row>
    <row r="1535" spans="2:8" x14ac:dyDescent="0.3">
      <c r="B1535" s="205">
        <v>42520</v>
      </c>
      <c r="C1535" s="81">
        <v>277.48684700000001</v>
      </c>
      <c r="D1535" s="62">
        <f t="shared" si="46"/>
        <v>15.472301921271963</v>
      </c>
      <c r="E1535">
        <v>8.4518558472468763E-3</v>
      </c>
      <c r="G1535">
        <v>1528</v>
      </c>
      <c r="H1535">
        <f t="shared" ca="1" si="47"/>
        <v>-5.8925290112459344E-3</v>
      </c>
    </row>
    <row r="1536" spans="2:8" x14ac:dyDescent="0.3">
      <c r="B1536" s="205">
        <v>38496</v>
      </c>
      <c r="C1536" s="81">
        <v>16.845662999999998</v>
      </c>
      <c r="D1536" s="62">
        <f t="shared" si="46"/>
        <v>-0.96956704019443041</v>
      </c>
      <c r="E1536">
        <v>8.450476404504411E-3</v>
      </c>
      <c r="G1536">
        <v>1529</v>
      </c>
      <c r="H1536">
        <f t="shared" ca="1" si="47"/>
        <v>1.6238534111856176E-2</v>
      </c>
    </row>
    <row r="1537" spans="2:8" x14ac:dyDescent="0.3">
      <c r="B1537" s="205">
        <v>44825</v>
      </c>
      <c r="C1537" s="81">
        <v>553.53350799999998</v>
      </c>
      <c r="D1537" s="62">
        <f t="shared" si="46"/>
        <v>11.110192360127924</v>
      </c>
      <c r="E1537">
        <v>8.4409486780557645E-3</v>
      </c>
      <c r="G1537">
        <v>1530</v>
      </c>
      <c r="H1537">
        <f t="shared" ca="1" si="47"/>
        <v>-1.56021405903293E-2</v>
      </c>
    </row>
    <row r="1538" spans="2:8" x14ac:dyDescent="0.3">
      <c r="B1538" s="205">
        <v>39570</v>
      </c>
      <c r="C1538" s="81">
        <v>45.708069000000002</v>
      </c>
      <c r="D1538" s="62">
        <f t="shared" si="46"/>
        <v>-0.77717939530455671</v>
      </c>
      <c r="E1538">
        <v>8.423148963981851E-3</v>
      </c>
      <c r="G1538">
        <v>1531</v>
      </c>
      <c r="H1538">
        <f t="shared" ca="1" si="47"/>
        <v>2.6085360065916725E-2</v>
      </c>
    </row>
    <row r="1539" spans="2:8" x14ac:dyDescent="0.3">
      <c r="B1539" s="205">
        <v>41912</v>
      </c>
      <c r="C1539" s="81">
        <v>205.13394199999999</v>
      </c>
      <c r="D1539" s="62">
        <f t="shared" si="46"/>
        <v>-0.63290274444315131</v>
      </c>
      <c r="E1539">
        <v>8.3976531493737579E-3</v>
      </c>
      <c r="G1539">
        <v>1532</v>
      </c>
      <c r="H1539">
        <f t="shared" ca="1" si="47"/>
        <v>6.5303734397516983E-4</v>
      </c>
    </row>
    <row r="1540" spans="2:8" x14ac:dyDescent="0.3">
      <c r="B1540" s="205">
        <v>45307</v>
      </c>
      <c r="C1540" s="81">
        <v>558.79998799999998</v>
      </c>
      <c r="D1540" s="62">
        <f t="shared" si="46"/>
        <v>1.2359243378232707</v>
      </c>
      <c r="E1540">
        <v>8.3911644836452345E-3</v>
      </c>
      <c r="G1540">
        <v>1533</v>
      </c>
      <c r="H1540">
        <f t="shared" ca="1" si="47"/>
        <v>-2.7351648916989817E-2</v>
      </c>
    </row>
    <row r="1541" spans="2:8" x14ac:dyDescent="0.3">
      <c r="B1541" s="205">
        <v>42150</v>
      </c>
      <c r="C1541" s="81">
        <v>249.919006</v>
      </c>
      <c r="D1541" s="62">
        <f t="shared" si="46"/>
        <v>-0.40878771900918814</v>
      </c>
      <c r="E1541">
        <v>8.3833618940200375E-3</v>
      </c>
      <c r="G1541">
        <v>1534</v>
      </c>
      <c r="H1541">
        <f t="shared" ca="1" si="47"/>
        <v>-3.3590759534722243E-2</v>
      </c>
    </row>
    <row r="1542" spans="2:8" x14ac:dyDescent="0.3">
      <c r="B1542" s="205">
        <v>43686</v>
      </c>
      <c r="C1542" s="81">
        <v>422.722961</v>
      </c>
      <c r="D1542" s="62">
        <f t="shared" si="46"/>
        <v>49.091077506370056</v>
      </c>
      <c r="E1542">
        <v>8.3829860035838488E-3</v>
      </c>
      <c r="G1542">
        <v>1535</v>
      </c>
      <c r="H1542">
        <f t="shared" ca="1" si="47"/>
        <v>2.1956389954768153E-2</v>
      </c>
    </row>
    <row r="1543" spans="2:8" x14ac:dyDescent="0.3">
      <c r="B1543" s="205">
        <v>37928</v>
      </c>
      <c r="C1543" s="81">
        <v>8.4390870000000007</v>
      </c>
      <c r="D1543" s="62">
        <f t="shared" si="46"/>
        <v>-0.96873317732884778</v>
      </c>
      <c r="E1543">
        <v>8.3447162755841357E-3</v>
      </c>
      <c r="G1543">
        <v>1536</v>
      </c>
      <c r="H1543">
        <f t="shared" ca="1" si="47"/>
        <v>2.9055064213936894E-2</v>
      </c>
    </row>
    <row r="1544" spans="2:8" x14ac:dyDescent="0.3">
      <c r="B1544" s="205">
        <v>42500</v>
      </c>
      <c r="C1544" s="81">
        <v>269.90548699999999</v>
      </c>
      <c r="D1544" s="62">
        <f t="shared" ref="D1544:D1607" si="48">(C1544-C1545)/C1545</f>
        <v>1.7722867939867846</v>
      </c>
      <c r="E1544">
        <v>8.3404497907957759E-3</v>
      </c>
      <c r="G1544">
        <v>1537</v>
      </c>
      <c r="H1544">
        <f t="shared" ca="1" si="47"/>
        <v>1.1930687513178283E-3</v>
      </c>
    </row>
    <row r="1545" spans="2:8" x14ac:dyDescent="0.3">
      <c r="B1545" s="205">
        <v>41079</v>
      </c>
      <c r="C1545" s="81">
        <v>97.358429000000001</v>
      </c>
      <c r="D1545" s="62">
        <f t="shared" si="48"/>
        <v>-5.928898801341291E-2</v>
      </c>
      <c r="E1545">
        <v>8.3294681460929186E-3</v>
      </c>
      <c r="G1545">
        <v>1538</v>
      </c>
      <c r="H1545">
        <f t="shared" ref="H1545:H1608" ca="1" si="49">_xlfn.NORM.INV(RAND(),N$10,N$11)</f>
        <v>7.9246333673787701E-3</v>
      </c>
    </row>
    <row r="1546" spans="2:8" x14ac:dyDescent="0.3">
      <c r="B1546" s="205">
        <v>41095</v>
      </c>
      <c r="C1546" s="81">
        <v>103.494514</v>
      </c>
      <c r="D1546" s="62">
        <f t="shared" si="48"/>
        <v>0.20872897606691371</v>
      </c>
      <c r="E1546">
        <v>8.3260285901789136E-3</v>
      </c>
      <c r="G1546">
        <v>1539</v>
      </c>
      <c r="H1546">
        <f t="shared" ca="1" si="49"/>
        <v>2.9051895961767882E-2</v>
      </c>
    </row>
    <row r="1547" spans="2:8" x14ac:dyDescent="0.3">
      <c r="B1547" s="205">
        <v>40634</v>
      </c>
      <c r="C1547" s="81">
        <v>85.622596999999999</v>
      </c>
      <c r="D1547" s="62">
        <f t="shared" si="48"/>
        <v>-0.67236195065017579</v>
      </c>
      <c r="E1547">
        <v>8.3249289177217238E-3</v>
      </c>
      <c r="G1547">
        <v>1540</v>
      </c>
      <c r="H1547">
        <f t="shared" ca="1" si="49"/>
        <v>1.0356292651693175E-2</v>
      </c>
    </row>
    <row r="1548" spans="2:8" x14ac:dyDescent="0.3">
      <c r="B1548" s="205">
        <v>42740</v>
      </c>
      <c r="C1548" s="81">
        <v>261.33288599999997</v>
      </c>
      <c r="D1548" s="62">
        <f t="shared" si="48"/>
        <v>5.4872170121533488</v>
      </c>
      <c r="E1548">
        <v>8.3172424789171046E-3</v>
      </c>
      <c r="G1548">
        <v>1541</v>
      </c>
      <c r="H1548">
        <f t="shared" ca="1" si="49"/>
        <v>-2.0644281736478205E-2</v>
      </c>
    </row>
    <row r="1549" spans="2:8" x14ac:dyDescent="0.3">
      <c r="B1549" s="205">
        <v>38916</v>
      </c>
      <c r="C1549" s="81">
        <v>40.284283000000002</v>
      </c>
      <c r="D1549" s="62">
        <f t="shared" si="48"/>
        <v>-0.53620828831090761</v>
      </c>
      <c r="E1549">
        <v>8.3101402438319101E-3</v>
      </c>
      <c r="G1549">
        <v>1542</v>
      </c>
      <c r="H1549">
        <f t="shared" ca="1" si="49"/>
        <v>-3.8684080198608641E-3</v>
      </c>
    </row>
    <row r="1550" spans="2:8" x14ac:dyDescent="0.3">
      <c r="B1550" s="205">
        <v>40897</v>
      </c>
      <c r="C1550" s="81">
        <v>86.858565999999996</v>
      </c>
      <c r="D1550" s="62">
        <f t="shared" si="48"/>
        <v>0.16797506865900011</v>
      </c>
      <c r="E1550">
        <v>8.2987163632333508E-3</v>
      </c>
      <c r="G1550">
        <v>1543</v>
      </c>
      <c r="H1550">
        <f t="shared" ca="1" si="49"/>
        <v>-1.1169576569548076E-2</v>
      </c>
    </row>
    <row r="1551" spans="2:8" x14ac:dyDescent="0.3">
      <c r="B1551" s="205">
        <v>40228</v>
      </c>
      <c r="C1551" s="81">
        <v>74.366798000000003</v>
      </c>
      <c r="D1551" s="62">
        <f t="shared" si="48"/>
        <v>1.0179738469423181</v>
      </c>
      <c r="E1551">
        <v>8.2911758995424297E-3</v>
      </c>
      <c r="G1551">
        <v>1544</v>
      </c>
      <c r="H1551">
        <f t="shared" ca="1" si="49"/>
        <v>-1.3375244235975452E-2</v>
      </c>
    </row>
    <row r="1552" spans="2:8" x14ac:dyDescent="0.3">
      <c r="B1552" s="205">
        <v>38923</v>
      </c>
      <c r="C1552" s="81">
        <v>36.852210999999997</v>
      </c>
      <c r="D1552" s="62">
        <f t="shared" si="48"/>
        <v>-0.90993440790608504</v>
      </c>
      <c r="E1552">
        <v>8.28897880408218E-3</v>
      </c>
      <c r="G1552">
        <v>1545</v>
      </c>
      <c r="H1552">
        <f t="shared" ca="1" si="49"/>
        <v>1.6242435089513684E-2</v>
      </c>
    </row>
    <row r="1553" spans="2:8" x14ac:dyDescent="0.3">
      <c r="B1553" s="205">
        <v>43677</v>
      </c>
      <c r="C1553" s="81">
        <v>409.17080700000002</v>
      </c>
      <c r="D1553" s="62">
        <f t="shared" si="48"/>
        <v>10.152188492409811</v>
      </c>
      <c r="E1553">
        <v>8.2752108188494169E-3</v>
      </c>
      <c r="G1553">
        <v>1546</v>
      </c>
      <c r="H1553">
        <f t="shared" ca="1" si="49"/>
        <v>-1.652108788076732E-2</v>
      </c>
    </row>
    <row r="1554" spans="2:8" x14ac:dyDescent="0.3">
      <c r="B1554" s="205">
        <v>38827</v>
      </c>
      <c r="C1554" s="81">
        <v>36.689731999999999</v>
      </c>
      <c r="D1554" s="62">
        <f t="shared" si="48"/>
        <v>-0.69811392727135357</v>
      </c>
      <c r="E1554">
        <v>8.2604588000578846E-3</v>
      </c>
      <c r="G1554">
        <v>1547</v>
      </c>
      <c r="H1554">
        <f t="shared" ca="1" si="49"/>
        <v>2.7584563580579178E-2</v>
      </c>
    </row>
    <row r="1555" spans="2:8" x14ac:dyDescent="0.3">
      <c r="B1555" s="205">
        <v>41346</v>
      </c>
      <c r="C1555" s="81">
        <v>121.535027</v>
      </c>
      <c r="D1555" s="62">
        <f t="shared" si="48"/>
        <v>-0.7392334054294285</v>
      </c>
      <c r="E1555">
        <v>8.2518010234448359E-3</v>
      </c>
      <c r="G1555">
        <v>1548</v>
      </c>
      <c r="H1555">
        <f t="shared" ca="1" si="49"/>
        <v>-2.9285791263180486E-2</v>
      </c>
    </row>
    <row r="1556" spans="2:8" x14ac:dyDescent="0.3">
      <c r="B1556" s="205">
        <v>43844</v>
      </c>
      <c r="C1556" s="81">
        <v>466.06823700000001</v>
      </c>
      <c r="D1556" s="62">
        <f t="shared" si="48"/>
        <v>-0.16441189606077974</v>
      </c>
      <c r="E1556">
        <v>8.2513921274943447E-3</v>
      </c>
      <c r="G1556">
        <v>1549</v>
      </c>
      <c r="H1556">
        <f t="shared" ca="1" si="49"/>
        <v>-1.1614071768512119E-2</v>
      </c>
    </row>
    <row r="1557" spans="2:8" x14ac:dyDescent="0.3">
      <c r="B1557" s="205">
        <v>44580</v>
      </c>
      <c r="C1557" s="81">
        <v>557.77270499999997</v>
      </c>
      <c r="D1557" s="62">
        <f t="shared" si="48"/>
        <v>2.4360132570810715</v>
      </c>
      <c r="E1557">
        <v>8.2460942073018621E-3</v>
      </c>
      <c r="G1557">
        <v>1550</v>
      </c>
      <c r="H1557">
        <f t="shared" ca="1" si="49"/>
        <v>-2.5780400782013553E-2</v>
      </c>
    </row>
    <row r="1558" spans="2:8" x14ac:dyDescent="0.3">
      <c r="B1558" s="205">
        <v>41682</v>
      </c>
      <c r="C1558" s="81">
        <v>162.33135999999999</v>
      </c>
      <c r="D1558" s="62">
        <f t="shared" si="48"/>
        <v>-0.70752765968267739</v>
      </c>
      <c r="E1558">
        <v>8.224597938795767E-3</v>
      </c>
      <c r="G1558">
        <v>1551</v>
      </c>
      <c r="H1558">
        <f t="shared" ca="1" si="49"/>
        <v>2.0553402163341051E-2</v>
      </c>
    </row>
    <row r="1559" spans="2:8" x14ac:dyDescent="0.3">
      <c r="B1559" s="205">
        <v>45173</v>
      </c>
      <c r="C1559" s="81">
        <v>555.03149399999995</v>
      </c>
      <c r="D1559" s="62">
        <f t="shared" si="48"/>
        <v>3.759858230478776</v>
      </c>
      <c r="E1559">
        <v>8.2226536762617652E-3</v>
      </c>
      <c r="G1559">
        <v>1552</v>
      </c>
      <c r="H1559">
        <f t="shared" ca="1" si="49"/>
        <v>-1.5333117231999243E-2</v>
      </c>
    </row>
    <row r="1560" spans="2:8" x14ac:dyDescent="0.3">
      <c r="B1560" s="205">
        <v>41282</v>
      </c>
      <c r="C1560" s="81">
        <v>116.606728</v>
      </c>
      <c r="D1560" s="62">
        <f t="shared" si="48"/>
        <v>-0.5937826595704615</v>
      </c>
      <c r="E1560">
        <v>8.2095513368407314E-3</v>
      </c>
      <c r="G1560">
        <v>1553</v>
      </c>
      <c r="H1560">
        <f t="shared" ca="1" si="49"/>
        <v>2.9734021537884587E-2</v>
      </c>
    </row>
    <row r="1561" spans="2:8" x14ac:dyDescent="0.3">
      <c r="B1561" s="205">
        <v>42573</v>
      </c>
      <c r="C1561" s="81">
        <v>287.05502300000001</v>
      </c>
      <c r="D1561" s="62">
        <f t="shared" si="48"/>
        <v>28.267983181170692</v>
      </c>
      <c r="E1561">
        <v>8.1939852806956516E-3</v>
      </c>
      <c r="G1561">
        <v>1554</v>
      </c>
      <c r="H1561">
        <f t="shared" ca="1" si="49"/>
        <v>2.3109386131621921E-2</v>
      </c>
    </row>
    <row r="1562" spans="2:8" x14ac:dyDescent="0.3">
      <c r="B1562" s="205">
        <v>38243</v>
      </c>
      <c r="C1562" s="81">
        <v>9.807817</v>
      </c>
      <c r="D1562" s="62">
        <f t="shared" si="48"/>
        <v>-0.95338430375734651</v>
      </c>
      <c r="E1562">
        <v>8.1899486685229634E-3</v>
      </c>
      <c r="G1562">
        <v>1555</v>
      </c>
      <c r="H1562">
        <f t="shared" ca="1" si="49"/>
        <v>2.5789355634737072E-2</v>
      </c>
    </row>
    <row r="1563" spans="2:8" x14ac:dyDescent="0.3">
      <c r="B1563" s="205">
        <v>41950</v>
      </c>
      <c r="C1563" s="81">
        <v>210.39730800000001</v>
      </c>
      <c r="D1563" s="62">
        <f t="shared" si="48"/>
        <v>0.5742128367476258</v>
      </c>
      <c r="E1563">
        <v>8.185927580896174E-3</v>
      </c>
      <c r="G1563">
        <v>1556</v>
      </c>
      <c r="H1563">
        <f t="shared" ca="1" si="49"/>
        <v>3.8391420773179474E-2</v>
      </c>
    </row>
    <row r="1564" spans="2:8" x14ac:dyDescent="0.3">
      <c r="B1564" s="205">
        <v>41394</v>
      </c>
      <c r="C1564" s="81">
        <v>133.65239</v>
      </c>
      <c r="D1564" s="62">
        <f t="shared" si="48"/>
        <v>-0.74931830521977938</v>
      </c>
      <c r="E1564">
        <v>8.1853835481993636E-3</v>
      </c>
      <c r="G1564">
        <v>1557</v>
      </c>
      <c r="H1564">
        <f t="shared" ca="1" si="49"/>
        <v>4.5717443508942274E-2</v>
      </c>
    </row>
    <row r="1565" spans="2:8" x14ac:dyDescent="0.3">
      <c r="B1565" s="205">
        <v>44354</v>
      </c>
      <c r="C1565" s="81">
        <v>533.15576199999998</v>
      </c>
      <c r="D1565" s="62">
        <f t="shared" si="48"/>
        <v>29.580549351850209</v>
      </c>
      <c r="E1565">
        <v>8.1793749696181459E-3</v>
      </c>
      <c r="G1565">
        <v>1558</v>
      </c>
      <c r="H1565">
        <f t="shared" ca="1" si="49"/>
        <v>-6.092518741764889E-3</v>
      </c>
    </row>
    <row r="1566" spans="2:8" x14ac:dyDescent="0.3">
      <c r="B1566" s="205">
        <v>38504</v>
      </c>
      <c r="C1566" s="81">
        <v>17.434473000000001</v>
      </c>
      <c r="D1566" s="62">
        <f t="shared" si="48"/>
        <v>-0.89349824811081657</v>
      </c>
      <c r="E1566">
        <v>8.1628676060279265E-3</v>
      </c>
      <c r="G1566">
        <v>1559</v>
      </c>
      <c r="H1566">
        <f t="shared" ca="1" si="49"/>
        <v>-2.1347725112786948E-2</v>
      </c>
    </row>
    <row r="1567" spans="2:8" x14ac:dyDescent="0.3">
      <c r="B1567" s="205">
        <v>41759</v>
      </c>
      <c r="C1567" s="81">
        <v>163.701279</v>
      </c>
      <c r="D1567" s="62">
        <f t="shared" si="48"/>
        <v>2.6682659314715464</v>
      </c>
      <c r="E1567">
        <v>8.1553029863303018E-3</v>
      </c>
      <c r="G1567">
        <v>1560</v>
      </c>
      <c r="H1567">
        <f t="shared" ca="1" si="49"/>
        <v>-2.9840625931600782E-2</v>
      </c>
    </row>
    <row r="1568" spans="2:8" x14ac:dyDescent="0.3">
      <c r="B1568" s="205">
        <v>39393</v>
      </c>
      <c r="C1568" s="81">
        <v>44.626339000000002</v>
      </c>
      <c r="D1568" s="62">
        <f t="shared" si="48"/>
        <v>3.5225238746626077</v>
      </c>
      <c r="E1568">
        <v>8.1454579332556377E-3</v>
      </c>
      <c r="G1568">
        <v>1561</v>
      </c>
      <c r="H1568">
        <f t="shared" ca="1" si="49"/>
        <v>-3.2454560844317019E-2</v>
      </c>
    </row>
    <row r="1569" spans="2:8" x14ac:dyDescent="0.3">
      <c r="B1569" s="205">
        <v>38252</v>
      </c>
      <c r="C1569" s="81">
        <v>9.8675739999999994</v>
      </c>
      <c r="D1569" s="62">
        <f t="shared" si="48"/>
        <v>-0.97946128479031414</v>
      </c>
      <c r="E1569">
        <v>8.1406684624904767E-3</v>
      </c>
      <c r="G1569">
        <v>1562</v>
      </c>
      <c r="H1569">
        <f t="shared" ca="1" si="49"/>
        <v>9.5381203312106221E-3</v>
      </c>
    </row>
    <row r="1570" spans="2:8" x14ac:dyDescent="0.3">
      <c r="B1570" s="205">
        <v>44069</v>
      </c>
      <c r="C1570" s="81">
        <v>480.43774400000001</v>
      </c>
      <c r="D1570" s="62">
        <f t="shared" si="48"/>
        <v>2.0233958598916386</v>
      </c>
      <c r="E1570">
        <v>8.1308852964637485E-3</v>
      </c>
      <c r="G1570">
        <v>1563</v>
      </c>
      <c r="H1570">
        <f t="shared" ca="1" si="49"/>
        <v>4.4090346271864998E-2</v>
      </c>
    </row>
    <row r="1571" spans="2:8" x14ac:dyDescent="0.3">
      <c r="B1571" s="205">
        <v>41647</v>
      </c>
      <c r="C1571" s="81">
        <v>158.90666200000001</v>
      </c>
      <c r="D1571" s="62">
        <f t="shared" si="48"/>
        <v>-0.69075956669902816</v>
      </c>
      <c r="E1571">
        <v>8.1111736711585083E-3</v>
      </c>
      <c r="G1571">
        <v>1564</v>
      </c>
      <c r="H1571">
        <f t="shared" ca="1" si="49"/>
        <v>-6.5289969634233589E-3</v>
      </c>
    </row>
    <row r="1572" spans="2:8" x14ac:dyDescent="0.3">
      <c r="B1572" s="205">
        <v>44263</v>
      </c>
      <c r="C1572" s="81">
        <v>513.86120600000004</v>
      </c>
      <c r="D1572" s="62">
        <f t="shared" si="48"/>
        <v>-7.2703809898237937E-2</v>
      </c>
      <c r="E1572">
        <v>8.104672887310236E-3</v>
      </c>
      <c r="G1572">
        <v>1565</v>
      </c>
      <c r="H1572">
        <f t="shared" ca="1" si="49"/>
        <v>1.6049686347494166E-2</v>
      </c>
    </row>
    <row r="1573" spans="2:8" x14ac:dyDescent="0.3">
      <c r="B1573" s="205">
        <v>45306</v>
      </c>
      <c r="C1573" s="81">
        <v>554.15002400000003</v>
      </c>
      <c r="D1573" s="62">
        <f t="shared" si="48"/>
        <v>5.2870918006694163</v>
      </c>
      <c r="E1573">
        <v>8.0953463759429849E-3</v>
      </c>
      <c r="G1573">
        <v>1566</v>
      </c>
      <c r="H1573">
        <f t="shared" ca="1" si="49"/>
        <v>-1.7677464093153093E-2</v>
      </c>
    </row>
    <row r="1574" spans="2:8" x14ac:dyDescent="0.3">
      <c r="B1574" s="205">
        <v>40602</v>
      </c>
      <c r="C1574" s="81">
        <v>88.140915000000007</v>
      </c>
      <c r="D1574" s="62">
        <f t="shared" si="48"/>
        <v>-0.83282150038247604</v>
      </c>
      <c r="E1574">
        <v>8.0852423639823888E-3</v>
      </c>
      <c r="G1574">
        <v>1567</v>
      </c>
      <c r="H1574">
        <f t="shared" ca="1" si="49"/>
        <v>5.7626965065661843E-3</v>
      </c>
    </row>
    <row r="1575" spans="2:8" x14ac:dyDescent="0.3">
      <c r="B1575" s="205">
        <v>44319</v>
      </c>
      <c r="C1575" s="81">
        <v>527.22637899999995</v>
      </c>
      <c r="D1575" s="62">
        <f t="shared" si="48"/>
        <v>10.072231692580839</v>
      </c>
      <c r="E1575">
        <v>8.0847950088041316E-3</v>
      </c>
      <c r="G1575">
        <v>1568</v>
      </c>
      <c r="H1575">
        <f t="shared" ca="1" si="49"/>
        <v>-3.1258478161681778E-2</v>
      </c>
    </row>
    <row r="1576" spans="2:8" x14ac:dyDescent="0.3">
      <c r="B1576" s="205">
        <v>39440</v>
      </c>
      <c r="C1576" s="81">
        <v>47.616993000000001</v>
      </c>
      <c r="D1576" s="62">
        <f t="shared" si="48"/>
        <v>-0.52528906084173721</v>
      </c>
      <c r="E1576">
        <v>8.0826574974043868E-3</v>
      </c>
      <c r="G1576">
        <v>1569</v>
      </c>
      <c r="H1576">
        <f t="shared" ca="1" si="49"/>
        <v>-1.3696735368234642E-2</v>
      </c>
    </row>
    <row r="1577" spans="2:8" x14ac:dyDescent="0.3">
      <c r="B1577" s="205">
        <v>41024</v>
      </c>
      <c r="C1577" s="81">
        <v>100.307343</v>
      </c>
      <c r="D1577" s="62">
        <f t="shared" si="48"/>
        <v>-0.77800648763624392</v>
      </c>
      <c r="E1577">
        <v>8.0826126639796554E-3</v>
      </c>
      <c r="G1577">
        <v>1570</v>
      </c>
      <c r="H1577">
        <f t="shared" ca="1" si="49"/>
        <v>-1.4832366715999402E-2</v>
      </c>
    </row>
    <row r="1578" spans="2:8" x14ac:dyDescent="0.3">
      <c r="B1578" s="205">
        <v>43765</v>
      </c>
      <c r="C1578" s="81">
        <v>451.84808299999997</v>
      </c>
      <c r="D1578" s="62">
        <f t="shared" si="48"/>
        <v>93.611128083093135</v>
      </c>
      <c r="E1578">
        <v>8.0548891238768541E-3</v>
      </c>
      <c r="G1578">
        <v>1571</v>
      </c>
      <c r="H1578">
        <f t="shared" ca="1" si="49"/>
        <v>2.6582191117425494E-2</v>
      </c>
    </row>
    <row r="1579" spans="2:8" x14ac:dyDescent="0.3">
      <c r="B1579" s="205">
        <v>37755</v>
      </c>
      <c r="C1579" s="81">
        <v>4.7758450000000003</v>
      </c>
      <c r="D1579" s="62">
        <f t="shared" si="48"/>
        <v>-0.9863015906018725</v>
      </c>
      <c r="E1579">
        <v>8.0513751398358056E-3</v>
      </c>
      <c r="G1579">
        <v>1572</v>
      </c>
      <c r="H1579">
        <f t="shared" ca="1" si="49"/>
        <v>2.7200050846940955E-2</v>
      </c>
    </row>
    <row r="1580" spans="2:8" x14ac:dyDescent="0.3">
      <c r="B1580" s="205">
        <v>43220</v>
      </c>
      <c r="C1580" s="81">
        <v>348.64230300000003</v>
      </c>
      <c r="D1580" s="62">
        <f t="shared" si="48"/>
        <v>-0.24157909550668658</v>
      </c>
      <c r="E1580">
        <v>8.0501513665607073E-3</v>
      </c>
      <c r="G1580">
        <v>1573</v>
      </c>
      <c r="H1580">
        <f t="shared" ca="1" si="49"/>
        <v>-1.4162289106256006E-2</v>
      </c>
    </row>
    <row r="1581" spans="2:8" x14ac:dyDescent="0.3">
      <c r="B1581" s="205">
        <v>43780</v>
      </c>
      <c r="C1581" s="81">
        <v>459.69500699999998</v>
      </c>
      <c r="D1581" s="62">
        <f t="shared" si="48"/>
        <v>-0.10182627040390015</v>
      </c>
      <c r="E1581">
        <v>8.0228062363348635E-3</v>
      </c>
      <c r="G1581">
        <v>1574</v>
      </c>
      <c r="H1581">
        <f t="shared" ca="1" si="49"/>
        <v>-1.7676722296140496E-2</v>
      </c>
    </row>
    <row r="1582" spans="2:8" x14ac:dyDescent="0.3">
      <c r="B1582" s="205">
        <v>44714</v>
      </c>
      <c r="C1582" s="81">
        <v>511.81079099999999</v>
      </c>
      <c r="D1582" s="62">
        <f t="shared" si="48"/>
        <v>1.1499847158129004</v>
      </c>
      <c r="E1582">
        <v>8.0186428703652793E-3</v>
      </c>
      <c r="G1582">
        <v>1575</v>
      </c>
      <c r="H1582">
        <f t="shared" ca="1" si="49"/>
        <v>-1.2500688791846605E-2</v>
      </c>
    </row>
    <row r="1583" spans="2:8" x14ac:dyDescent="0.3">
      <c r="B1583" s="205">
        <v>42160</v>
      </c>
      <c r="C1583" s="81">
        <v>238.053223</v>
      </c>
      <c r="D1583" s="62">
        <f t="shared" si="48"/>
        <v>-0.39338356756102033</v>
      </c>
      <c r="E1583">
        <v>8.0156377545809784E-3</v>
      </c>
      <c r="G1583">
        <v>1576</v>
      </c>
      <c r="H1583">
        <f t="shared" ca="1" si="49"/>
        <v>1.7710893670293422E-3</v>
      </c>
    </row>
    <row r="1584" spans="2:8" x14ac:dyDescent="0.3">
      <c r="B1584" s="205">
        <v>43571</v>
      </c>
      <c r="C1584" s="81">
        <v>392.42791699999998</v>
      </c>
      <c r="D1584" s="62">
        <f t="shared" si="48"/>
        <v>0.51700750796100725</v>
      </c>
      <c r="E1584">
        <v>8.0100997481671789E-3</v>
      </c>
      <c r="G1584">
        <v>1577</v>
      </c>
      <c r="H1584">
        <f t="shared" ca="1" si="49"/>
        <v>1.0458409919221019E-3</v>
      </c>
    </row>
    <row r="1585" spans="2:8" x14ac:dyDescent="0.3">
      <c r="B1585" s="205">
        <v>42662</v>
      </c>
      <c r="C1585" s="81">
        <v>258.68554699999999</v>
      </c>
      <c r="D1585" s="62">
        <f t="shared" si="48"/>
        <v>0.66840357375888337</v>
      </c>
      <c r="E1585">
        <v>8.0002792788265997E-3</v>
      </c>
      <c r="G1585">
        <v>1578</v>
      </c>
      <c r="H1585">
        <f t="shared" ca="1" si="49"/>
        <v>2.7895467653885928E-2</v>
      </c>
    </row>
    <row r="1586" spans="2:8" x14ac:dyDescent="0.3">
      <c r="B1586" s="205">
        <v>41568</v>
      </c>
      <c r="C1586" s="81">
        <v>155.049744</v>
      </c>
      <c r="D1586" s="62">
        <f t="shared" si="48"/>
        <v>2.0446211019237346</v>
      </c>
      <c r="E1586">
        <v>7.9812483583302507E-3</v>
      </c>
      <c r="G1586">
        <v>1579</v>
      </c>
      <c r="H1586">
        <f t="shared" ca="1" si="49"/>
        <v>4.2213020683271162E-3</v>
      </c>
    </row>
    <row r="1587" spans="2:8" x14ac:dyDescent="0.3">
      <c r="B1587" s="205">
        <v>39428</v>
      </c>
      <c r="C1587" s="81">
        <v>50.925792999999999</v>
      </c>
      <c r="D1587" s="62">
        <f t="shared" si="48"/>
        <v>-0.5960079607841019</v>
      </c>
      <c r="E1587">
        <v>7.9768372212130761E-3</v>
      </c>
      <c r="G1587">
        <v>1580</v>
      </c>
      <c r="H1587">
        <f t="shared" ca="1" si="49"/>
        <v>1.4240336858156281E-2</v>
      </c>
    </row>
    <row r="1588" spans="2:8" x14ac:dyDescent="0.3">
      <c r="B1588" s="205">
        <v>41380</v>
      </c>
      <c r="C1588" s="81">
        <v>126.056427</v>
      </c>
      <c r="D1588" s="62">
        <f t="shared" si="48"/>
        <v>-0.76215617841186967</v>
      </c>
      <c r="E1588">
        <v>7.9534063809752285E-3</v>
      </c>
      <c r="G1588">
        <v>1581</v>
      </c>
      <c r="H1588">
        <f t="shared" ca="1" si="49"/>
        <v>7.3586124763714469E-2</v>
      </c>
    </row>
    <row r="1589" spans="2:8" x14ac:dyDescent="0.3">
      <c r="B1589" s="205">
        <v>44322</v>
      </c>
      <c r="C1589" s="81">
        <v>529.99664299999995</v>
      </c>
      <c r="D1589" s="62">
        <f t="shared" si="48"/>
        <v>-3.4199067283686324E-2</v>
      </c>
      <c r="E1589">
        <v>7.9488222420918443E-3</v>
      </c>
      <c r="G1589">
        <v>1582</v>
      </c>
      <c r="H1589">
        <f t="shared" ca="1" si="49"/>
        <v>-2.0711826280709656E-2</v>
      </c>
    </row>
    <row r="1590" spans="2:8" x14ac:dyDescent="0.3">
      <c r="B1590" s="205">
        <v>45198</v>
      </c>
      <c r="C1590" s="81">
        <v>548.76385500000004</v>
      </c>
      <c r="D1590" s="62">
        <f t="shared" si="48"/>
        <v>10.322796132440956</v>
      </c>
      <c r="E1590">
        <v>7.9487281926706836E-3</v>
      </c>
      <c r="G1590">
        <v>1583</v>
      </c>
      <c r="H1590">
        <f t="shared" ca="1" si="49"/>
        <v>6.9691013497470249E-3</v>
      </c>
    </row>
    <row r="1591" spans="2:8" x14ac:dyDescent="0.3">
      <c r="B1591" s="205">
        <v>39462</v>
      </c>
      <c r="C1591" s="81">
        <v>48.465401</v>
      </c>
      <c r="D1591" s="62">
        <f t="shared" si="48"/>
        <v>-0.88468876768515925</v>
      </c>
      <c r="E1591">
        <v>7.9402951563343413E-3</v>
      </c>
      <c r="G1591">
        <v>1584</v>
      </c>
      <c r="H1591">
        <f t="shared" ca="1" si="49"/>
        <v>5.2911161063343953E-2</v>
      </c>
    </row>
    <row r="1592" spans="2:8" x14ac:dyDescent="0.3">
      <c r="B1592" s="205">
        <v>43524</v>
      </c>
      <c r="C1592" s="81">
        <v>420.30078099999997</v>
      </c>
      <c r="D1592" s="62">
        <f t="shared" si="48"/>
        <v>-0.25358131481412405</v>
      </c>
      <c r="E1592">
        <v>7.9381879445631111E-3</v>
      </c>
      <c r="G1592">
        <v>1585</v>
      </c>
      <c r="H1592">
        <f t="shared" ca="1" si="49"/>
        <v>-1.4771032000520875E-2</v>
      </c>
    </row>
    <row r="1593" spans="2:8" x14ac:dyDescent="0.3">
      <c r="B1593" s="205">
        <v>45176</v>
      </c>
      <c r="C1593" s="81">
        <v>563.08984399999997</v>
      </c>
      <c r="D1593" s="62">
        <f t="shared" si="48"/>
        <v>50.387838339030417</v>
      </c>
      <c r="E1593">
        <v>7.9245022828799729E-3</v>
      </c>
      <c r="G1593">
        <v>1586</v>
      </c>
      <c r="H1593">
        <f t="shared" ca="1" si="49"/>
        <v>2.3703126399476374E-2</v>
      </c>
    </row>
    <row r="1594" spans="2:8" x14ac:dyDescent="0.3">
      <c r="B1594" s="205">
        <v>38113</v>
      </c>
      <c r="C1594" s="81">
        <v>10.957648000000001</v>
      </c>
      <c r="D1594" s="62">
        <f t="shared" si="48"/>
        <v>-0.97965321004077388</v>
      </c>
      <c r="E1594">
        <v>7.9196625982185988E-3</v>
      </c>
      <c r="G1594">
        <v>1587</v>
      </c>
      <c r="H1594">
        <f t="shared" ca="1" si="49"/>
        <v>2.2907189170124596E-2</v>
      </c>
    </row>
    <row r="1595" spans="2:8" x14ac:dyDescent="0.3">
      <c r="B1595" s="205">
        <v>44656</v>
      </c>
      <c r="C1595" s="81">
        <v>538.54431199999999</v>
      </c>
      <c r="D1595" s="62">
        <f t="shared" si="48"/>
        <v>11.338109136567688</v>
      </c>
      <c r="E1595">
        <v>7.8950070399555691E-3</v>
      </c>
      <c r="G1595">
        <v>1588</v>
      </c>
      <c r="H1595">
        <f t="shared" ca="1" si="49"/>
        <v>2.036467753720821E-2</v>
      </c>
    </row>
    <row r="1596" spans="2:8" x14ac:dyDescent="0.3">
      <c r="B1596" s="205">
        <v>38840</v>
      </c>
      <c r="C1596" s="81">
        <v>43.648853000000003</v>
      </c>
      <c r="D1596" s="62">
        <f t="shared" si="48"/>
        <v>-0.9229830507318999</v>
      </c>
      <c r="E1596">
        <v>7.8921297558172624E-3</v>
      </c>
      <c r="G1596">
        <v>1589</v>
      </c>
      <c r="H1596">
        <f t="shared" ca="1" si="49"/>
        <v>-3.5088530018759508E-2</v>
      </c>
    </row>
    <row r="1597" spans="2:8" x14ac:dyDescent="0.3">
      <c r="B1597" s="205">
        <v>44813</v>
      </c>
      <c r="C1597" s="81">
        <v>566.743469</v>
      </c>
      <c r="D1597" s="62">
        <f t="shared" si="48"/>
        <v>0.22013988141890592</v>
      </c>
      <c r="E1597">
        <v>7.8892038309471245E-3</v>
      </c>
      <c r="G1597">
        <v>1590</v>
      </c>
      <c r="H1597">
        <f t="shared" ca="1" si="49"/>
        <v>1.3845726279070734E-2</v>
      </c>
    </row>
    <row r="1598" spans="2:8" x14ac:dyDescent="0.3">
      <c r="B1598" s="205">
        <v>43340</v>
      </c>
      <c r="C1598" s="81">
        <v>464.49056999999999</v>
      </c>
      <c r="D1598" s="62">
        <f t="shared" si="48"/>
        <v>1.8487212388844028</v>
      </c>
      <c r="E1598">
        <v>7.8846540279328414E-3</v>
      </c>
      <c r="G1598">
        <v>1591</v>
      </c>
      <c r="H1598">
        <f t="shared" ca="1" si="49"/>
        <v>-6.8634675258079569E-3</v>
      </c>
    </row>
    <row r="1599" spans="2:8" x14ac:dyDescent="0.3">
      <c r="B1599" s="205">
        <v>41577</v>
      </c>
      <c r="C1599" s="81">
        <v>163.05230700000001</v>
      </c>
      <c r="D1599" s="62">
        <f t="shared" si="48"/>
        <v>3.2616757474225259E-2</v>
      </c>
      <c r="E1599">
        <v>7.8694731998597191E-3</v>
      </c>
      <c r="G1599">
        <v>1592</v>
      </c>
      <c r="H1599">
        <f t="shared" ca="1" si="49"/>
        <v>9.4910614907556465E-3</v>
      </c>
    </row>
    <row r="1600" spans="2:8" x14ac:dyDescent="0.3">
      <c r="B1600" s="205">
        <v>41708</v>
      </c>
      <c r="C1600" s="81">
        <v>157.90205399999999</v>
      </c>
      <c r="D1600" s="62">
        <f t="shared" si="48"/>
        <v>0.64848053674579742</v>
      </c>
      <c r="E1600">
        <v>7.8691214396599974E-3</v>
      </c>
      <c r="G1600">
        <v>1593</v>
      </c>
      <c r="H1600">
        <f t="shared" ca="1" si="49"/>
        <v>2.532213139005565E-3</v>
      </c>
    </row>
    <row r="1601" spans="2:8" x14ac:dyDescent="0.3">
      <c r="B1601" s="205">
        <v>40458</v>
      </c>
      <c r="C1601" s="81">
        <v>95.786422999999999</v>
      </c>
      <c r="D1601" s="62">
        <f t="shared" si="48"/>
        <v>5.6554876177325249E-2</v>
      </c>
      <c r="E1601">
        <v>7.8633957502099189E-3</v>
      </c>
      <c r="G1601">
        <v>1594</v>
      </c>
      <c r="H1601">
        <f t="shared" ca="1" si="49"/>
        <v>2.4053601302694579E-2</v>
      </c>
    </row>
    <row r="1602" spans="2:8" x14ac:dyDescent="0.3">
      <c r="B1602" s="205">
        <v>40644</v>
      </c>
      <c r="C1602" s="81">
        <v>90.659203000000005</v>
      </c>
      <c r="D1602" s="62">
        <f t="shared" si="48"/>
        <v>1.5609330883825154</v>
      </c>
      <c r="E1602">
        <v>7.8585420191938093E-3</v>
      </c>
      <c r="G1602">
        <v>1595</v>
      </c>
      <c r="H1602">
        <f t="shared" ca="1" si="49"/>
        <v>-2.4636304207366923E-2</v>
      </c>
    </row>
    <row r="1603" spans="2:8" x14ac:dyDescent="0.3">
      <c r="B1603" s="205">
        <v>38874</v>
      </c>
      <c r="C1603" s="81">
        <v>35.400848000000003</v>
      </c>
      <c r="D1603" s="62">
        <f t="shared" si="48"/>
        <v>-0.58840831168343155</v>
      </c>
      <c r="E1603">
        <v>7.8539837905090212E-3</v>
      </c>
      <c r="G1603">
        <v>1596</v>
      </c>
      <c r="H1603">
        <f t="shared" ca="1" si="49"/>
        <v>-2.4860842607875251E-2</v>
      </c>
    </row>
    <row r="1604" spans="2:8" x14ac:dyDescent="0.3">
      <c r="B1604" s="205">
        <v>40889</v>
      </c>
      <c r="C1604" s="81">
        <v>86.009628000000006</v>
      </c>
      <c r="D1604" s="62">
        <f t="shared" si="48"/>
        <v>-0.82659464424204143</v>
      </c>
      <c r="E1604">
        <v>7.8532981096007797E-3</v>
      </c>
      <c r="G1604">
        <v>1597</v>
      </c>
      <c r="H1604">
        <f t="shared" ca="1" si="49"/>
        <v>-2.2538521861440151E-2</v>
      </c>
    </row>
    <row r="1605" spans="2:8" x14ac:dyDescent="0.3">
      <c r="B1605" s="205">
        <v>43868</v>
      </c>
      <c r="C1605" s="81">
        <v>496.00329599999998</v>
      </c>
      <c r="D1605" s="62">
        <f t="shared" si="48"/>
        <v>3.2701998156990562</v>
      </c>
      <c r="E1605">
        <v>7.848650488245781E-3</v>
      </c>
      <c r="G1605">
        <v>1598</v>
      </c>
      <c r="H1605">
        <f t="shared" ca="1" si="49"/>
        <v>-1.8105853721821392E-2</v>
      </c>
    </row>
    <row r="1606" spans="2:8" x14ac:dyDescent="0.3">
      <c r="B1606" s="205">
        <v>41220</v>
      </c>
      <c r="C1606" s="81">
        <v>116.15458700000001</v>
      </c>
      <c r="D1606" s="62">
        <f t="shared" si="48"/>
        <v>-0.2667211529518993</v>
      </c>
      <c r="E1606">
        <v>7.8461739188508822E-3</v>
      </c>
      <c r="G1606">
        <v>1599</v>
      </c>
      <c r="H1606">
        <f t="shared" ca="1" si="49"/>
        <v>-2.5375526788517313E-2</v>
      </c>
    </row>
    <row r="1607" spans="2:8" x14ac:dyDescent="0.3">
      <c r="B1607" s="205">
        <v>41698</v>
      </c>
      <c r="C1607" s="81">
        <v>158.40438800000001</v>
      </c>
      <c r="D1607" s="62">
        <f t="shared" si="48"/>
        <v>-0.73597402046995708</v>
      </c>
      <c r="E1607">
        <v>7.8444583798270243E-3</v>
      </c>
      <c r="G1607">
        <v>1600</v>
      </c>
      <c r="H1607">
        <f t="shared" ca="1" si="49"/>
        <v>-1.1737781249740252E-2</v>
      </c>
    </row>
    <row r="1608" spans="2:8" x14ac:dyDescent="0.3">
      <c r="B1608" s="205">
        <v>44523</v>
      </c>
      <c r="C1608" s="81">
        <v>599.957581</v>
      </c>
      <c r="D1608" s="62">
        <f t="shared" ref="D1608:D1671" si="50">(C1608-C1609)/C1609</f>
        <v>49.17325472747013</v>
      </c>
      <c r="E1608">
        <v>7.827973681070138E-3</v>
      </c>
      <c r="G1608">
        <v>1601</v>
      </c>
      <c r="H1608">
        <f t="shared" ca="1" si="49"/>
        <v>3.2390721874723798E-2</v>
      </c>
    </row>
    <row r="1609" spans="2:8" x14ac:dyDescent="0.3">
      <c r="B1609" s="205">
        <v>38369</v>
      </c>
      <c r="C1609" s="81">
        <v>11.957717000000001</v>
      </c>
      <c r="D1609" s="62">
        <f t="shared" si="50"/>
        <v>-0.72487133841343265</v>
      </c>
      <c r="E1609">
        <v>7.8176405299605622E-3</v>
      </c>
      <c r="G1609">
        <v>1602</v>
      </c>
      <c r="H1609">
        <f t="shared" ref="H1609:H1672" ca="1" si="51">_xlfn.NORM.INV(RAND(),N$10,N$11)</f>
        <v>-9.797702791834801E-3</v>
      </c>
    </row>
    <row r="1610" spans="2:8" x14ac:dyDescent="0.3">
      <c r="B1610" s="205">
        <v>39266</v>
      </c>
      <c r="C1610" s="81">
        <v>43.462273000000003</v>
      </c>
      <c r="D1610" s="62">
        <f t="shared" si="50"/>
        <v>-0.92162605005772724</v>
      </c>
      <c r="E1610">
        <v>7.8162661061591792E-3</v>
      </c>
      <c r="G1610">
        <v>1603</v>
      </c>
      <c r="H1610">
        <f t="shared" ca="1" si="51"/>
        <v>-1.3770356920194179E-3</v>
      </c>
    </row>
    <row r="1611" spans="2:8" x14ac:dyDescent="0.3">
      <c r="B1611" s="205">
        <v>45426</v>
      </c>
      <c r="C1611" s="81">
        <v>554.54998799999998</v>
      </c>
      <c r="D1611" s="62">
        <f t="shared" si="50"/>
        <v>3.7520445403218807</v>
      </c>
      <c r="E1611">
        <v>7.8146079054974733E-3</v>
      </c>
      <c r="G1611">
        <v>1604</v>
      </c>
      <c r="H1611">
        <f t="shared" ca="1" si="51"/>
        <v>-8.6388822640575298E-3</v>
      </c>
    </row>
    <row r="1612" spans="2:8" x14ac:dyDescent="0.3">
      <c r="B1612" s="205">
        <v>41246</v>
      </c>
      <c r="C1612" s="81">
        <v>116.697136</v>
      </c>
      <c r="D1612" s="62">
        <f t="shared" si="50"/>
        <v>1.8419027042086278</v>
      </c>
      <c r="E1612">
        <v>7.8090798313195141E-3</v>
      </c>
      <c r="G1612">
        <v>1605</v>
      </c>
      <c r="H1612">
        <f t="shared" ca="1" si="51"/>
        <v>1.7452489310723698E-2</v>
      </c>
    </row>
    <row r="1613" spans="2:8" x14ac:dyDescent="0.3">
      <c r="B1613" s="205">
        <v>39608</v>
      </c>
      <c r="C1613" s="81">
        <v>41.063029999999998</v>
      </c>
      <c r="D1613" s="62">
        <f t="shared" si="50"/>
        <v>-0.8320647434334727</v>
      </c>
      <c r="E1613">
        <v>7.8086151166665025E-3</v>
      </c>
      <c r="G1613">
        <v>1606</v>
      </c>
      <c r="H1613">
        <f t="shared" ca="1" si="51"/>
        <v>1.2462072630516812E-3</v>
      </c>
    </row>
    <row r="1614" spans="2:8" x14ac:dyDescent="0.3">
      <c r="B1614" s="205">
        <v>42090</v>
      </c>
      <c r="C1614" s="81">
        <v>244.51702900000001</v>
      </c>
      <c r="D1614" s="62">
        <f t="shared" si="50"/>
        <v>1.6762335077787709</v>
      </c>
      <c r="E1614">
        <v>7.8020912139239373E-3</v>
      </c>
      <c r="G1614">
        <v>1607</v>
      </c>
      <c r="H1614">
        <f t="shared" ca="1" si="51"/>
        <v>1.0670884224083733E-2</v>
      </c>
    </row>
    <row r="1615" spans="2:8" x14ac:dyDescent="0.3">
      <c r="B1615" s="205">
        <v>40646</v>
      </c>
      <c r="C1615" s="81">
        <v>91.366104000000007</v>
      </c>
      <c r="D1615" s="62">
        <f t="shared" si="50"/>
        <v>1.1146072498641255</v>
      </c>
      <c r="E1615">
        <v>7.7973440821005446E-3</v>
      </c>
      <c r="G1615">
        <v>1608</v>
      </c>
      <c r="H1615">
        <f t="shared" ca="1" si="51"/>
        <v>6.6376515557915339E-3</v>
      </c>
    </row>
    <row r="1616" spans="2:8" x14ac:dyDescent="0.3">
      <c r="B1616" s="205">
        <v>39099</v>
      </c>
      <c r="C1616" s="81">
        <v>43.207127</v>
      </c>
      <c r="D1616" s="62">
        <f t="shared" si="50"/>
        <v>-0.74904018331309896</v>
      </c>
      <c r="E1616">
        <v>7.7954581719232125E-3</v>
      </c>
      <c r="G1616">
        <v>1609</v>
      </c>
      <c r="H1616">
        <f t="shared" ca="1" si="51"/>
        <v>1.8287162840443152E-2</v>
      </c>
    </row>
    <row r="1617" spans="2:8" x14ac:dyDescent="0.3">
      <c r="B1617" s="205">
        <v>41820</v>
      </c>
      <c r="C1617" s="81">
        <v>172.16751099999999</v>
      </c>
      <c r="D1617" s="62">
        <f t="shared" si="50"/>
        <v>28.411384729604215</v>
      </c>
      <c r="E1617">
        <v>7.7936466287931083E-3</v>
      </c>
      <c r="G1617">
        <v>1610</v>
      </c>
      <c r="H1617">
        <f t="shared" ca="1" si="51"/>
        <v>-4.2958472451915773E-2</v>
      </c>
    </row>
    <row r="1618" spans="2:8" x14ac:dyDescent="0.3">
      <c r="B1618" s="205">
        <v>37525</v>
      </c>
      <c r="C1618" s="81">
        <v>5.8537710000000001</v>
      </c>
      <c r="D1618" s="62">
        <f t="shared" si="50"/>
        <v>-0.98858541243112974</v>
      </c>
      <c r="E1618">
        <v>7.7918406641838247E-3</v>
      </c>
      <c r="G1618">
        <v>1611</v>
      </c>
      <c r="H1618">
        <f t="shared" ca="1" si="51"/>
        <v>-6.4300118237309162E-3</v>
      </c>
    </row>
    <row r="1619" spans="2:8" x14ac:dyDescent="0.3">
      <c r="B1619" s="205">
        <v>45055</v>
      </c>
      <c r="C1619" s="81">
        <v>512.83245799999997</v>
      </c>
      <c r="D1619" s="62">
        <f t="shared" si="50"/>
        <v>0.87335702548932881</v>
      </c>
      <c r="E1619">
        <v>7.7835841080802224E-3</v>
      </c>
      <c r="G1619">
        <v>1612</v>
      </c>
      <c r="H1619">
        <f t="shared" ca="1" si="51"/>
        <v>3.3391014470680817E-2</v>
      </c>
    </row>
    <row r="1620" spans="2:8" x14ac:dyDescent="0.3">
      <c r="B1620" s="205">
        <v>42916</v>
      </c>
      <c r="C1620" s="81">
        <v>273.750519</v>
      </c>
      <c r="D1620" s="62">
        <f t="shared" si="50"/>
        <v>49.079829200207897</v>
      </c>
      <c r="E1620">
        <v>7.7628107439938459E-3</v>
      </c>
      <c r="G1620">
        <v>1613</v>
      </c>
      <c r="H1620">
        <f t="shared" ca="1" si="51"/>
        <v>1.5965497966338878E-4</v>
      </c>
    </row>
    <row r="1621" spans="2:8" x14ac:dyDescent="0.3">
      <c r="B1621" s="205">
        <v>37678</v>
      </c>
      <c r="C1621" s="81">
        <v>5.4662829999999998</v>
      </c>
      <c r="D1621" s="62">
        <f t="shared" si="50"/>
        <v>-0.99010712973177384</v>
      </c>
      <c r="E1621">
        <v>7.735341767932633E-3</v>
      </c>
      <c r="G1621">
        <v>1614</v>
      </c>
      <c r="H1621">
        <f t="shared" ca="1" si="51"/>
        <v>1.0106896896058411E-3</v>
      </c>
    </row>
    <row r="1622" spans="2:8" x14ac:dyDescent="0.3">
      <c r="B1622" s="205">
        <v>44831</v>
      </c>
      <c r="C1622" s="81">
        <v>552.547729</v>
      </c>
      <c r="D1622" s="62">
        <f t="shared" si="50"/>
        <v>4.9469546150408688</v>
      </c>
      <c r="E1622">
        <v>7.7309577701690528E-3</v>
      </c>
      <c r="G1622">
        <v>1615</v>
      </c>
      <c r="H1622">
        <f t="shared" ca="1" si="51"/>
        <v>-7.3625890918322849E-3</v>
      </c>
    </row>
    <row r="1623" spans="2:8" x14ac:dyDescent="0.3">
      <c r="B1623" s="205">
        <v>40806</v>
      </c>
      <c r="C1623" s="81">
        <v>92.912719999999993</v>
      </c>
      <c r="D1623" s="62">
        <f t="shared" si="50"/>
        <v>-0.84698181243263138</v>
      </c>
      <c r="E1623">
        <v>7.7107517724034624E-3</v>
      </c>
      <c r="G1623">
        <v>1616</v>
      </c>
      <c r="H1623">
        <f t="shared" ca="1" si="51"/>
        <v>-1.2638370982269703E-3</v>
      </c>
    </row>
    <row r="1624" spans="2:8" x14ac:dyDescent="0.3">
      <c r="B1624" s="205">
        <v>44439</v>
      </c>
      <c r="C1624" s="81">
        <v>607.20050000000003</v>
      </c>
      <c r="D1624" s="62">
        <f t="shared" si="50"/>
        <v>12.638736405355848</v>
      </c>
      <c r="E1624">
        <v>7.7015167994715873E-3</v>
      </c>
      <c r="G1624">
        <v>1617</v>
      </c>
      <c r="H1624">
        <f t="shared" ca="1" si="51"/>
        <v>2.9431191317550724E-2</v>
      </c>
    </row>
    <row r="1625" spans="2:8" x14ac:dyDescent="0.3">
      <c r="B1625" s="205">
        <v>39542</v>
      </c>
      <c r="C1625" s="81">
        <v>44.520290000000003</v>
      </c>
      <c r="D1625" s="62">
        <f t="shared" si="50"/>
        <v>0.16029933964229404</v>
      </c>
      <c r="E1625">
        <v>7.6810280271344357E-3</v>
      </c>
      <c r="G1625">
        <v>1618</v>
      </c>
      <c r="H1625">
        <f t="shared" ca="1" si="51"/>
        <v>-3.8685653859937288E-2</v>
      </c>
    </row>
    <row r="1626" spans="2:8" x14ac:dyDescent="0.3">
      <c r="B1626" s="205">
        <v>39149</v>
      </c>
      <c r="C1626" s="81">
        <v>38.369658999999999</v>
      </c>
      <c r="D1626" s="62">
        <f t="shared" si="50"/>
        <v>-0.90769763863082087</v>
      </c>
      <c r="E1626">
        <v>7.679626989771194E-3</v>
      </c>
      <c r="G1626">
        <v>1619</v>
      </c>
      <c r="H1626">
        <f t="shared" ca="1" si="51"/>
        <v>9.5461254288811727E-3</v>
      </c>
    </row>
    <row r="1627" spans="2:8" x14ac:dyDescent="0.3">
      <c r="B1627" s="205">
        <v>43462</v>
      </c>
      <c r="C1627" s="81">
        <v>415.695313</v>
      </c>
      <c r="D1627" s="62">
        <f t="shared" si="50"/>
        <v>3.7712655995286206</v>
      </c>
      <c r="E1627">
        <v>7.675390242632891E-3</v>
      </c>
      <c r="G1627">
        <v>1620</v>
      </c>
      <c r="H1627">
        <f t="shared" ca="1" si="51"/>
        <v>3.5639405224415298E-2</v>
      </c>
    </row>
    <row r="1628" spans="2:8" x14ac:dyDescent="0.3">
      <c r="B1628" s="205">
        <v>40568</v>
      </c>
      <c r="C1628" s="81">
        <v>87.124747999999997</v>
      </c>
      <c r="D1628" s="62">
        <f t="shared" si="50"/>
        <v>-0.84513699986711688</v>
      </c>
      <c r="E1628">
        <v>7.6650424504920772E-3</v>
      </c>
      <c r="G1628">
        <v>1621</v>
      </c>
      <c r="H1628">
        <f t="shared" ca="1" si="51"/>
        <v>-3.1353420023182109E-2</v>
      </c>
    </row>
    <row r="1629" spans="2:8" x14ac:dyDescent="0.3">
      <c r="B1629" s="205">
        <v>45156</v>
      </c>
      <c r="C1629" s="81">
        <v>562.59240699999998</v>
      </c>
      <c r="D1629" s="62">
        <f t="shared" si="50"/>
        <v>2.6178553474324633</v>
      </c>
      <c r="E1629">
        <v>7.6621561731421315E-3</v>
      </c>
      <c r="G1629">
        <v>1622</v>
      </c>
      <c r="H1629">
        <f t="shared" ca="1" si="51"/>
        <v>-3.6580318134710313E-2</v>
      </c>
    </row>
    <row r="1630" spans="2:8" x14ac:dyDescent="0.3">
      <c r="B1630" s="205">
        <v>41551</v>
      </c>
      <c r="C1630" s="81">
        <v>155.50439499999999</v>
      </c>
      <c r="D1630" s="62">
        <f t="shared" si="50"/>
        <v>-0.34916036149231922</v>
      </c>
      <c r="E1630">
        <v>7.6607331879603932E-3</v>
      </c>
      <c r="G1630">
        <v>1623</v>
      </c>
      <c r="H1630">
        <f t="shared" ca="1" si="51"/>
        <v>-1.149559754562195E-2</v>
      </c>
    </row>
    <row r="1631" spans="2:8" x14ac:dyDescent="0.3">
      <c r="B1631" s="205">
        <v>42382</v>
      </c>
      <c r="C1631" s="81">
        <v>238.92889400000001</v>
      </c>
      <c r="D1631" s="62">
        <f t="shared" si="50"/>
        <v>-0.60949201319620738</v>
      </c>
      <c r="E1631">
        <v>7.6499554699150782E-3</v>
      </c>
      <c r="G1631">
        <v>1624</v>
      </c>
      <c r="H1631">
        <f t="shared" ca="1" si="51"/>
        <v>-1.6209126219063227E-2</v>
      </c>
    </row>
    <row r="1632" spans="2:8" x14ac:dyDescent="0.3">
      <c r="B1632" s="205">
        <v>44440</v>
      </c>
      <c r="C1632" s="81">
        <v>611.84124799999995</v>
      </c>
      <c r="D1632" s="62">
        <f t="shared" si="50"/>
        <v>14.343148859411086</v>
      </c>
      <c r="E1632">
        <v>7.6428593191209763E-3</v>
      </c>
      <c r="G1632">
        <v>1625</v>
      </c>
      <c r="H1632">
        <f t="shared" ca="1" si="51"/>
        <v>-4.9707951106998965E-2</v>
      </c>
    </row>
    <row r="1633" spans="2:8" x14ac:dyDescent="0.3">
      <c r="B1633" s="205">
        <v>39857</v>
      </c>
      <c r="C1633" s="81">
        <v>39.877163000000003</v>
      </c>
      <c r="D1633" s="62">
        <f t="shared" si="50"/>
        <v>-5.1896140529069108E-2</v>
      </c>
      <c r="E1633">
        <v>7.6253709818522369E-3</v>
      </c>
      <c r="G1633">
        <v>1626</v>
      </c>
      <c r="H1633">
        <f t="shared" ca="1" si="51"/>
        <v>-2.5355751729838484E-2</v>
      </c>
    </row>
    <row r="1634" spans="2:8" x14ac:dyDescent="0.3">
      <c r="B1634" s="205">
        <v>39511</v>
      </c>
      <c r="C1634" s="81">
        <v>42.059910000000002</v>
      </c>
      <c r="D1634" s="62">
        <f t="shared" si="50"/>
        <v>-0.87047202242512878</v>
      </c>
      <c r="E1634">
        <v>7.6221291062816623E-3</v>
      </c>
      <c r="G1634">
        <v>1627</v>
      </c>
      <c r="H1634">
        <f t="shared" ca="1" si="51"/>
        <v>-4.0203401526646663E-3</v>
      </c>
    </row>
    <row r="1635" spans="2:8" x14ac:dyDescent="0.3">
      <c r="B1635" s="205">
        <v>43074</v>
      </c>
      <c r="C1635" s="81">
        <v>324.71679699999999</v>
      </c>
      <c r="D1635" s="62">
        <f t="shared" si="50"/>
        <v>1.5843060529808817</v>
      </c>
      <c r="E1635">
        <v>7.6146499256423347E-3</v>
      </c>
      <c r="G1635">
        <v>1628</v>
      </c>
      <c r="H1635">
        <f t="shared" ca="1" si="51"/>
        <v>9.403464175754786E-3</v>
      </c>
    </row>
    <row r="1636" spans="2:8" x14ac:dyDescent="0.3">
      <c r="B1636" s="205">
        <v>41376</v>
      </c>
      <c r="C1636" s="81">
        <v>125.649513</v>
      </c>
      <c r="D1636" s="62">
        <f t="shared" si="50"/>
        <v>-0.74547400588972801</v>
      </c>
      <c r="E1636">
        <v>7.6141603401576902E-3</v>
      </c>
      <c r="G1636">
        <v>1629</v>
      </c>
      <c r="H1636">
        <f t="shared" ca="1" si="51"/>
        <v>3.5203245074779312E-3</v>
      </c>
    </row>
    <row r="1637" spans="2:8" x14ac:dyDescent="0.3">
      <c r="B1637" s="205">
        <v>44090</v>
      </c>
      <c r="C1637" s="81">
        <v>493.66082799999998</v>
      </c>
      <c r="D1637" s="62">
        <f t="shared" si="50"/>
        <v>-0.1310678090461434</v>
      </c>
      <c r="E1637">
        <v>7.6125278427605853E-3</v>
      </c>
      <c r="G1637">
        <v>1630</v>
      </c>
      <c r="H1637">
        <f t="shared" ca="1" si="51"/>
        <v>1.3556375880451201E-2</v>
      </c>
    </row>
    <row r="1638" spans="2:8" x14ac:dyDescent="0.3">
      <c r="B1638" s="205">
        <v>44764</v>
      </c>
      <c r="C1638" s="81">
        <v>568.12353499999995</v>
      </c>
      <c r="D1638" s="62">
        <f t="shared" si="50"/>
        <v>13.315211193028556</v>
      </c>
      <c r="E1638">
        <v>7.6054262559535233E-3</v>
      </c>
      <c r="G1638">
        <v>1631</v>
      </c>
      <c r="H1638">
        <f t="shared" ca="1" si="51"/>
        <v>4.6674780368047564E-2</v>
      </c>
    </row>
    <row r="1639" spans="2:8" x14ac:dyDescent="0.3">
      <c r="B1639" s="205">
        <v>39657</v>
      </c>
      <c r="C1639" s="81">
        <v>39.686703000000001</v>
      </c>
      <c r="D1639" s="62">
        <f t="shared" si="50"/>
        <v>0.92658892225652845</v>
      </c>
      <c r="E1639">
        <v>7.5958831629917116E-3</v>
      </c>
      <c r="G1639">
        <v>1632</v>
      </c>
      <c r="H1639">
        <f t="shared" ca="1" si="51"/>
        <v>2.059079280364786E-2</v>
      </c>
    </row>
    <row r="1640" spans="2:8" x14ac:dyDescent="0.3">
      <c r="B1640" s="205">
        <v>38558</v>
      </c>
      <c r="C1640" s="81">
        <v>20.599466</v>
      </c>
      <c r="D1640" s="62">
        <f t="shared" si="50"/>
        <v>-0.90417435026490078</v>
      </c>
      <c r="E1640">
        <v>7.5848157727697917E-3</v>
      </c>
      <c r="G1640">
        <v>1633</v>
      </c>
      <c r="H1640">
        <f t="shared" ca="1" si="51"/>
        <v>1.1538358029265776E-3</v>
      </c>
    </row>
    <row r="1641" spans="2:8" x14ac:dyDescent="0.3">
      <c r="B1641" s="205">
        <v>41996</v>
      </c>
      <c r="C1641" s="81">
        <v>214.96818500000001</v>
      </c>
      <c r="D1641" s="62">
        <f t="shared" si="50"/>
        <v>1.9575276621010773</v>
      </c>
      <c r="E1641">
        <v>7.5742456711356404E-3</v>
      </c>
      <c r="G1641">
        <v>1634</v>
      </c>
      <c r="H1641">
        <f t="shared" ca="1" si="51"/>
        <v>-2.0244509057867805E-2</v>
      </c>
    </row>
    <row r="1642" spans="2:8" x14ac:dyDescent="0.3">
      <c r="B1642" s="205">
        <v>40233</v>
      </c>
      <c r="C1642" s="81">
        <v>72.685096999999999</v>
      </c>
      <c r="D1642" s="62">
        <f t="shared" si="50"/>
        <v>-0.22481039208512252</v>
      </c>
      <c r="E1642">
        <v>7.5690046265632248E-3</v>
      </c>
      <c r="G1642">
        <v>1635</v>
      </c>
      <c r="H1642">
        <f t="shared" ca="1" si="51"/>
        <v>-1.1332013567541502E-2</v>
      </c>
    </row>
    <row r="1643" spans="2:8" x14ac:dyDescent="0.3">
      <c r="B1643" s="205">
        <v>40423</v>
      </c>
      <c r="C1643" s="81">
        <v>93.764281999999994</v>
      </c>
      <c r="D1643" s="62">
        <f t="shared" si="50"/>
        <v>5.9022635868737114E-2</v>
      </c>
      <c r="E1643">
        <v>7.5577456757345137E-3</v>
      </c>
      <c r="G1643">
        <v>1636</v>
      </c>
      <c r="H1643">
        <f t="shared" ca="1" si="51"/>
        <v>-3.4586396233363896E-2</v>
      </c>
    </row>
    <row r="1644" spans="2:8" x14ac:dyDescent="0.3">
      <c r="B1644" s="205">
        <v>40679</v>
      </c>
      <c r="C1644" s="81">
        <v>88.538505999999998</v>
      </c>
      <c r="D1644" s="62">
        <f t="shared" si="50"/>
        <v>8.7822712952226372</v>
      </c>
      <c r="E1644">
        <v>7.5413821832474972E-3</v>
      </c>
      <c r="G1644">
        <v>1637</v>
      </c>
      <c r="H1644">
        <f t="shared" ca="1" si="51"/>
        <v>2.6866266893929422E-3</v>
      </c>
    </row>
    <row r="1645" spans="2:8" x14ac:dyDescent="0.3">
      <c r="B1645" s="205">
        <v>38219</v>
      </c>
      <c r="C1645" s="81">
        <v>9.0509149999999998</v>
      </c>
      <c r="D1645" s="62">
        <f t="shared" si="50"/>
        <v>-0.98373458178063111</v>
      </c>
      <c r="E1645">
        <v>7.5386326956760133E-3</v>
      </c>
      <c r="G1645">
        <v>1638</v>
      </c>
      <c r="H1645">
        <f t="shared" ca="1" si="51"/>
        <v>3.7997361971910523E-3</v>
      </c>
    </row>
    <row r="1646" spans="2:8" x14ac:dyDescent="0.3">
      <c r="B1646" s="205">
        <v>44958</v>
      </c>
      <c r="C1646" s="81">
        <v>556.45141599999999</v>
      </c>
      <c r="D1646" s="62">
        <f t="shared" si="50"/>
        <v>10.347319195779432</v>
      </c>
      <c r="E1646">
        <v>7.5303143725586122E-3</v>
      </c>
      <c r="G1646">
        <v>1639</v>
      </c>
      <c r="H1646">
        <f t="shared" ca="1" si="51"/>
        <v>5.1143172579645645E-2</v>
      </c>
    </row>
    <row r="1647" spans="2:8" x14ac:dyDescent="0.3">
      <c r="B1647" s="205">
        <v>39968</v>
      </c>
      <c r="C1647" s="81">
        <v>49.038139000000001</v>
      </c>
      <c r="D1647" s="62">
        <f t="shared" si="50"/>
        <v>-0.52139249812829447</v>
      </c>
      <c r="E1647">
        <v>7.5289554347114304E-3</v>
      </c>
      <c r="G1647">
        <v>1640</v>
      </c>
      <c r="H1647">
        <f t="shared" ca="1" si="51"/>
        <v>2.6568481968225997E-2</v>
      </c>
    </row>
    <row r="1648" spans="2:8" x14ac:dyDescent="0.3">
      <c r="B1648" s="205">
        <v>41088</v>
      </c>
      <c r="C1648" s="81">
        <v>102.46003</v>
      </c>
      <c r="D1648" s="62">
        <f t="shared" si="50"/>
        <v>0.14807062283888742</v>
      </c>
      <c r="E1648">
        <v>7.5186375897620533E-3</v>
      </c>
      <c r="G1648">
        <v>1641</v>
      </c>
      <c r="H1648">
        <f t="shared" ca="1" si="51"/>
        <v>-3.1295736125069584E-2</v>
      </c>
    </row>
    <row r="1649" spans="2:8" x14ac:dyDescent="0.3">
      <c r="B1649" s="205">
        <v>40532</v>
      </c>
      <c r="C1649" s="81">
        <v>89.245407</v>
      </c>
      <c r="D1649" s="62">
        <f t="shared" si="50"/>
        <v>-0.4170568460813962</v>
      </c>
      <c r="E1649">
        <v>7.4813716138458644E-3</v>
      </c>
      <c r="G1649">
        <v>1642</v>
      </c>
      <c r="H1649">
        <f t="shared" ca="1" si="51"/>
        <v>-2.9844206467604766E-2</v>
      </c>
    </row>
    <row r="1650" spans="2:8" x14ac:dyDescent="0.3">
      <c r="B1650" s="205">
        <v>41541</v>
      </c>
      <c r="C1650" s="81">
        <v>153.094528</v>
      </c>
      <c r="D1650" s="62">
        <f t="shared" si="50"/>
        <v>13.505054685347496</v>
      </c>
      <c r="E1650">
        <v>7.4803847712349323E-3</v>
      </c>
      <c r="G1650">
        <v>1643</v>
      </c>
      <c r="H1650">
        <f t="shared" ca="1" si="51"/>
        <v>-3.0079656856340124E-2</v>
      </c>
    </row>
    <row r="1651" spans="2:8" x14ac:dyDescent="0.3">
      <c r="B1651" s="205">
        <v>38044</v>
      </c>
      <c r="C1651" s="81">
        <v>10.554563999999999</v>
      </c>
      <c r="D1651" s="62">
        <f t="shared" si="50"/>
        <v>-0.89003225110665674</v>
      </c>
      <c r="E1651">
        <v>7.4710572774056867E-3</v>
      </c>
      <c r="G1651">
        <v>1644</v>
      </c>
      <c r="H1651">
        <f t="shared" ca="1" si="51"/>
        <v>6.04603544407851E-3</v>
      </c>
    </row>
    <row r="1652" spans="2:8" x14ac:dyDescent="0.3">
      <c r="B1652" s="205">
        <v>40781</v>
      </c>
      <c r="C1652" s="81">
        <v>95.978722000000005</v>
      </c>
      <c r="D1652" s="62">
        <f t="shared" si="50"/>
        <v>6.6140041125250279E-2</v>
      </c>
      <c r="E1652">
        <v>7.4627659193125338E-3</v>
      </c>
      <c r="G1652">
        <v>1645</v>
      </c>
      <c r="H1652">
        <f t="shared" ca="1" si="51"/>
        <v>-8.569399150443361E-3</v>
      </c>
    </row>
    <row r="1653" spans="2:8" x14ac:dyDescent="0.3">
      <c r="B1653" s="205">
        <v>40847</v>
      </c>
      <c r="C1653" s="81">
        <v>90.024497999999994</v>
      </c>
      <c r="D1653" s="62">
        <f t="shared" si="50"/>
        <v>-0.816047010542303</v>
      </c>
      <c r="E1653">
        <v>7.4592350791908516E-3</v>
      </c>
      <c r="G1653">
        <v>1646</v>
      </c>
      <c r="H1653">
        <f t="shared" ca="1" si="51"/>
        <v>5.8530563033030456E-3</v>
      </c>
    </row>
    <row r="1654" spans="2:8" x14ac:dyDescent="0.3">
      <c r="B1654" s="205">
        <v>44049</v>
      </c>
      <c r="C1654" s="81">
        <v>489.38861100000003</v>
      </c>
      <c r="D1654" s="62">
        <f t="shared" si="50"/>
        <v>14.969721271625339</v>
      </c>
      <c r="E1654">
        <v>7.4545653046732396E-3</v>
      </c>
      <c r="G1654">
        <v>1647</v>
      </c>
      <c r="H1654">
        <f t="shared" ca="1" si="51"/>
        <v>-5.2538700860283262E-2</v>
      </c>
    </row>
    <row r="1655" spans="2:8" x14ac:dyDescent="0.3">
      <c r="B1655" s="205">
        <v>38727</v>
      </c>
      <c r="C1655" s="81">
        <v>30.644780999999998</v>
      </c>
      <c r="D1655" s="62">
        <f t="shared" si="50"/>
        <v>-0.85144675245664692</v>
      </c>
      <c r="E1655">
        <v>7.4453521507738497E-3</v>
      </c>
      <c r="G1655">
        <v>1648</v>
      </c>
      <c r="H1655">
        <f t="shared" ca="1" si="51"/>
        <v>-4.4492439851432183E-2</v>
      </c>
    </row>
    <row r="1656" spans="2:8" x14ac:dyDescent="0.3">
      <c r="B1656" s="205">
        <v>41901</v>
      </c>
      <c r="C1656" s="81">
        <v>206.28819300000001</v>
      </c>
      <c r="D1656" s="62">
        <f t="shared" si="50"/>
        <v>1.4914870086577063</v>
      </c>
      <c r="E1656">
        <v>7.4409166426199942E-3</v>
      </c>
      <c r="G1656">
        <v>1649</v>
      </c>
      <c r="H1656">
        <f t="shared" ca="1" si="51"/>
        <v>-1.0907452476002198E-2</v>
      </c>
    </row>
    <row r="1657" spans="2:8" x14ac:dyDescent="0.3">
      <c r="B1657" s="205">
        <v>40346</v>
      </c>
      <c r="C1657" s="81">
        <v>82.797218000000001</v>
      </c>
      <c r="D1657" s="62">
        <f t="shared" si="50"/>
        <v>-0.838963762342126</v>
      </c>
      <c r="E1657">
        <v>7.440784218255384E-3</v>
      </c>
      <c r="G1657">
        <v>1650</v>
      </c>
      <c r="H1657">
        <f t="shared" ca="1" si="51"/>
        <v>8.4448792583694775E-3</v>
      </c>
    </row>
    <row r="1658" spans="2:8" x14ac:dyDescent="0.3">
      <c r="B1658" s="205">
        <v>44194</v>
      </c>
      <c r="C1658" s="81">
        <v>514.15270999999996</v>
      </c>
      <c r="D1658" s="62">
        <f t="shared" si="50"/>
        <v>8.679416187531972</v>
      </c>
      <c r="E1658">
        <v>7.4279150672929917E-3</v>
      </c>
      <c r="G1658">
        <v>1651</v>
      </c>
      <c r="H1658">
        <f t="shared" ca="1" si="51"/>
        <v>-2.2080797523360739E-2</v>
      </c>
    </row>
    <row r="1659" spans="2:8" x14ac:dyDescent="0.3">
      <c r="B1659" s="205">
        <v>40046</v>
      </c>
      <c r="C1659" s="81">
        <v>53.118153</v>
      </c>
      <c r="D1659" s="62">
        <f t="shared" si="50"/>
        <v>-0.90925645891405227</v>
      </c>
      <c r="E1659">
        <v>7.4197374613083787E-3</v>
      </c>
      <c r="G1659">
        <v>1652</v>
      </c>
      <c r="H1659">
        <f t="shared" ca="1" si="51"/>
        <v>-2.8343658234646674E-2</v>
      </c>
    </row>
    <row r="1660" spans="2:8" x14ac:dyDescent="0.3">
      <c r="B1660" s="205">
        <v>44897</v>
      </c>
      <c r="C1660" s="81">
        <v>585.36566200000004</v>
      </c>
      <c r="D1660" s="62">
        <f t="shared" si="50"/>
        <v>93.921678049071588</v>
      </c>
      <c r="E1660">
        <v>7.4130849412910428E-3</v>
      </c>
      <c r="G1660">
        <v>1653</v>
      </c>
      <c r="H1660">
        <f t="shared" ca="1" si="51"/>
        <v>-1.2933676473739233E-2</v>
      </c>
    </row>
    <row r="1661" spans="2:8" x14ac:dyDescent="0.3">
      <c r="B1661" s="205">
        <v>37475</v>
      </c>
      <c r="C1661" s="81">
        <v>6.1668279999999998</v>
      </c>
      <c r="D1661" s="62">
        <f t="shared" si="50"/>
        <v>-0.98622915305654102</v>
      </c>
      <c r="E1661">
        <v>7.3933659818258548E-3</v>
      </c>
      <c r="G1661">
        <v>1654</v>
      </c>
      <c r="H1661">
        <f t="shared" ca="1" si="51"/>
        <v>3.036081001735999E-2</v>
      </c>
    </row>
    <row r="1662" spans="2:8" x14ac:dyDescent="0.3">
      <c r="B1662" s="205">
        <v>44011</v>
      </c>
      <c r="C1662" s="81">
        <v>447.81762700000002</v>
      </c>
      <c r="D1662" s="62">
        <f t="shared" si="50"/>
        <v>0.72823059412658364</v>
      </c>
      <c r="E1662">
        <v>7.385781734103064E-3</v>
      </c>
      <c r="G1662">
        <v>1655</v>
      </c>
      <c r="H1662">
        <f t="shared" ca="1" si="51"/>
        <v>1.3915741235234529E-2</v>
      </c>
    </row>
    <row r="1663" spans="2:8" x14ac:dyDescent="0.3">
      <c r="B1663" s="205">
        <v>42286</v>
      </c>
      <c r="C1663" s="81">
        <v>259.11914100000001</v>
      </c>
      <c r="D1663" s="62">
        <f t="shared" si="50"/>
        <v>-0.53384073297059431</v>
      </c>
      <c r="E1663">
        <v>7.3791466903514553E-3</v>
      </c>
      <c r="G1663">
        <v>1656</v>
      </c>
      <c r="H1663">
        <f t="shared" ca="1" si="51"/>
        <v>3.1636438753521567E-2</v>
      </c>
    </row>
    <row r="1664" spans="2:8" x14ac:dyDescent="0.3">
      <c r="B1664" s="205">
        <v>44559</v>
      </c>
      <c r="C1664" s="81">
        <v>555.85968000000003</v>
      </c>
      <c r="D1664" s="62">
        <f t="shared" si="50"/>
        <v>105.598416230369</v>
      </c>
      <c r="E1664">
        <v>7.3783520393055505E-3</v>
      </c>
      <c r="G1664">
        <v>1657</v>
      </c>
      <c r="H1664">
        <f t="shared" ca="1" si="51"/>
        <v>1.0791405119363648E-2</v>
      </c>
    </row>
    <row r="1665" spans="2:8" x14ac:dyDescent="0.3">
      <c r="B1665" s="205">
        <v>37763</v>
      </c>
      <c r="C1665" s="81">
        <v>5.2145210000000004</v>
      </c>
      <c r="D1665" s="62">
        <f t="shared" si="50"/>
        <v>-0.98676715535157478</v>
      </c>
      <c r="E1665">
        <v>7.3694443253135063E-3</v>
      </c>
      <c r="G1665">
        <v>1658</v>
      </c>
      <c r="H1665">
        <f t="shared" ca="1" si="51"/>
        <v>1.9599818425668214E-2</v>
      </c>
    </row>
    <row r="1666" spans="2:8" x14ac:dyDescent="0.3">
      <c r="B1666" s="205">
        <v>43661</v>
      </c>
      <c r="C1666" s="81">
        <v>394.05896000000001</v>
      </c>
      <c r="D1666" s="62">
        <f t="shared" si="50"/>
        <v>0.34008983066920823</v>
      </c>
      <c r="E1666">
        <v>7.3582852185935426E-3</v>
      </c>
      <c r="G1666">
        <v>1659</v>
      </c>
      <c r="H1666">
        <f t="shared" ca="1" si="51"/>
        <v>-3.1151149831141974E-2</v>
      </c>
    </row>
    <row r="1667" spans="2:8" x14ac:dyDescent="0.3">
      <c r="B1667" s="205">
        <v>42562</v>
      </c>
      <c r="C1667" s="81">
        <v>294.05413800000002</v>
      </c>
      <c r="D1667" s="62">
        <f t="shared" si="50"/>
        <v>0.95854131760346728</v>
      </c>
      <c r="E1667">
        <v>7.3529840737868949E-3</v>
      </c>
      <c r="G1667">
        <v>1660</v>
      </c>
      <c r="H1667">
        <f t="shared" ca="1" si="51"/>
        <v>2.1759202858192786E-2</v>
      </c>
    </row>
    <row r="1668" spans="2:8" x14ac:dyDescent="0.3">
      <c r="B1668" s="205">
        <v>41614</v>
      </c>
      <c r="C1668" s="81">
        <v>150.13935900000001</v>
      </c>
      <c r="D1668" s="62">
        <f t="shared" si="50"/>
        <v>-3.8717110966740756E-2</v>
      </c>
      <c r="E1668">
        <v>7.3529024491160574E-3</v>
      </c>
      <c r="G1668">
        <v>1661</v>
      </c>
      <c r="H1668">
        <f t="shared" ca="1" si="51"/>
        <v>4.022276586412534E-3</v>
      </c>
    </row>
    <row r="1669" spans="2:8" x14ac:dyDescent="0.3">
      <c r="B1669" s="205">
        <v>41481</v>
      </c>
      <c r="C1669" s="81">
        <v>156.18644699999999</v>
      </c>
      <c r="D1669" s="62">
        <f t="shared" si="50"/>
        <v>-0.32243189708678138</v>
      </c>
      <c r="E1669">
        <v>7.331214942218691E-3</v>
      </c>
      <c r="G1669">
        <v>1662</v>
      </c>
      <c r="H1669">
        <f t="shared" ca="1" si="51"/>
        <v>-3.3007555940549785E-2</v>
      </c>
    </row>
    <row r="1670" spans="2:8" x14ac:dyDescent="0.3">
      <c r="B1670" s="205">
        <v>42466</v>
      </c>
      <c r="C1670" s="81">
        <v>230.51033000000001</v>
      </c>
      <c r="D1670" s="62">
        <f t="shared" si="50"/>
        <v>1.4959366240250582</v>
      </c>
      <c r="E1670">
        <v>7.3168655025419868E-3</v>
      </c>
      <c r="G1670">
        <v>1663</v>
      </c>
      <c r="H1670">
        <f t="shared" ca="1" si="51"/>
        <v>-2.5834788109414808E-2</v>
      </c>
    </row>
    <row r="1671" spans="2:8" x14ac:dyDescent="0.3">
      <c r="B1671" s="205">
        <v>40967</v>
      </c>
      <c r="C1671" s="81">
        <v>92.354240000000004</v>
      </c>
      <c r="D1671" s="62">
        <f t="shared" si="50"/>
        <v>0.27828987919379555</v>
      </c>
      <c r="E1671">
        <v>7.3098433572585898E-3</v>
      </c>
      <c r="G1671">
        <v>1664</v>
      </c>
      <c r="H1671">
        <f t="shared" ca="1" si="51"/>
        <v>-4.9504555952849232E-3</v>
      </c>
    </row>
    <row r="1672" spans="2:8" x14ac:dyDescent="0.3">
      <c r="B1672" s="205">
        <v>40150</v>
      </c>
      <c r="C1672" s="81">
        <v>72.248276000000004</v>
      </c>
      <c r="D1672" s="62">
        <f t="shared" ref="D1672:D1735" si="52">(C1672-C1673)/C1673</f>
        <v>-0.70892345274045554</v>
      </c>
      <c r="E1672">
        <v>7.3082550302689935E-3</v>
      </c>
      <c r="G1672">
        <v>1665</v>
      </c>
      <c r="H1672">
        <f t="shared" ca="1" si="51"/>
        <v>-1.3823183979652286E-2</v>
      </c>
    </row>
    <row r="1673" spans="2:8" x14ac:dyDescent="0.3">
      <c r="B1673" s="205">
        <v>42053</v>
      </c>
      <c r="C1673" s="81">
        <v>248.21057099999999</v>
      </c>
      <c r="D1673" s="62">
        <f t="shared" si="52"/>
        <v>1.0953023557565005</v>
      </c>
      <c r="E1673">
        <v>7.3070766265954552E-3</v>
      </c>
      <c r="G1673">
        <v>1666</v>
      </c>
      <c r="H1673">
        <f t="shared" ref="H1673:H1736" ca="1" si="53">_xlfn.NORM.INV(RAND(),N$10,N$11)</f>
        <v>-2.5528001466715761E-2</v>
      </c>
    </row>
    <row r="1674" spans="2:8" x14ac:dyDescent="0.3">
      <c r="B1674" s="205">
        <v>41253</v>
      </c>
      <c r="C1674" s="81">
        <v>118.460503</v>
      </c>
      <c r="D1674" s="62">
        <f t="shared" si="52"/>
        <v>-0.63608729864294367</v>
      </c>
      <c r="E1674">
        <v>7.3048680356295479E-3</v>
      </c>
      <c r="G1674">
        <v>1667</v>
      </c>
      <c r="H1674">
        <f t="shared" ca="1" si="53"/>
        <v>1.3452965829182949E-2</v>
      </c>
    </row>
    <row r="1675" spans="2:8" x14ac:dyDescent="0.3">
      <c r="B1675" s="205">
        <v>43067</v>
      </c>
      <c r="C1675" s="81">
        <v>325.51901199999998</v>
      </c>
      <c r="D1675" s="62">
        <f t="shared" si="52"/>
        <v>67.708236486058624</v>
      </c>
      <c r="E1675">
        <v>7.3013384736636214E-3</v>
      </c>
      <c r="G1675">
        <v>1668</v>
      </c>
      <c r="H1675">
        <f t="shared" ca="1" si="53"/>
        <v>5.3965377511749832E-3</v>
      </c>
    </row>
    <row r="1676" spans="2:8" x14ac:dyDescent="0.3">
      <c r="B1676" s="205">
        <v>37754</v>
      </c>
      <c r="C1676" s="81">
        <v>4.7377000000000002</v>
      </c>
      <c r="D1676" s="62">
        <f t="shared" si="52"/>
        <v>-0.94452451572151586</v>
      </c>
      <c r="E1676">
        <v>7.2990217652450567E-3</v>
      </c>
      <c r="G1676">
        <v>1669</v>
      </c>
      <c r="H1676">
        <f t="shared" ca="1" si="53"/>
        <v>-4.1231761420933485E-3</v>
      </c>
    </row>
    <row r="1677" spans="2:8" x14ac:dyDescent="0.3">
      <c r="B1677" s="205">
        <v>40625</v>
      </c>
      <c r="C1677" s="81">
        <v>85.401687999999993</v>
      </c>
      <c r="D1677" s="62">
        <f t="shared" si="52"/>
        <v>1.2532142164664435</v>
      </c>
      <c r="E1677">
        <v>7.2958981374581624E-3</v>
      </c>
      <c r="G1677">
        <v>1670</v>
      </c>
      <c r="H1677">
        <f t="shared" ca="1" si="53"/>
        <v>3.0545461669520806E-2</v>
      </c>
    </row>
    <row r="1678" spans="2:8" x14ac:dyDescent="0.3">
      <c r="B1678" s="205">
        <v>38937</v>
      </c>
      <c r="C1678" s="81">
        <v>37.902161</v>
      </c>
      <c r="D1678" s="62">
        <f t="shared" si="52"/>
        <v>-0.76956019751589966</v>
      </c>
      <c r="E1678">
        <v>7.2788891777082927E-3</v>
      </c>
      <c r="G1678">
        <v>1671</v>
      </c>
      <c r="H1678">
        <f t="shared" ca="1" si="53"/>
        <v>-1.3926699144010748E-2</v>
      </c>
    </row>
    <row r="1679" spans="2:8" x14ac:dyDescent="0.3">
      <c r="B1679" s="205">
        <v>41757</v>
      </c>
      <c r="C1679" s="81">
        <v>164.47749300000001</v>
      </c>
      <c r="D1679" s="62">
        <f t="shared" si="52"/>
        <v>3.0243115626046895</v>
      </c>
      <c r="E1679">
        <v>7.2702652218919568E-3</v>
      </c>
      <c r="G1679">
        <v>1672</v>
      </c>
      <c r="H1679">
        <f t="shared" ca="1" si="53"/>
        <v>2.4832382999700184E-2</v>
      </c>
    </row>
    <row r="1680" spans="2:8" x14ac:dyDescent="0.3">
      <c r="B1680" s="205">
        <v>39224</v>
      </c>
      <c r="C1680" s="81">
        <v>40.870964000000001</v>
      </c>
      <c r="D1680" s="62">
        <f t="shared" si="52"/>
        <v>-0.52848366785322465</v>
      </c>
      <c r="E1680">
        <v>7.2691224558983792E-3</v>
      </c>
      <c r="G1680">
        <v>1673</v>
      </c>
      <c r="H1680">
        <f t="shared" ca="1" si="53"/>
        <v>4.158005453030747E-2</v>
      </c>
    </row>
    <row r="1681" spans="2:8" x14ac:dyDescent="0.3">
      <c r="B1681" s="205">
        <v>40941</v>
      </c>
      <c r="C1681" s="81">
        <v>86.679848000000007</v>
      </c>
      <c r="D1681" s="62">
        <f t="shared" si="52"/>
        <v>-0.78971063441130407</v>
      </c>
      <c r="E1681">
        <v>7.2688847530263268E-3</v>
      </c>
      <c r="G1681">
        <v>1674</v>
      </c>
      <c r="H1681">
        <f t="shared" ca="1" si="53"/>
        <v>-1.9117274676392305E-3</v>
      </c>
    </row>
    <row r="1682" spans="2:8" x14ac:dyDescent="0.3">
      <c r="B1682" s="205">
        <v>43682</v>
      </c>
      <c r="C1682" s="81">
        <v>412.19320699999997</v>
      </c>
      <c r="D1682" s="62">
        <f t="shared" si="52"/>
        <v>-0.21674172157271954</v>
      </c>
      <c r="E1682">
        <v>7.268473296062521E-3</v>
      </c>
      <c r="G1682">
        <v>1675</v>
      </c>
      <c r="H1682">
        <f t="shared" ca="1" si="53"/>
        <v>2.1558957147345244E-2</v>
      </c>
    </row>
    <row r="1683" spans="2:8" x14ac:dyDescent="0.3">
      <c r="B1683" s="205">
        <v>44215</v>
      </c>
      <c r="C1683" s="81">
        <v>526.25451699999996</v>
      </c>
      <c r="D1683" s="62">
        <f t="shared" si="52"/>
        <v>-2.3354127679151203E-2</v>
      </c>
      <c r="E1683">
        <v>7.2559222799923025E-3</v>
      </c>
      <c r="G1683">
        <v>1676</v>
      </c>
      <c r="H1683">
        <f t="shared" ca="1" si="53"/>
        <v>-1.5333682986308349E-2</v>
      </c>
    </row>
    <row r="1684" spans="2:8" x14ac:dyDescent="0.3">
      <c r="B1684" s="205">
        <v>44756</v>
      </c>
      <c r="C1684" s="81">
        <v>538.83862299999998</v>
      </c>
      <c r="D1684" s="62">
        <f t="shared" si="52"/>
        <v>2.2624766665327583</v>
      </c>
      <c r="E1684">
        <v>7.2438277277415307E-3</v>
      </c>
      <c r="G1684">
        <v>1677</v>
      </c>
      <c r="H1684">
        <f t="shared" ca="1" si="53"/>
        <v>1.2730620203632886E-2</v>
      </c>
    </row>
    <row r="1685" spans="2:8" x14ac:dyDescent="0.3">
      <c r="B1685" s="205">
        <v>41787</v>
      </c>
      <c r="C1685" s="81">
        <v>165.16244499999999</v>
      </c>
      <c r="D1685" s="62">
        <f t="shared" si="52"/>
        <v>2.7492471992634542</v>
      </c>
      <c r="E1685">
        <v>7.2399882553017851E-3</v>
      </c>
      <c r="G1685">
        <v>1678</v>
      </c>
      <c r="H1685">
        <f t="shared" ca="1" si="53"/>
        <v>-4.7743204155013354E-2</v>
      </c>
    </row>
    <row r="1686" spans="2:8" x14ac:dyDescent="0.3">
      <c r="B1686" s="205">
        <v>39337</v>
      </c>
      <c r="C1686" s="81">
        <v>44.052162000000003</v>
      </c>
      <c r="D1686" s="62">
        <f t="shared" si="52"/>
        <v>-0.52143170264961514</v>
      </c>
      <c r="E1686">
        <v>7.225879381646246E-3</v>
      </c>
      <c r="G1686">
        <v>1679</v>
      </c>
      <c r="H1686">
        <f t="shared" ca="1" si="53"/>
        <v>-2.0718880494789808E-2</v>
      </c>
    </row>
    <row r="1687" spans="2:8" x14ac:dyDescent="0.3">
      <c r="B1687" s="205">
        <v>40445</v>
      </c>
      <c r="C1687" s="81">
        <v>92.049896000000004</v>
      </c>
      <c r="D1687" s="62">
        <f t="shared" si="52"/>
        <v>-0.75892163737790852</v>
      </c>
      <c r="E1687">
        <v>7.2152032878255289E-3</v>
      </c>
      <c r="G1687">
        <v>1680</v>
      </c>
      <c r="H1687">
        <f t="shared" ca="1" si="53"/>
        <v>1.2253006051674349E-2</v>
      </c>
    </row>
    <row r="1688" spans="2:8" x14ac:dyDescent="0.3">
      <c r="B1688" s="205">
        <v>43581</v>
      </c>
      <c r="C1688" s="81">
        <v>381.82562300000001</v>
      </c>
      <c r="D1688" s="62">
        <f t="shared" si="52"/>
        <v>0.32131689869834829</v>
      </c>
      <c r="E1688">
        <v>7.2134620403502573E-3</v>
      </c>
      <c r="G1688">
        <v>1681</v>
      </c>
      <c r="H1688">
        <f t="shared" ca="1" si="53"/>
        <v>3.6550784707271043E-2</v>
      </c>
    </row>
    <row r="1689" spans="2:8" x14ac:dyDescent="0.3">
      <c r="B1689" s="205">
        <v>42951</v>
      </c>
      <c r="C1689" s="81">
        <v>288.97354100000001</v>
      </c>
      <c r="D1689" s="62">
        <f t="shared" si="52"/>
        <v>5.1111254359855786E-2</v>
      </c>
      <c r="E1689">
        <v>7.2108153924995118E-3</v>
      </c>
      <c r="G1689">
        <v>1682</v>
      </c>
      <c r="H1689">
        <f t="shared" ca="1" si="53"/>
        <v>-3.4125344464174999E-2</v>
      </c>
    </row>
    <row r="1690" spans="2:8" x14ac:dyDescent="0.3">
      <c r="B1690" s="205">
        <v>42849</v>
      </c>
      <c r="C1690" s="81">
        <v>274.92193600000002</v>
      </c>
      <c r="D1690" s="62">
        <f t="shared" si="52"/>
        <v>-0.4752897610392649</v>
      </c>
      <c r="E1690">
        <v>7.2102992851278474E-3</v>
      </c>
      <c r="G1690">
        <v>1683</v>
      </c>
      <c r="H1690">
        <f t="shared" ca="1" si="53"/>
        <v>2.9341018466019712E-2</v>
      </c>
    </row>
    <row r="1691" spans="2:8" x14ac:dyDescent="0.3">
      <c r="B1691" s="205">
        <v>45372</v>
      </c>
      <c r="C1691" s="81">
        <v>523.95001200000002</v>
      </c>
      <c r="D1691" s="62">
        <f t="shared" si="52"/>
        <v>7.0245782004594359E-2</v>
      </c>
      <c r="E1691">
        <v>7.2087656929927177E-3</v>
      </c>
      <c r="G1691">
        <v>1684</v>
      </c>
      <c r="H1691">
        <f t="shared" ca="1" si="53"/>
        <v>3.9200580302044596E-2</v>
      </c>
    </row>
    <row r="1692" spans="2:8" x14ac:dyDescent="0.3">
      <c r="B1692" s="205">
        <v>44251</v>
      </c>
      <c r="C1692" s="81">
        <v>489.56045499999999</v>
      </c>
      <c r="D1692" s="62">
        <f t="shared" si="52"/>
        <v>40.317211933064087</v>
      </c>
      <c r="E1692">
        <v>7.1992957050876017E-3</v>
      </c>
      <c r="G1692">
        <v>1685</v>
      </c>
      <c r="H1692">
        <f t="shared" ca="1" si="53"/>
        <v>4.9796958497615486E-3</v>
      </c>
    </row>
    <row r="1693" spans="2:8" x14ac:dyDescent="0.3">
      <c r="B1693" s="205">
        <v>38294</v>
      </c>
      <c r="C1693" s="81">
        <v>11.848826000000001</v>
      </c>
      <c r="D1693" s="62">
        <f t="shared" si="52"/>
        <v>-0.97905671016590035</v>
      </c>
      <c r="E1693">
        <v>7.1991699516513862E-3</v>
      </c>
      <c r="G1693">
        <v>1686</v>
      </c>
      <c r="H1693">
        <f t="shared" ca="1" si="53"/>
        <v>-3.8126626058723176E-2</v>
      </c>
    </row>
    <row r="1694" spans="2:8" x14ac:dyDescent="0.3">
      <c r="B1694" s="205">
        <v>44777</v>
      </c>
      <c r="C1694" s="81">
        <v>565.75762899999995</v>
      </c>
      <c r="D1694" s="62">
        <f t="shared" si="52"/>
        <v>0.16120522967928447</v>
      </c>
      <c r="E1694">
        <v>7.1955787873843558E-3</v>
      </c>
      <c r="G1694">
        <v>1687</v>
      </c>
      <c r="H1694">
        <f t="shared" ca="1" si="53"/>
        <v>-4.4955060436938289E-2</v>
      </c>
    </row>
    <row r="1695" spans="2:8" x14ac:dyDescent="0.3">
      <c r="B1695" s="205">
        <v>43879</v>
      </c>
      <c r="C1695" s="81">
        <v>487.21588100000002</v>
      </c>
      <c r="D1695" s="62">
        <f t="shared" si="52"/>
        <v>42.069024170994723</v>
      </c>
      <c r="E1695">
        <v>7.186277582231595E-3</v>
      </c>
      <c r="G1695">
        <v>1688</v>
      </c>
      <c r="H1695">
        <f t="shared" ca="1" si="53"/>
        <v>-6.1894471767545978E-3</v>
      </c>
    </row>
    <row r="1696" spans="2:8" x14ac:dyDescent="0.3">
      <c r="B1696" s="205">
        <v>38338</v>
      </c>
      <c r="C1696" s="81">
        <v>11.312443</v>
      </c>
      <c r="D1696" s="62">
        <f t="shared" si="52"/>
        <v>-0.58344270970805601</v>
      </c>
      <c r="E1696">
        <v>7.1812272047586086E-3</v>
      </c>
      <c r="G1696">
        <v>1689</v>
      </c>
      <c r="H1696">
        <f t="shared" ca="1" si="53"/>
        <v>1.635480274311558E-3</v>
      </c>
    </row>
    <row r="1697" spans="2:8" x14ac:dyDescent="0.3">
      <c r="B1697" s="205">
        <v>38714</v>
      </c>
      <c r="C1697" s="81">
        <v>27.156991999999999</v>
      </c>
      <c r="D1697" s="62">
        <f t="shared" si="52"/>
        <v>-0.90503581542912725</v>
      </c>
      <c r="E1697">
        <v>7.1776028439080692E-3</v>
      </c>
      <c r="G1697">
        <v>1690</v>
      </c>
      <c r="H1697">
        <f t="shared" ca="1" si="53"/>
        <v>-2.6659368721812481E-3</v>
      </c>
    </row>
    <row r="1698" spans="2:8" x14ac:dyDescent="0.3">
      <c r="B1698" s="205">
        <v>42222</v>
      </c>
      <c r="C1698" s="81">
        <v>285.97088600000001</v>
      </c>
      <c r="D1698" s="62">
        <f t="shared" si="52"/>
        <v>0.15225058396142191</v>
      </c>
      <c r="E1698">
        <v>7.174375602248673E-3</v>
      </c>
      <c r="G1698">
        <v>1691</v>
      </c>
      <c r="H1698">
        <f t="shared" ca="1" si="53"/>
        <v>6.1763814645011787E-4</v>
      </c>
    </row>
    <row r="1699" spans="2:8" x14ac:dyDescent="0.3">
      <c r="B1699" s="205">
        <v>42485</v>
      </c>
      <c r="C1699" s="81">
        <v>248.184631</v>
      </c>
      <c r="D1699" s="62">
        <f t="shared" si="52"/>
        <v>1.0535425028161629</v>
      </c>
      <c r="E1699">
        <v>7.1724289107212352E-3</v>
      </c>
      <c r="G1699">
        <v>1692</v>
      </c>
      <c r="H1699">
        <f t="shared" ca="1" si="53"/>
        <v>-3.884548673959573E-2</v>
      </c>
    </row>
    <row r="1700" spans="2:8" x14ac:dyDescent="0.3">
      <c r="B1700" s="205">
        <v>41306</v>
      </c>
      <c r="C1700" s="81">
        <v>120.856827</v>
      </c>
      <c r="D1700" s="62">
        <f t="shared" si="52"/>
        <v>-0.76505088440154922</v>
      </c>
      <c r="E1700">
        <v>7.1589833360645875E-3</v>
      </c>
      <c r="G1700">
        <v>1693</v>
      </c>
      <c r="H1700">
        <f t="shared" ca="1" si="53"/>
        <v>-1.0411864277049959E-2</v>
      </c>
    </row>
    <row r="1701" spans="2:8" x14ac:dyDescent="0.3">
      <c r="B1701" s="205">
        <v>44328</v>
      </c>
      <c r="C1701" s="81">
        <v>514.39575200000002</v>
      </c>
      <c r="D1701" s="62">
        <f t="shared" si="52"/>
        <v>5.9455631055122113</v>
      </c>
      <c r="E1701">
        <v>7.1367722473402494E-3</v>
      </c>
      <c r="G1701">
        <v>1694</v>
      </c>
      <c r="H1701">
        <f t="shared" ca="1" si="53"/>
        <v>-3.3719196603085221E-2</v>
      </c>
    </row>
    <row r="1702" spans="2:8" x14ac:dyDescent="0.3">
      <c r="B1702" s="205">
        <v>40213</v>
      </c>
      <c r="C1702" s="81">
        <v>74.061058000000003</v>
      </c>
      <c r="D1702" s="62">
        <f t="shared" si="52"/>
        <v>-0.7125254951425305</v>
      </c>
      <c r="E1702">
        <v>7.1283981156770064E-3</v>
      </c>
      <c r="G1702">
        <v>1695</v>
      </c>
      <c r="H1702">
        <f t="shared" ca="1" si="53"/>
        <v>3.1230378883503832E-2</v>
      </c>
    </row>
    <row r="1703" spans="2:8" x14ac:dyDescent="0.3">
      <c r="B1703" s="205">
        <v>42369</v>
      </c>
      <c r="C1703" s="81">
        <v>257.62652600000001</v>
      </c>
      <c r="D1703" s="62">
        <f t="shared" si="52"/>
        <v>22.155509005630812</v>
      </c>
      <c r="E1703">
        <v>7.0911107947249294E-3</v>
      </c>
      <c r="G1703">
        <v>1696</v>
      </c>
      <c r="H1703">
        <f t="shared" ca="1" si="53"/>
        <v>-1.4080197212980538E-3</v>
      </c>
    </row>
    <row r="1704" spans="2:8" x14ac:dyDescent="0.3">
      <c r="B1704" s="205">
        <v>38036</v>
      </c>
      <c r="C1704" s="81">
        <v>11.125928</v>
      </c>
      <c r="D1704" s="62">
        <f t="shared" si="52"/>
        <v>-0.97471633750284592</v>
      </c>
      <c r="E1704">
        <v>7.0850329775865887E-3</v>
      </c>
      <c r="G1704">
        <v>1697</v>
      </c>
      <c r="H1704">
        <f t="shared" ca="1" si="53"/>
        <v>2.899105138801733E-3</v>
      </c>
    </row>
    <row r="1705" spans="2:8" x14ac:dyDescent="0.3">
      <c r="B1705" s="205">
        <v>43957</v>
      </c>
      <c r="C1705" s="81">
        <v>440.04415899999998</v>
      </c>
      <c r="D1705" s="62">
        <f t="shared" si="52"/>
        <v>4.6579903063408148</v>
      </c>
      <c r="E1705">
        <v>7.0717422578348878E-3</v>
      </c>
      <c r="G1705">
        <v>1698</v>
      </c>
      <c r="H1705">
        <f t="shared" ca="1" si="53"/>
        <v>-6.6177674030775879E-3</v>
      </c>
    </row>
    <row r="1706" spans="2:8" x14ac:dyDescent="0.3">
      <c r="B1706" s="205">
        <v>40280</v>
      </c>
      <c r="C1706" s="81">
        <v>77.773933</v>
      </c>
      <c r="D1706" s="62">
        <f t="shared" si="52"/>
        <v>-0.85445132124418777</v>
      </c>
      <c r="E1706">
        <v>7.0700459553957448E-3</v>
      </c>
      <c r="G1706">
        <v>1699</v>
      </c>
      <c r="H1706">
        <f t="shared" ca="1" si="53"/>
        <v>-1.0969899662677876E-2</v>
      </c>
    </row>
    <row r="1707" spans="2:8" x14ac:dyDescent="0.3">
      <c r="B1707" s="205">
        <v>45287</v>
      </c>
      <c r="C1707" s="81">
        <v>534.34997599999997</v>
      </c>
      <c r="D1707" s="62">
        <f t="shared" si="52"/>
        <v>23.823711502514492</v>
      </c>
      <c r="E1707">
        <v>7.0674711074619426E-3</v>
      </c>
      <c r="G1707">
        <v>1700</v>
      </c>
      <c r="H1707">
        <f t="shared" ca="1" si="53"/>
        <v>-3.020859574153258E-2</v>
      </c>
    </row>
    <row r="1708" spans="2:8" x14ac:dyDescent="0.3">
      <c r="B1708" s="205">
        <v>38604</v>
      </c>
      <c r="C1708" s="81">
        <v>21.525789</v>
      </c>
      <c r="D1708" s="62">
        <f t="shared" si="52"/>
        <v>-0.95978367304997658</v>
      </c>
      <c r="E1708">
        <v>7.0636905021444216E-3</v>
      </c>
      <c r="G1708">
        <v>1701</v>
      </c>
      <c r="H1708">
        <f t="shared" ca="1" si="53"/>
        <v>3.3736254874945852E-2</v>
      </c>
    </row>
    <row r="1709" spans="2:8" x14ac:dyDescent="0.3">
      <c r="B1709" s="205">
        <v>45358</v>
      </c>
      <c r="C1709" s="81">
        <v>535.25</v>
      </c>
      <c r="D1709" s="62">
        <f t="shared" si="52"/>
        <v>10.048798844360663</v>
      </c>
      <c r="E1709">
        <v>7.0555032925682035E-3</v>
      </c>
      <c r="G1709">
        <v>1702</v>
      </c>
      <c r="H1709">
        <f t="shared" ca="1" si="53"/>
        <v>-1.9627401356268108E-2</v>
      </c>
    </row>
    <row r="1710" spans="2:8" x14ac:dyDescent="0.3">
      <c r="B1710" s="205">
        <v>39447</v>
      </c>
      <c r="C1710" s="81">
        <v>48.444180000000003</v>
      </c>
      <c r="D1710" s="62">
        <f t="shared" si="52"/>
        <v>-0.58090962723934036</v>
      </c>
      <c r="E1710">
        <v>7.0544270525196599E-3</v>
      </c>
      <c r="G1710">
        <v>1703</v>
      </c>
      <c r="H1710">
        <f t="shared" ca="1" si="53"/>
        <v>9.6255685948085125E-3</v>
      </c>
    </row>
    <row r="1711" spans="2:8" x14ac:dyDescent="0.3">
      <c r="B1711" s="205">
        <v>41159</v>
      </c>
      <c r="C1711" s="81">
        <v>115.593636</v>
      </c>
      <c r="D1711" s="62">
        <f t="shared" si="52"/>
        <v>-0.55704118598374941</v>
      </c>
      <c r="E1711">
        <v>7.0535263781180491E-3</v>
      </c>
      <c r="G1711">
        <v>1704</v>
      </c>
      <c r="H1711">
        <f t="shared" ca="1" si="53"/>
        <v>-1.229271774648848E-2</v>
      </c>
    </row>
    <row r="1712" spans="2:8" x14ac:dyDescent="0.3">
      <c r="B1712" s="205">
        <v>42692</v>
      </c>
      <c r="C1712" s="81">
        <v>260.95797700000003</v>
      </c>
      <c r="D1712" s="62">
        <f t="shared" si="52"/>
        <v>-0.29475377492211136</v>
      </c>
      <c r="E1712">
        <v>7.0526066193570174E-3</v>
      </c>
      <c r="G1712">
        <v>1705</v>
      </c>
      <c r="H1712">
        <f t="shared" ca="1" si="53"/>
        <v>-1.1958087309248088E-2</v>
      </c>
    </row>
    <row r="1713" spans="2:8" x14ac:dyDescent="0.3">
      <c r="B1713" s="205">
        <v>43607</v>
      </c>
      <c r="C1713" s="81">
        <v>370.02392600000002</v>
      </c>
      <c r="D1713" s="62">
        <f t="shared" si="52"/>
        <v>1.3698066675335758</v>
      </c>
      <c r="E1713">
        <v>7.0502978837709432E-3</v>
      </c>
      <c r="G1713">
        <v>1706</v>
      </c>
      <c r="H1713">
        <f t="shared" ca="1" si="53"/>
        <v>-2.8454724628085997E-2</v>
      </c>
    </row>
    <row r="1714" spans="2:8" x14ac:dyDescent="0.3">
      <c r="B1714" s="205">
        <v>41555</v>
      </c>
      <c r="C1714" s="81">
        <v>156.14097599999999</v>
      </c>
      <c r="D1714" s="62">
        <f t="shared" si="52"/>
        <v>-0.53833568885919325</v>
      </c>
      <c r="E1714">
        <v>7.0379477698459848E-3</v>
      </c>
      <c r="G1714">
        <v>1707</v>
      </c>
      <c r="H1714">
        <f t="shared" ca="1" si="53"/>
        <v>-1.8086163502583078E-2</v>
      </c>
    </row>
    <row r="1715" spans="2:8" x14ac:dyDescent="0.3">
      <c r="B1715" s="205">
        <v>43209</v>
      </c>
      <c r="C1715" s="81">
        <v>338.21322600000002</v>
      </c>
      <c r="D1715" s="62">
        <f t="shared" si="52"/>
        <v>3.6883498480074794</v>
      </c>
      <c r="E1715">
        <v>7.0253708572044268E-3</v>
      </c>
      <c r="G1715">
        <v>1708</v>
      </c>
      <c r="H1715">
        <f t="shared" ca="1" si="53"/>
        <v>-2.0223832381796467E-2</v>
      </c>
    </row>
    <row r="1716" spans="2:8" x14ac:dyDescent="0.3">
      <c r="B1716" s="205">
        <v>40186</v>
      </c>
      <c r="C1716" s="81">
        <v>72.139076000000003</v>
      </c>
      <c r="D1716" s="62">
        <f t="shared" si="52"/>
        <v>0.89005250320800833</v>
      </c>
      <c r="E1716">
        <v>7.0121412126059523E-3</v>
      </c>
      <c r="G1716">
        <v>1709</v>
      </c>
      <c r="H1716">
        <f t="shared" ca="1" si="53"/>
        <v>5.6939538855449521E-4</v>
      </c>
    </row>
    <row r="1717" spans="2:8" x14ac:dyDescent="0.3">
      <c r="B1717" s="205">
        <v>38938</v>
      </c>
      <c r="C1717" s="81">
        <v>38.167763000000001</v>
      </c>
      <c r="D1717" s="62">
        <f t="shared" si="52"/>
        <v>-0.57350284607157509</v>
      </c>
      <c r="E1717">
        <v>7.0075687768832292E-3</v>
      </c>
      <c r="G1717">
        <v>1710</v>
      </c>
      <c r="H1717">
        <f t="shared" ca="1" si="53"/>
        <v>9.3999270313066853E-3</v>
      </c>
    </row>
    <row r="1718" spans="2:8" x14ac:dyDescent="0.3">
      <c r="B1718" s="205">
        <v>40823</v>
      </c>
      <c r="C1718" s="81">
        <v>89.491248999999996</v>
      </c>
      <c r="D1718" s="62">
        <f t="shared" si="52"/>
        <v>8.1691750142494701</v>
      </c>
      <c r="E1718">
        <v>6.9997602993685255E-3</v>
      </c>
      <c r="G1718">
        <v>1711</v>
      </c>
      <c r="H1718">
        <f t="shared" ca="1" si="53"/>
        <v>-1.9570804241237579E-2</v>
      </c>
    </row>
    <row r="1719" spans="2:8" x14ac:dyDescent="0.3">
      <c r="B1719" s="205">
        <v>38259</v>
      </c>
      <c r="C1719" s="81">
        <v>9.7600110000000004</v>
      </c>
      <c r="D1719" s="62">
        <f t="shared" si="52"/>
        <v>-0.96345055191233397</v>
      </c>
      <c r="E1719">
        <v>6.9872039515123654E-3</v>
      </c>
      <c r="G1719">
        <v>1712</v>
      </c>
      <c r="H1719">
        <f t="shared" ca="1" si="53"/>
        <v>2.3919123443043476E-3</v>
      </c>
    </row>
    <row r="1720" spans="2:8" x14ac:dyDescent="0.3">
      <c r="B1720" s="205">
        <v>42192</v>
      </c>
      <c r="C1720" s="81">
        <v>267.035797</v>
      </c>
      <c r="D1720" s="62">
        <f t="shared" si="52"/>
        <v>27.06808435987962</v>
      </c>
      <c r="E1720">
        <v>6.9832164811174441E-3</v>
      </c>
      <c r="G1720">
        <v>1713</v>
      </c>
      <c r="H1720">
        <f t="shared" ca="1" si="53"/>
        <v>2.9202317268989194E-2</v>
      </c>
    </row>
    <row r="1721" spans="2:8" x14ac:dyDescent="0.3">
      <c r="B1721" s="205">
        <v>37936</v>
      </c>
      <c r="C1721" s="81">
        <v>9.5138590000000001</v>
      </c>
      <c r="D1721" s="62">
        <f t="shared" si="52"/>
        <v>0.72840133950363961</v>
      </c>
      <c r="E1721">
        <v>6.9814463511941082E-3</v>
      </c>
      <c r="G1721">
        <v>1714</v>
      </c>
      <c r="H1721">
        <f t="shared" ca="1" si="53"/>
        <v>1.811038787007173E-3</v>
      </c>
    </row>
    <row r="1722" spans="2:8" x14ac:dyDescent="0.3">
      <c r="B1722" s="205">
        <v>37679</v>
      </c>
      <c r="C1722" s="81">
        <v>5.5044269999999997</v>
      </c>
      <c r="D1722" s="62">
        <f t="shared" si="52"/>
        <v>-0.99043115142045202</v>
      </c>
      <c r="E1722">
        <v>6.9780507156325345E-3</v>
      </c>
      <c r="G1722">
        <v>1715</v>
      </c>
      <c r="H1722">
        <f t="shared" ca="1" si="53"/>
        <v>-2.243938507679245E-2</v>
      </c>
    </row>
    <row r="1723" spans="2:8" x14ac:dyDescent="0.3">
      <c r="B1723" s="205">
        <v>44383</v>
      </c>
      <c r="C1723" s="81">
        <v>575.24444600000004</v>
      </c>
      <c r="D1723" s="62">
        <f t="shared" si="52"/>
        <v>13.989975863365149</v>
      </c>
      <c r="E1723">
        <v>6.9762200562905252E-3</v>
      </c>
      <c r="G1723">
        <v>1716</v>
      </c>
      <c r="H1723">
        <f t="shared" ca="1" si="53"/>
        <v>-1.4480391178506604E-2</v>
      </c>
    </row>
    <row r="1724" spans="2:8" x14ac:dyDescent="0.3">
      <c r="B1724" s="205">
        <v>38957</v>
      </c>
      <c r="C1724" s="81">
        <v>38.375275000000002</v>
      </c>
      <c r="D1724" s="62">
        <f t="shared" si="52"/>
        <v>-0.86769030368055533</v>
      </c>
      <c r="E1724">
        <v>6.9696230601870249E-3</v>
      </c>
      <c r="G1724">
        <v>1717</v>
      </c>
      <c r="H1724">
        <f t="shared" ca="1" si="53"/>
        <v>7.3487212463841777E-3</v>
      </c>
    </row>
    <row r="1725" spans="2:8" x14ac:dyDescent="0.3">
      <c r="B1725" s="205">
        <v>42552</v>
      </c>
      <c r="C1725" s="81">
        <v>290.04129</v>
      </c>
      <c r="D1725" s="62">
        <f t="shared" si="52"/>
        <v>-0.34225264920378046</v>
      </c>
      <c r="E1725">
        <v>6.9658507541458881E-3</v>
      </c>
      <c r="G1725">
        <v>1718</v>
      </c>
      <c r="H1725">
        <f t="shared" ca="1" si="53"/>
        <v>1.8153830668329117E-2</v>
      </c>
    </row>
    <row r="1726" spans="2:8" x14ac:dyDescent="0.3">
      <c r="B1726" s="205">
        <v>43838</v>
      </c>
      <c r="C1726" s="81">
        <v>440.96154799999999</v>
      </c>
      <c r="D1726" s="62">
        <f t="shared" si="52"/>
        <v>2.7548541831901399</v>
      </c>
      <c r="E1726">
        <v>6.9460422289847976E-3</v>
      </c>
      <c r="G1726">
        <v>1719</v>
      </c>
      <c r="H1726">
        <f t="shared" ca="1" si="53"/>
        <v>4.4145436540946395E-3</v>
      </c>
    </row>
    <row r="1727" spans="2:8" x14ac:dyDescent="0.3">
      <c r="B1727" s="205">
        <v>41193</v>
      </c>
      <c r="C1727" s="81">
        <v>117.437729</v>
      </c>
      <c r="D1727" s="62">
        <f t="shared" si="52"/>
        <v>-0.76062215204104888</v>
      </c>
      <c r="E1727">
        <v>6.9417302145156666E-3</v>
      </c>
      <c r="G1727">
        <v>1720</v>
      </c>
      <c r="H1727">
        <f t="shared" ca="1" si="53"/>
        <v>1.0280891233041468E-2</v>
      </c>
    </row>
    <row r="1728" spans="2:8" x14ac:dyDescent="0.3">
      <c r="B1728" s="205">
        <v>43880</v>
      </c>
      <c r="C1728" s="81">
        <v>490.595642</v>
      </c>
      <c r="D1728" s="62">
        <f t="shared" si="52"/>
        <v>0.91153781080118768</v>
      </c>
      <c r="E1728">
        <v>6.9368859509732882E-3</v>
      </c>
      <c r="G1728">
        <v>1721</v>
      </c>
      <c r="H1728">
        <f t="shared" ca="1" si="53"/>
        <v>3.9606904905410516E-3</v>
      </c>
    </row>
    <row r="1729" spans="2:8" x14ac:dyDescent="0.3">
      <c r="B1729" s="205">
        <v>42328</v>
      </c>
      <c r="C1729" s="81">
        <v>256.649719</v>
      </c>
      <c r="D1729" s="62">
        <f t="shared" si="52"/>
        <v>-0.40011112062530169</v>
      </c>
      <c r="E1729">
        <v>6.9344017084468912E-3</v>
      </c>
      <c r="G1729">
        <v>1722</v>
      </c>
      <c r="H1729">
        <f t="shared" ca="1" si="53"/>
        <v>-7.1176999583879652E-3</v>
      </c>
    </row>
    <row r="1730" spans="2:8" x14ac:dyDescent="0.3">
      <c r="B1730" s="205">
        <v>44001</v>
      </c>
      <c r="C1730" s="81">
        <v>427.82876599999997</v>
      </c>
      <c r="D1730" s="62">
        <f t="shared" si="52"/>
        <v>35.429651095017178</v>
      </c>
      <c r="E1730">
        <v>6.9319046349253797E-3</v>
      </c>
      <c r="G1730">
        <v>1723</v>
      </c>
      <c r="H1730">
        <f t="shared" ca="1" si="53"/>
        <v>-2.9631192559805349E-2</v>
      </c>
    </row>
    <row r="1731" spans="2:8" x14ac:dyDescent="0.3">
      <c r="B1731" s="205">
        <v>38365</v>
      </c>
      <c r="C1731" s="81">
        <v>11.743971</v>
      </c>
      <c r="D1731" s="62">
        <f t="shared" si="52"/>
        <v>-0.96445310299524845</v>
      </c>
      <c r="E1731">
        <v>6.9158761034283011E-3</v>
      </c>
      <c r="G1731">
        <v>1724</v>
      </c>
      <c r="H1731">
        <f t="shared" ca="1" si="53"/>
        <v>6.817228588274259E-3</v>
      </c>
    </row>
    <row r="1732" spans="2:8" x14ac:dyDescent="0.3">
      <c r="B1732" s="205">
        <v>43088</v>
      </c>
      <c r="C1732" s="81">
        <v>330.379639</v>
      </c>
      <c r="D1732" s="62">
        <f t="shared" si="52"/>
        <v>-0.3394461780185738</v>
      </c>
      <c r="E1732">
        <v>6.9034955364453273E-3</v>
      </c>
      <c r="G1732">
        <v>1725</v>
      </c>
      <c r="H1732">
        <f t="shared" ca="1" si="53"/>
        <v>-3.1986715240721834E-3</v>
      </c>
    </row>
    <row r="1733" spans="2:8" x14ac:dyDescent="0.3">
      <c r="B1733" s="205">
        <v>43895</v>
      </c>
      <c r="C1733" s="81">
        <v>500.15551799999997</v>
      </c>
      <c r="D1733" s="62">
        <f t="shared" si="52"/>
        <v>0.48191882391573765</v>
      </c>
      <c r="E1733">
        <v>6.9011861390587377E-3</v>
      </c>
      <c r="G1733">
        <v>1726</v>
      </c>
      <c r="H1733">
        <f t="shared" ca="1" si="53"/>
        <v>-4.3917418921639488E-3</v>
      </c>
    </row>
    <row r="1734" spans="2:8" x14ac:dyDescent="0.3">
      <c r="B1734" s="205">
        <v>43213</v>
      </c>
      <c r="C1734" s="81">
        <v>337.50534099999999</v>
      </c>
      <c r="D1734" s="62">
        <f t="shared" si="52"/>
        <v>0.33356191869251889</v>
      </c>
      <c r="E1734">
        <v>6.8983738547278165E-3</v>
      </c>
      <c r="G1734">
        <v>1727</v>
      </c>
      <c r="H1734">
        <f t="shared" ca="1" si="53"/>
        <v>3.9252414372698989E-2</v>
      </c>
    </row>
    <row r="1735" spans="2:8" x14ac:dyDescent="0.3">
      <c r="B1735" s="205">
        <v>42772</v>
      </c>
      <c r="C1735" s="81">
        <v>253.08561700000001</v>
      </c>
      <c r="D1735" s="62">
        <f t="shared" si="52"/>
        <v>33.366470459314769</v>
      </c>
      <c r="E1735">
        <v>6.8976968971641668E-3</v>
      </c>
      <c r="G1735">
        <v>1728</v>
      </c>
      <c r="H1735">
        <f t="shared" ca="1" si="53"/>
        <v>-1.0740794130367964E-2</v>
      </c>
    </row>
    <row r="1736" spans="2:8" x14ac:dyDescent="0.3">
      <c r="B1736" s="205">
        <v>37833</v>
      </c>
      <c r="C1736" s="81">
        <v>7.3643179999999999</v>
      </c>
      <c r="D1736" s="62">
        <f t="shared" ref="D1736:D1799" si="54">(C1736-C1737)/C1737</f>
        <v>-0.84420936249031031</v>
      </c>
      <c r="E1736">
        <v>6.8963405054964545E-3</v>
      </c>
      <c r="G1736">
        <v>1729</v>
      </c>
      <c r="H1736">
        <f t="shared" ca="1" si="53"/>
        <v>1.5601558815221364E-2</v>
      </c>
    </row>
    <row r="1737" spans="2:8" x14ac:dyDescent="0.3">
      <c r="B1737" s="205">
        <v>39966</v>
      </c>
      <c r="C1737" s="81">
        <v>47.270606999999998</v>
      </c>
      <c r="D1737" s="62">
        <f t="shared" si="54"/>
        <v>-0.90321589231232902</v>
      </c>
      <c r="E1737">
        <v>6.8867656946006795E-3</v>
      </c>
      <c r="G1737">
        <v>1730</v>
      </c>
      <c r="H1737">
        <f t="shared" ref="H1737:H1800" ca="1" si="55">_xlfn.NORM.INV(RAND(),N$10,N$11)</f>
        <v>5.2541830927173586E-2</v>
      </c>
    </row>
    <row r="1738" spans="2:8" x14ac:dyDescent="0.3">
      <c r="B1738" s="205">
        <v>44707</v>
      </c>
      <c r="C1738" s="81">
        <v>488.41290300000003</v>
      </c>
      <c r="D1738" s="62">
        <f t="shared" si="54"/>
        <v>-0.14738260584756688</v>
      </c>
      <c r="E1738">
        <v>6.8763695599777389E-3</v>
      </c>
      <c r="G1738">
        <v>1731</v>
      </c>
      <c r="H1738">
        <f t="shared" ca="1" si="55"/>
        <v>4.1935021024734835E-2</v>
      </c>
    </row>
    <row r="1739" spans="2:8" x14ac:dyDescent="0.3">
      <c r="B1739" s="205">
        <v>45127</v>
      </c>
      <c r="C1739" s="81">
        <v>572.83947799999999</v>
      </c>
      <c r="D1739" s="62">
        <f t="shared" si="54"/>
        <v>5.2971218595983709</v>
      </c>
      <c r="E1739">
        <v>6.8749935064290595E-3</v>
      </c>
      <c r="G1739">
        <v>1732</v>
      </c>
      <c r="H1739">
        <f t="shared" ca="1" si="55"/>
        <v>-1.9207214139616596E-2</v>
      </c>
    </row>
    <row r="1740" spans="2:8" x14ac:dyDescent="0.3">
      <c r="B1740" s="205">
        <v>40653</v>
      </c>
      <c r="C1740" s="81">
        <v>90.968459999999993</v>
      </c>
      <c r="D1740" s="62">
        <f t="shared" si="54"/>
        <v>0.28593150577749532</v>
      </c>
      <c r="E1740">
        <v>6.8457706310721929E-3</v>
      </c>
      <c r="G1740">
        <v>1733</v>
      </c>
      <c r="H1740">
        <f t="shared" ca="1" si="55"/>
        <v>-4.8426563436075556E-2</v>
      </c>
    </row>
    <row r="1741" spans="2:8" x14ac:dyDescent="0.3">
      <c r="B1741" s="205">
        <v>40196</v>
      </c>
      <c r="C1741" s="81">
        <v>70.741294999999994</v>
      </c>
      <c r="D1741" s="62">
        <f t="shared" si="54"/>
        <v>-0.23290876322693099</v>
      </c>
      <c r="E1741">
        <v>6.8384771722981271E-3</v>
      </c>
      <c r="G1741">
        <v>1734</v>
      </c>
      <c r="H1741">
        <f t="shared" ca="1" si="55"/>
        <v>-1.1329256604617952E-2</v>
      </c>
    </row>
    <row r="1742" spans="2:8" x14ac:dyDescent="0.3">
      <c r="B1742" s="205">
        <v>40982</v>
      </c>
      <c r="C1742" s="81">
        <v>92.220184000000003</v>
      </c>
      <c r="D1742" s="62">
        <f t="shared" si="54"/>
        <v>0.19210729337206861</v>
      </c>
      <c r="E1742">
        <v>6.8291968006084494E-3</v>
      </c>
      <c r="G1742">
        <v>1735</v>
      </c>
      <c r="H1742">
        <f t="shared" ca="1" si="55"/>
        <v>-6.6343250709557247E-3</v>
      </c>
    </row>
    <row r="1743" spans="2:8" x14ac:dyDescent="0.3">
      <c r="B1743" s="205">
        <v>40218</v>
      </c>
      <c r="C1743" s="81">
        <v>77.358963000000003</v>
      </c>
      <c r="D1743" s="62">
        <f t="shared" si="54"/>
        <v>-0.73467181694689188</v>
      </c>
      <c r="E1743">
        <v>6.8219347636496643E-3</v>
      </c>
      <c r="G1743">
        <v>1736</v>
      </c>
      <c r="H1743">
        <f t="shared" ca="1" si="55"/>
        <v>-2.9900256071641467E-2</v>
      </c>
    </row>
    <row r="1744" spans="2:8" x14ac:dyDescent="0.3">
      <c r="B1744" s="205">
        <v>42965</v>
      </c>
      <c r="C1744" s="81">
        <v>291.55954000000003</v>
      </c>
      <c r="D1744" s="62">
        <f t="shared" si="54"/>
        <v>2.1175875779272486</v>
      </c>
      <c r="E1744">
        <v>6.8192879944815269E-3</v>
      </c>
      <c r="G1744">
        <v>1737</v>
      </c>
      <c r="H1744">
        <f t="shared" ca="1" si="55"/>
        <v>9.9848470577550454E-3</v>
      </c>
    </row>
    <row r="1745" spans="2:8" x14ac:dyDescent="0.3">
      <c r="B1745" s="205">
        <v>40373</v>
      </c>
      <c r="C1745" s="81">
        <v>93.520882</v>
      </c>
      <c r="D1745" s="62">
        <f t="shared" si="54"/>
        <v>-0.82668479214313373</v>
      </c>
      <c r="E1745">
        <v>6.8186776280540198E-3</v>
      </c>
      <c r="G1745">
        <v>1738</v>
      </c>
      <c r="H1745">
        <f t="shared" ca="1" si="55"/>
        <v>-5.1049439537248272E-3</v>
      </c>
    </row>
    <row r="1746" spans="2:8" x14ac:dyDescent="0.3">
      <c r="B1746" s="205">
        <v>45322</v>
      </c>
      <c r="C1746" s="81">
        <v>539.59997599999997</v>
      </c>
      <c r="D1746" s="62">
        <f t="shared" si="54"/>
        <v>0.52078747754449795</v>
      </c>
      <c r="E1746">
        <v>6.8102694622198352E-3</v>
      </c>
      <c r="G1746">
        <v>1739</v>
      </c>
      <c r="H1746">
        <f t="shared" ca="1" si="55"/>
        <v>4.9413200470330172E-3</v>
      </c>
    </row>
    <row r="1747" spans="2:8" x14ac:dyDescent="0.3">
      <c r="B1747" s="205">
        <v>43595</v>
      </c>
      <c r="C1747" s="81">
        <v>354.81616200000002</v>
      </c>
      <c r="D1747" s="62">
        <f t="shared" si="54"/>
        <v>-0.36747923165062479</v>
      </c>
      <c r="E1747">
        <v>6.8062764338632127E-3</v>
      </c>
      <c r="G1747">
        <v>1740</v>
      </c>
      <c r="H1747">
        <f t="shared" ca="1" si="55"/>
        <v>2.0706375116662505E-2</v>
      </c>
    </row>
    <row r="1748" spans="2:8" x14ac:dyDescent="0.3">
      <c r="B1748" s="205">
        <v>44365</v>
      </c>
      <c r="C1748" s="81">
        <v>560.95574999999997</v>
      </c>
      <c r="D1748" s="62">
        <f t="shared" si="54"/>
        <v>13.636734175861683</v>
      </c>
      <c r="E1748">
        <v>6.80401029286127E-3</v>
      </c>
      <c r="G1748">
        <v>1741</v>
      </c>
      <c r="H1748">
        <f t="shared" ca="1" si="55"/>
        <v>2.0506868692972427E-2</v>
      </c>
    </row>
    <row r="1749" spans="2:8" x14ac:dyDescent="0.3">
      <c r="B1749" s="205">
        <v>39878</v>
      </c>
      <c r="C1749" s="81">
        <v>38.325198999999998</v>
      </c>
      <c r="D1749" s="62">
        <f t="shared" si="54"/>
        <v>-0.5551014628071862</v>
      </c>
      <c r="E1749">
        <v>6.7952349108381955E-3</v>
      </c>
      <c r="G1749">
        <v>1742</v>
      </c>
      <c r="H1749">
        <f t="shared" ca="1" si="55"/>
        <v>7.3786201607832069E-4</v>
      </c>
    </row>
    <row r="1750" spans="2:8" x14ac:dyDescent="0.3">
      <c r="B1750" s="205">
        <v>40884</v>
      </c>
      <c r="C1750" s="81">
        <v>86.143683999999993</v>
      </c>
      <c r="D1750" s="62">
        <f t="shared" si="54"/>
        <v>-0.66985229986846428</v>
      </c>
      <c r="E1750">
        <v>6.7887430545182023E-3</v>
      </c>
      <c r="G1750">
        <v>1743</v>
      </c>
      <c r="H1750">
        <f t="shared" ca="1" si="55"/>
        <v>-1.686988601057697E-2</v>
      </c>
    </row>
    <row r="1751" spans="2:8" x14ac:dyDescent="0.3">
      <c r="B1751" s="205">
        <v>42258</v>
      </c>
      <c r="C1751" s="81">
        <v>260.92468300000002</v>
      </c>
      <c r="D1751" s="62">
        <f t="shared" si="54"/>
        <v>0.2288264966557419</v>
      </c>
      <c r="E1751">
        <v>6.7881235520928654E-3</v>
      </c>
      <c r="G1751">
        <v>1744</v>
      </c>
      <c r="H1751">
        <f t="shared" ca="1" si="55"/>
        <v>-1.096590434700502E-2</v>
      </c>
    </row>
    <row r="1752" spans="2:8" x14ac:dyDescent="0.3">
      <c r="B1752" s="205">
        <v>41999</v>
      </c>
      <c r="C1752" s="81">
        <v>212.33647199999999</v>
      </c>
      <c r="D1752" s="62">
        <f t="shared" si="54"/>
        <v>36.484548356117948</v>
      </c>
      <c r="E1752">
        <v>6.7864861746131638E-3</v>
      </c>
      <c r="G1752">
        <v>1745</v>
      </c>
      <c r="H1752">
        <f t="shared" ca="1" si="55"/>
        <v>2.3480304938080645E-2</v>
      </c>
    </row>
    <row r="1753" spans="2:8" x14ac:dyDescent="0.3">
      <c r="B1753" s="205">
        <v>37670</v>
      </c>
      <c r="C1753" s="81">
        <v>5.6646400000000003</v>
      </c>
      <c r="D1753" s="62">
        <f t="shared" si="54"/>
        <v>-0.93907664786738254</v>
      </c>
      <c r="E1753">
        <v>6.7795314845210198E-3</v>
      </c>
      <c r="G1753">
        <v>1746</v>
      </c>
      <c r="H1753">
        <f t="shared" ca="1" si="55"/>
        <v>-1.7935363713466251E-2</v>
      </c>
    </row>
    <row r="1754" spans="2:8" x14ac:dyDescent="0.3">
      <c r="B1754" s="205">
        <v>40968</v>
      </c>
      <c r="C1754" s="81">
        <v>92.979782</v>
      </c>
      <c r="D1754" s="62">
        <f t="shared" si="54"/>
        <v>-0.62379016421152755</v>
      </c>
      <c r="E1754">
        <v>6.7732894559036578E-3</v>
      </c>
      <c r="G1754">
        <v>1747</v>
      </c>
      <c r="H1754">
        <f t="shared" ca="1" si="55"/>
        <v>1.1701970037917748E-2</v>
      </c>
    </row>
    <row r="1755" spans="2:8" x14ac:dyDescent="0.3">
      <c r="B1755" s="205">
        <v>42039</v>
      </c>
      <c r="C1755" s="81">
        <v>247.14872700000001</v>
      </c>
      <c r="D1755" s="62">
        <f t="shared" si="54"/>
        <v>-0.19980547936724469</v>
      </c>
      <c r="E1755">
        <v>6.7706089724241568E-3</v>
      </c>
      <c r="G1755">
        <v>1748</v>
      </c>
      <c r="H1755">
        <f t="shared" ca="1" si="55"/>
        <v>-1.9566206827856807E-2</v>
      </c>
    </row>
    <row r="1756" spans="2:8" x14ac:dyDescent="0.3">
      <c r="B1756" s="205">
        <v>43168</v>
      </c>
      <c r="C1756" s="81">
        <v>308.86080900000002</v>
      </c>
      <c r="D1756" s="62">
        <f t="shared" si="54"/>
        <v>7.0049251957691006</v>
      </c>
      <c r="E1756">
        <v>6.7681232635081147E-3</v>
      </c>
      <c r="G1756">
        <v>1749</v>
      </c>
      <c r="H1756">
        <f t="shared" ca="1" si="55"/>
        <v>2.4618396819856194E-2</v>
      </c>
    </row>
    <row r="1757" spans="2:8" x14ac:dyDescent="0.3">
      <c r="B1757" s="205">
        <v>39881</v>
      </c>
      <c r="C1757" s="81">
        <v>38.583846999999999</v>
      </c>
      <c r="D1757" s="62">
        <f t="shared" si="54"/>
        <v>-0.7641059171322151</v>
      </c>
      <c r="E1757">
        <v>6.7487712196876238E-3</v>
      </c>
      <c r="G1757">
        <v>1750</v>
      </c>
      <c r="H1757">
        <f t="shared" ca="1" si="55"/>
        <v>1.694510040835806E-2</v>
      </c>
    </row>
    <row r="1758" spans="2:8" x14ac:dyDescent="0.3">
      <c r="B1758" s="205">
        <v>41726</v>
      </c>
      <c r="C1758" s="81">
        <v>163.56428500000001</v>
      </c>
      <c r="D1758" s="62">
        <f t="shared" si="54"/>
        <v>27.681469899098445</v>
      </c>
      <c r="E1758">
        <v>6.7455106164583615E-3</v>
      </c>
      <c r="G1758">
        <v>1751</v>
      </c>
      <c r="H1758">
        <f t="shared" ca="1" si="55"/>
        <v>-2.060317047477226E-2</v>
      </c>
    </row>
    <row r="1759" spans="2:8" x14ac:dyDescent="0.3">
      <c r="B1759" s="205">
        <v>37592</v>
      </c>
      <c r="C1759" s="81">
        <v>5.7027859999999997</v>
      </c>
      <c r="D1759" s="62">
        <f t="shared" si="54"/>
        <v>-0.97857755695843329</v>
      </c>
      <c r="E1759">
        <v>6.7340554739576293E-3</v>
      </c>
      <c r="G1759">
        <v>1752</v>
      </c>
      <c r="H1759">
        <f t="shared" ca="1" si="55"/>
        <v>-7.7055386702794991E-3</v>
      </c>
    </row>
    <row r="1760" spans="2:8" x14ac:dyDescent="0.3">
      <c r="B1760" s="205">
        <v>42816</v>
      </c>
      <c r="C1760" s="81">
        <v>266.20614599999999</v>
      </c>
      <c r="D1760" s="62">
        <f t="shared" si="54"/>
        <v>0.15976983761854466</v>
      </c>
      <c r="E1760">
        <v>6.7339910593421232E-3</v>
      </c>
      <c r="G1760">
        <v>1753</v>
      </c>
      <c r="H1760">
        <f t="shared" ca="1" si="55"/>
        <v>-2.5936720196552358E-2</v>
      </c>
    </row>
    <row r="1761" spans="2:8" x14ac:dyDescent="0.3">
      <c r="B1761" s="205">
        <v>42459</v>
      </c>
      <c r="C1761" s="81">
        <v>229.53360000000001</v>
      </c>
      <c r="D1761" s="62">
        <f t="shared" si="54"/>
        <v>4.9667861651549732</v>
      </c>
      <c r="E1761">
        <v>6.7319058008453404E-3</v>
      </c>
      <c r="G1761">
        <v>1754</v>
      </c>
      <c r="H1761">
        <f t="shared" ca="1" si="55"/>
        <v>-4.0537975657341185E-2</v>
      </c>
    </row>
    <row r="1762" spans="2:8" x14ac:dyDescent="0.3">
      <c r="B1762" s="205">
        <v>39685</v>
      </c>
      <c r="C1762" s="81">
        <v>38.468547999999998</v>
      </c>
      <c r="D1762" s="62">
        <f t="shared" si="54"/>
        <v>-0.92610808612581097</v>
      </c>
      <c r="E1762">
        <v>6.7114360926082538E-3</v>
      </c>
      <c r="G1762">
        <v>1755</v>
      </c>
      <c r="H1762">
        <f t="shared" ca="1" si="55"/>
        <v>-7.837400161845285E-3</v>
      </c>
    </row>
    <row r="1763" spans="2:8" x14ac:dyDescent="0.3">
      <c r="B1763" s="205">
        <v>45069</v>
      </c>
      <c r="C1763" s="81">
        <v>520.60565199999996</v>
      </c>
      <c r="D1763" s="62">
        <f t="shared" si="54"/>
        <v>2.2979698764193275</v>
      </c>
      <c r="E1763">
        <v>6.7017823357130449E-3</v>
      </c>
      <c r="G1763">
        <v>1756</v>
      </c>
      <c r="H1763">
        <f t="shared" ca="1" si="55"/>
        <v>-7.7935733984296979E-3</v>
      </c>
    </row>
    <row r="1764" spans="2:8" x14ac:dyDescent="0.3">
      <c r="B1764" s="205">
        <v>41704</v>
      </c>
      <c r="C1764" s="81">
        <v>157.85640000000001</v>
      </c>
      <c r="D1764" s="62">
        <f t="shared" si="54"/>
        <v>0.67759621187458507</v>
      </c>
      <c r="E1764">
        <v>6.6977474200120065E-3</v>
      </c>
      <c r="G1764">
        <v>1757</v>
      </c>
      <c r="H1764">
        <f t="shared" ca="1" si="55"/>
        <v>-1.6112856965567334E-3</v>
      </c>
    </row>
    <row r="1765" spans="2:8" x14ac:dyDescent="0.3">
      <c r="B1765" s="205">
        <v>41009</v>
      </c>
      <c r="C1765" s="81">
        <v>94.096778999999998</v>
      </c>
      <c r="D1765" s="62">
        <f t="shared" si="54"/>
        <v>-0.78000876605066027</v>
      </c>
      <c r="E1765">
        <v>6.6920997962368013E-3</v>
      </c>
      <c r="G1765">
        <v>1758</v>
      </c>
      <c r="H1765">
        <f t="shared" ca="1" si="55"/>
        <v>1.6524332375089486E-2</v>
      </c>
    </row>
    <row r="1766" spans="2:8" x14ac:dyDescent="0.3">
      <c r="B1766" s="205">
        <v>43717</v>
      </c>
      <c r="C1766" s="81">
        <v>427.72967499999999</v>
      </c>
      <c r="D1766" s="62">
        <f t="shared" si="54"/>
        <v>1.4853086584232309</v>
      </c>
      <c r="E1766">
        <v>6.6849457331490244E-3</v>
      </c>
      <c r="G1766">
        <v>1759</v>
      </c>
      <c r="H1766">
        <f t="shared" ca="1" si="55"/>
        <v>4.7486373770220823E-2</v>
      </c>
    </row>
    <row r="1767" spans="2:8" x14ac:dyDescent="0.3">
      <c r="B1767" s="205">
        <v>41807</v>
      </c>
      <c r="C1767" s="81">
        <v>172.103241</v>
      </c>
      <c r="D1767" s="62">
        <f t="shared" si="54"/>
        <v>-0.70314547496014979</v>
      </c>
      <c r="E1767">
        <v>6.6776214058424984E-3</v>
      </c>
      <c r="G1767">
        <v>1760</v>
      </c>
      <c r="H1767">
        <f t="shared" ca="1" si="55"/>
        <v>-3.0761547837627506E-2</v>
      </c>
    </row>
    <row r="1768" spans="2:8" x14ac:dyDescent="0.3">
      <c r="B1768" s="205">
        <v>44796</v>
      </c>
      <c r="C1768" s="81">
        <v>579.75616500000001</v>
      </c>
      <c r="D1768" s="62">
        <f t="shared" si="54"/>
        <v>0.80775211428666027</v>
      </c>
      <c r="E1768">
        <v>6.6756864543576818E-3</v>
      </c>
      <c r="G1768">
        <v>1761</v>
      </c>
      <c r="H1768">
        <f t="shared" ca="1" si="55"/>
        <v>-3.3313759383342925E-2</v>
      </c>
    </row>
    <row r="1769" spans="2:8" x14ac:dyDescent="0.3">
      <c r="B1769" s="205">
        <v>43060</v>
      </c>
      <c r="C1769" s="81">
        <v>320.70556599999998</v>
      </c>
      <c r="D1769" s="62">
        <f t="shared" si="54"/>
        <v>-0.39626316691976865</v>
      </c>
      <c r="E1769">
        <v>6.6655830943585272E-3</v>
      </c>
      <c r="G1769">
        <v>1762</v>
      </c>
      <c r="H1769">
        <f t="shared" ca="1" si="55"/>
        <v>2.9105119393539438E-3</v>
      </c>
    </row>
    <row r="1770" spans="2:8" x14ac:dyDescent="0.3">
      <c r="B1770" s="205">
        <v>45048</v>
      </c>
      <c r="C1770" s="81">
        <v>531.20092799999998</v>
      </c>
      <c r="D1770" s="62">
        <f t="shared" si="54"/>
        <v>1.2878370975315785</v>
      </c>
      <c r="E1770">
        <v>6.6616533412053201E-3</v>
      </c>
      <c r="G1770">
        <v>1763</v>
      </c>
      <c r="H1770">
        <f t="shared" ca="1" si="55"/>
        <v>2.3411117122939466E-2</v>
      </c>
    </row>
    <row r="1771" spans="2:8" x14ac:dyDescent="0.3">
      <c r="B1771" s="205">
        <v>42447</v>
      </c>
      <c r="C1771" s="81">
        <v>232.18476899999999</v>
      </c>
      <c r="D1771" s="62">
        <f t="shared" si="54"/>
        <v>-0.36333150750314641</v>
      </c>
      <c r="E1771">
        <v>6.6546622666237634E-3</v>
      </c>
      <c r="G1771">
        <v>1764</v>
      </c>
      <c r="H1771">
        <f t="shared" ca="1" si="55"/>
        <v>3.6969606944450076E-2</v>
      </c>
    </row>
    <row r="1772" spans="2:8" x14ac:dyDescent="0.3">
      <c r="B1772" s="205">
        <v>43269</v>
      </c>
      <c r="C1772" s="81">
        <v>364.687073</v>
      </c>
      <c r="D1772" s="62">
        <f t="shared" si="54"/>
        <v>0.44378261888567866</v>
      </c>
      <c r="E1772">
        <v>6.6435585337730205E-3</v>
      </c>
      <c r="G1772">
        <v>1765</v>
      </c>
      <c r="H1772">
        <f t="shared" ca="1" si="55"/>
        <v>-2.0595704813075183E-2</v>
      </c>
    </row>
    <row r="1773" spans="2:8" x14ac:dyDescent="0.3">
      <c r="B1773" s="205">
        <v>42291</v>
      </c>
      <c r="C1773" s="81">
        <v>252.59139999999999</v>
      </c>
      <c r="D1773" s="62">
        <f t="shared" si="54"/>
        <v>1.179231595413174</v>
      </c>
      <c r="E1773">
        <v>6.6421795608469858E-3</v>
      </c>
      <c r="G1773">
        <v>1766</v>
      </c>
      <c r="H1773">
        <f t="shared" ca="1" si="55"/>
        <v>2.7279932366782125E-2</v>
      </c>
    </row>
    <row r="1774" spans="2:8" x14ac:dyDescent="0.3">
      <c r="B1774" s="205">
        <v>41185</v>
      </c>
      <c r="C1774" s="81">
        <v>115.90846999999999</v>
      </c>
      <c r="D1774" s="62">
        <f t="shared" si="54"/>
        <v>-0.78855884294354539</v>
      </c>
      <c r="E1774">
        <v>6.6404756623582922E-3</v>
      </c>
      <c r="G1774">
        <v>1767</v>
      </c>
      <c r="H1774">
        <f t="shared" ca="1" si="55"/>
        <v>-1.5124883968926247E-2</v>
      </c>
    </row>
    <row r="1775" spans="2:8" x14ac:dyDescent="0.3">
      <c r="B1775" s="205">
        <v>45089</v>
      </c>
      <c r="C1775" s="81">
        <v>548.18310499999995</v>
      </c>
      <c r="D1775" s="62">
        <f t="shared" si="54"/>
        <v>5.2465089348341643</v>
      </c>
      <c r="E1775">
        <v>6.6369147138580949E-3</v>
      </c>
      <c r="G1775">
        <v>1768</v>
      </c>
      <c r="H1775">
        <f t="shared" ca="1" si="55"/>
        <v>-5.6941546862421678E-2</v>
      </c>
    </row>
    <row r="1776" spans="2:8" x14ac:dyDescent="0.3">
      <c r="B1776" s="205">
        <v>40837</v>
      </c>
      <c r="C1776" s="81">
        <v>87.758315999999994</v>
      </c>
      <c r="D1776" s="62">
        <f t="shared" si="54"/>
        <v>-0.69286197820392548</v>
      </c>
      <c r="E1776">
        <v>6.6260111646784872E-3</v>
      </c>
      <c r="G1776">
        <v>1769</v>
      </c>
      <c r="H1776">
        <f t="shared" ca="1" si="55"/>
        <v>4.5703122653749729E-3</v>
      </c>
    </row>
    <row r="1777" spans="2:8" x14ac:dyDescent="0.3">
      <c r="B1777" s="205">
        <v>42926</v>
      </c>
      <c r="C1777" s="81">
        <v>285.72924799999998</v>
      </c>
      <c r="D1777" s="62">
        <f t="shared" si="54"/>
        <v>-0.47023405819155911</v>
      </c>
      <c r="E1777">
        <v>6.6256313595264241E-3</v>
      </c>
      <c r="G1777">
        <v>1770</v>
      </c>
      <c r="H1777">
        <f t="shared" ca="1" si="55"/>
        <v>-6.1819601911579395E-3</v>
      </c>
    </row>
    <row r="1778" spans="2:8" x14ac:dyDescent="0.3">
      <c r="B1778" s="205">
        <v>45433</v>
      </c>
      <c r="C1778" s="81">
        <v>539.34997599999997</v>
      </c>
      <c r="D1778" s="62">
        <f t="shared" si="54"/>
        <v>-1.3679024437276819E-2</v>
      </c>
      <c r="E1778">
        <v>6.6255843215882728E-3</v>
      </c>
      <c r="G1778">
        <v>1771</v>
      </c>
      <c r="H1778">
        <f t="shared" ca="1" si="55"/>
        <v>1.6397896148180172E-2</v>
      </c>
    </row>
    <row r="1779" spans="2:8" x14ac:dyDescent="0.3">
      <c r="B1779" s="205">
        <v>44865</v>
      </c>
      <c r="C1779" s="81">
        <v>546.83007799999996</v>
      </c>
      <c r="D1779" s="62">
        <f t="shared" si="54"/>
        <v>3.6995383988791919</v>
      </c>
      <c r="E1779">
        <v>6.6238131135073642E-3</v>
      </c>
      <c r="G1779">
        <v>1772</v>
      </c>
      <c r="H1779">
        <f t="shared" ca="1" si="55"/>
        <v>-2.1420120069823585E-2</v>
      </c>
    </row>
    <row r="1780" spans="2:8" x14ac:dyDescent="0.3">
      <c r="B1780" s="205">
        <v>41162</v>
      </c>
      <c r="C1780" s="81">
        <v>116.358253</v>
      </c>
      <c r="D1780" s="62">
        <f t="shared" si="54"/>
        <v>-0.4864060167493916</v>
      </c>
      <c r="E1780">
        <v>6.6146980617514377E-3</v>
      </c>
      <c r="G1780">
        <v>1773</v>
      </c>
      <c r="H1780">
        <f t="shared" ca="1" si="55"/>
        <v>2.7034722378053076E-2</v>
      </c>
    </row>
    <row r="1781" spans="2:8" x14ac:dyDescent="0.3">
      <c r="B1781" s="205">
        <v>42431</v>
      </c>
      <c r="C1781" s="81">
        <v>226.55688499999999</v>
      </c>
      <c r="D1781" s="62">
        <f t="shared" si="54"/>
        <v>5.7924345162353585</v>
      </c>
      <c r="E1781">
        <v>6.6129103870662702E-3</v>
      </c>
      <c r="G1781">
        <v>1774</v>
      </c>
      <c r="H1781">
        <f t="shared" ca="1" si="55"/>
        <v>4.5740027980309642E-2</v>
      </c>
    </row>
    <row r="1782" spans="2:8" x14ac:dyDescent="0.3">
      <c r="B1782" s="205">
        <v>38796</v>
      </c>
      <c r="C1782" s="81">
        <v>33.354298</v>
      </c>
      <c r="D1782" s="62">
        <f t="shared" si="54"/>
        <v>-0.64988892727309922</v>
      </c>
      <c r="E1782">
        <v>6.5862698501677726E-3</v>
      </c>
      <c r="G1782">
        <v>1775</v>
      </c>
      <c r="H1782">
        <f t="shared" ca="1" si="55"/>
        <v>1.0201675366888804E-3</v>
      </c>
    </row>
    <row r="1783" spans="2:8" x14ac:dyDescent="0.3">
      <c r="B1783" s="205">
        <v>40780</v>
      </c>
      <c r="C1783" s="81">
        <v>95.267760999999993</v>
      </c>
      <c r="D1783" s="62">
        <f t="shared" si="54"/>
        <v>4.5089373289439658</v>
      </c>
      <c r="E1783">
        <v>6.5727033741199547E-3</v>
      </c>
      <c r="G1783">
        <v>1776</v>
      </c>
      <c r="H1783">
        <f t="shared" ca="1" si="55"/>
        <v>7.9878996763115724E-3</v>
      </c>
    </row>
    <row r="1784" spans="2:8" x14ac:dyDescent="0.3">
      <c r="B1784" s="205">
        <v>38503</v>
      </c>
      <c r="C1784" s="81">
        <v>17.293310000000002</v>
      </c>
      <c r="D1784" s="62">
        <f t="shared" si="54"/>
        <v>-0.97284773197047725</v>
      </c>
      <c r="E1784">
        <v>6.5723168763000489E-3</v>
      </c>
      <c r="G1784">
        <v>1777</v>
      </c>
      <c r="H1784">
        <f t="shared" ca="1" si="55"/>
        <v>-2.1271900446616192E-2</v>
      </c>
    </row>
    <row r="1785" spans="2:8" x14ac:dyDescent="0.3">
      <c r="B1785" s="205">
        <v>44463</v>
      </c>
      <c r="C1785" s="81">
        <v>636.90112299999998</v>
      </c>
      <c r="D1785" s="62">
        <f t="shared" si="54"/>
        <v>5.2568390573584125</v>
      </c>
      <c r="E1785">
        <v>6.5621955145836559E-3</v>
      </c>
      <c r="G1785">
        <v>1778</v>
      </c>
      <c r="H1785">
        <f t="shared" ca="1" si="55"/>
        <v>2.4279781158213082E-2</v>
      </c>
    </row>
    <row r="1786" spans="2:8" x14ac:dyDescent="0.3">
      <c r="B1786" s="205">
        <v>40697</v>
      </c>
      <c r="C1786" s="81">
        <v>101.792793</v>
      </c>
      <c r="D1786" s="62">
        <f t="shared" si="54"/>
        <v>-0.78556882165632702</v>
      </c>
      <c r="E1786">
        <v>6.553134728251162E-3</v>
      </c>
      <c r="G1786">
        <v>1779</v>
      </c>
      <c r="H1786">
        <f t="shared" ca="1" si="55"/>
        <v>-1.6838900815833599E-2</v>
      </c>
    </row>
    <row r="1787" spans="2:8" x14ac:dyDescent="0.3">
      <c r="B1787" s="205">
        <v>43859</v>
      </c>
      <c r="C1787" s="81">
        <v>474.71078499999999</v>
      </c>
      <c r="D1787" s="62">
        <f t="shared" si="54"/>
        <v>-9.5724536254331347E-2</v>
      </c>
      <c r="E1787">
        <v>6.5520618998618297E-3</v>
      </c>
      <c r="G1787">
        <v>1780</v>
      </c>
      <c r="H1787">
        <f t="shared" ca="1" si="55"/>
        <v>-2.0714197789036201E-2</v>
      </c>
    </row>
    <row r="1788" spans="2:8" x14ac:dyDescent="0.3">
      <c r="B1788" s="205">
        <v>45071</v>
      </c>
      <c r="C1788" s="81">
        <v>524.96258499999999</v>
      </c>
      <c r="D1788" s="62">
        <f t="shared" si="54"/>
        <v>5.2561760754045697</v>
      </c>
      <c r="E1788">
        <v>6.5501326155289969E-3</v>
      </c>
      <c r="G1788">
        <v>1781</v>
      </c>
      <c r="H1788">
        <f t="shared" ca="1" si="55"/>
        <v>1.5795232053306765E-2</v>
      </c>
    </row>
    <row r="1789" spans="2:8" x14ac:dyDescent="0.3">
      <c r="B1789" s="205">
        <v>40343</v>
      </c>
      <c r="C1789" s="81">
        <v>83.911095000000003</v>
      </c>
      <c r="D1789" s="62">
        <f t="shared" si="54"/>
        <v>-0.12730848256629812</v>
      </c>
      <c r="E1789">
        <v>6.5498417940455427E-3</v>
      </c>
      <c r="G1789">
        <v>1782</v>
      </c>
      <c r="H1789">
        <f t="shared" ca="1" si="55"/>
        <v>-1.5200867213554837E-2</v>
      </c>
    </row>
    <row r="1790" spans="2:8" x14ac:dyDescent="0.3">
      <c r="B1790" s="205">
        <v>41036</v>
      </c>
      <c r="C1790" s="81">
        <v>96.152068999999997</v>
      </c>
      <c r="D1790" s="62">
        <f t="shared" si="54"/>
        <v>-0.62497379943532694</v>
      </c>
      <c r="E1790">
        <v>6.548190485653747E-3</v>
      </c>
      <c r="G1790">
        <v>1783</v>
      </c>
      <c r="H1790">
        <f t="shared" ca="1" si="55"/>
        <v>-1.9856390790526375E-2</v>
      </c>
    </row>
    <row r="1791" spans="2:8" x14ac:dyDescent="0.3">
      <c r="B1791" s="205">
        <v>42283</v>
      </c>
      <c r="C1791" s="81">
        <v>256.38760400000001</v>
      </c>
      <c r="D1791" s="62">
        <f t="shared" si="54"/>
        <v>0.58475824503076257</v>
      </c>
      <c r="E1791">
        <v>6.5428290076490212E-3</v>
      </c>
      <c r="G1791">
        <v>1784</v>
      </c>
      <c r="H1791">
        <f t="shared" ca="1" si="55"/>
        <v>-2.1102086525399716E-2</v>
      </c>
    </row>
    <row r="1792" spans="2:8" x14ac:dyDescent="0.3">
      <c r="B1792" s="205">
        <v>41724</v>
      </c>
      <c r="C1792" s="81">
        <v>161.78341699999999</v>
      </c>
      <c r="D1792" s="62">
        <f t="shared" si="54"/>
        <v>8.6269110454837818</v>
      </c>
      <c r="E1792">
        <v>6.534008518527111E-3</v>
      </c>
      <c r="G1792">
        <v>1785</v>
      </c>
      <c r="H1792">
        <f t="shared" ca="1" si="55"/>
        <v>4.4189313726564455E-2</v>
      </c>
    </row>
    <row r="1793" spans="2:8" x14ac:dyDescent="0.3">
      <c r="B1793" s="205">
        <v>38483</v>
      </c>
      <c r="C1793" s="81">
        <v>16.805330000000001</v>
      </c>
      <c r="D1793" s="62">
        <f t="shared" si="54"/>
        <v>1.0033421361037125</v>
      </c>
      <c r="E1793">
        <v>6.5218701138530788E-3</v>
      </c>
      <c r="G1793">
        <v>1786</v>
      </c>
      <c r="H1793">
        <f t="shared" ca="1" si="55"/>
        <v>1.6049655442575608E-2</v>
      </c>
    </row>
    <row r="1794" spans="2:8" x14ac:dyDescent="0.3">
      <c r="B1794" s="205">
        <v>37923</v>
      </c>
      <c r="C1794" s="81">
        <v>8.3886470000000006</v>
      </c>
      <c r="D1794" s="62">
        <f t="shared" si="54"/>
        <v>-0.97683498978226524</v>
      </c>
      <c r="E1794">
        <v>6.5178643741395821E-3</v>
      </c>
      <c r="G1794">
        <v>1787</v>
      </c>
      <c r="H1794">
        <f t="shared" ca="1" si="55"/>
        <v>7.4941314122046673E-3</v>
      </c>
    </row>
    <row r="1795" spans="2:8" x14ac:dyDescent="0.3">
      <c r="B1795" s="205">
        <v>43292</v>
      </c>
      <c r="C1795" s="81">
        <v>362.12576300000001</v>
      </c>
      <c r="D1795" s="62">
        <f t="shared" si="54"/>
        <v>9.1051331512604037</v>
      </c>
      <c r="E1795">
        <v>6.5118014715806064E-3</v>
      </c>
      <c r="G1795">
        <v>1788</v>
      </c>
      <c r="H1795">
        <f t="shared" ca="1" si="55"/>
        <v>-2.7776347342885508E-2</v>
      </c>
    </row>
    <row r="1796" spans="2:8" x14ac:dyDescent="0.3">
      <c r="B1796" s="205">
        <v>39160</v>
      </c>
      <c r="C1796" s="81">
        <v>35.835822999999998</v>
      </c>
      <c r="D1796" s="62">
        <f t="shared" si="54"/>
        <v>-0.89787670788627338</v>
      </c>
      <c r="E1796">
        <v>6.5088888689159912E-3</v>
      </c>
      <c r="G1796">
        <v>1789</v>
      </c>
      <c r="H1796">
        <f t="shared" ca="1" si="55"/>
        <v>1.8994284621187941E-3</v>
      </c>
    </row>
    <row r="1797" spans="2:8" x14ac:dyDescent="0.3">
      <c r="B1797" s="205">
        <v>43222</v>
      </c>
      <c r="C1797" s="81">
        <v>350.90744000000001</v>
      </c>
      <c r="D1797" s="62">
        <f t="shared" si="54"/>
        <v>7.2661715831912934</v>
      </c>
      <c r="E1797">
        <v>6.4970228239915606E-3</v>
      </c>
      <c r="G1797">
        <v>1790</v>
      </c>
      <c r="H1797">
        <f t="shared" ca="1" si="55"/>
        <v>-1.5238504626613119E-2</v>
      </c>
    </row>
    <row r="1798" spans="2:8" x14ac:dyDescent="0.3">
      <c r="B1798" s="205">
        <v>39321</v>
      </c>
      <c r="C1798" s="81">
        <v>42.451022999999999</v>
      </c>
      <c r="D1798" s="62">
        <f t="shared" si="54"/>
        <v>3.7680510197000257E-2</v>
      </c>
      <c r="E1798">
        <v>6.4935645356537864E-3</v>
      </c>
      <c r="G1798">
        <v>1791</v>
      </c>
      <c r="H1798">
        <f t="shared" ca="1" si="55"/>
        <v>6.875749985574108E-3</v>
      </c>
    </row>
    <row r="1799" spans="2:8" x14ac:dyDescent="0.3">
      <c r="B1799" s="205">
        <v>39080</v>
      </c>
      <c r="C1799" s="81">
        <v>40.909531000000001</v>
      </c>
      <c r="D1799" s="62">
        <f t="shared" si="54"/>
        <v>2.5351995760131496</v>
      </c>
      <c r="E1799">
        <v>6.4747749213921249E-3</v>
      </c>
      <c r="G1799">
        <v>1792</v>
      </c>
      <c r="H1799">
        <f t="shared" ca="1" si="55"/>
        <v>-1.2903243075410971E-2</v>
      </c>
    </row>
    <row r="1800" spans="2:8" x14ac:dyDescent="0.3">
      <c r="B1800" s="205">
        <v>37987</v>
      </c>
      <c r="C1800" s="81">
        <v>11.572056999999999</v>
      </c>
      <c r="D1800" s="62">
        <f t="shared" ref="D1800:D1863" si="56">(C1800-C1801)/C1801</f>
        <v>-0.92923094375808013</v>
      </c>
      <c r="E1800">
        <v>6.4666818291127933E-3</v>
      </c>
      <c r="G1800">
        <v>1793</v>
      </c>
      <c r="H1800">
        <f t="shared" ca="1" si="55"/>
        <v>-4.2818346053055623E-2</v>
      </c>
    </row>
    <row r="1801" spans="2:8" x14ac:dyDescent="0.3">
      <c r="B1801" s="205">
        <v>41718</v>
      </c>
      <c r="C1801" s="81">
        <v>163.51859999999999</v>
      </c>
      <c r="D1801" s="62">
        <f t="shared" si="56"/>
        <v>-0.6960903193998399</v>
      </c>
      <c r="E1801">
        <v>6.4643173923230731E-3</v>
      </c>
      <c r="G1801">
        <v>1794</v>
      </c>
      <c r="H1801">
        <f t="shared" ref="H1801:H1864" ca="1" si="57">_xlfn.NORM.INV(RAND(),N$10,N$11)</f>
        <v>-2.5664692907146928E-3</v>
      </c>
    </row>
    <row r="1802" spans="2:8" x14ac:dyDescent="0.3">
      <c r="B1802" s="205">
        <v>45260</v>
      </c>
      <c r="C1802" s="81">
        <v>538.04998799999998</v>
      </c>
      <c r="D1802" s="62">
        <f t="shared" si="56"/>
        <v>1.197555241896169</v>
      </c>
      <c r="E1802">
        <v>6.4534458564959145E-3</v>
      </c>
      <c r="G1802">
        <v>1795</v>
      </c>
      <c r="H1802">
        <f t="shared" ca="1" si="57"/>
        <v>-1.8371583708318772E-2</v>
      </c>
    </row>
    <row r="1803" spans="2:8" x14ac:dyDescent="0.3">
      <c r="B1803" s="205">
        <v>42062</v>
      </c>
      <c r="C1803" s="81">
        <v>244.84025600000001</v>
      </c>
      <c r="D1803" s="62">
        <f t="shared" si="56"/>
        <v>2.4198879855161386</v>
      </c>
      <c r="E1803">
        <v>6.4528134254450082E-3</v>
      </c>
      <c r="G1803">
        <v>1796</v>
      </c>
      <c r="H1803">
        <f t="shared" ca="1" si="57"/>
        <v>-2.9599965349413754E-2</v>
      </c>
    </row>
    <row r="1804" spans="2:8" x14ac:dyDescent="0.3">
      <c r="B1804" s="205">
        <v>40168</v>
      </c>
      <c r="C1804" s="81">
        <v>71.593063000000001</v>
      </c>
      <c r="D1804" s="62">
        <f t="shared" si="56"/>
        <v>0.81144467272714349</v>
      </c>
      <c r="E1804">
        <v>6.4472991267604841E-3</v>
      </c>
      <c r="G1804">
        <v>1797</v>
      </c>
      <c r="H1804">
        <f t="shared" ca="1" si="57"/>
        <v>-3.9397948907778521E-2</v>
      </c>
    </row>
    <row r="1805" spans="2:8" x14ac:dyDescent="0.3">
      <c r="B1805" s="205">
        <v>39188</v>
      </c>
      <c r="C1805" s="81">
        <v>39.522632999999999</v>
      </c>
      <c r="D1805" s="62">
        <f t="shared" si="56"/>
        <v>-0.91766149019095034</v>
      </c>
      <c r="E1805">
        <v>6.4375114607694052E-3</v>
      </c>
      <c r="G1805">
        <v>1798</v>
      </c>
      <c r="H1805">
        <f t="shared" ca="1" si="57"/>
        <v>-1.311741998217664E-2</v>
      </c>
    </row>
    <row r="1806" spans="2:8" x14ac:dyDescent="0.3">
      <c r="B1806" s="205">
        <v>44084</v>
      </c>
      <c r="C1806" s="81">
        <v>480.001801</v>
      </c>
      <c r="D1806" s="62">
        <f t="shared" si="56"/>
        <v>0.94324633928478496</v>
      </c>
      <c r="E1806">
        <v>6.3978420663611318E-3</v>
      </c>
      <c r="G1806">
        <v>1799</v>
      </c>
      <c r="H1806">
        <f t="shared" ca="1" si="57"/>
        <v>-1.2917247214982018E-2</v>
      </c>
    </row>
    <row r="1807" spans="2:8" x14ac:dyDescent="0.3">
      <c r="B1807" s="205">
        <v>42074</v>
      </c>
      <c r="C1807" s="81">
        <v>247.01026899999999</v>
      </c>
      <c r="D1807" s="62">
        <f t="shared" si="56"/>
        <v>-2.6100972032343309E-3</v>
      </c>
      <c r="E1807">
        <v>6.3958236717069654E-3</v>
      </c>
      <c r="G1807">
        <v>1800</v>
      </c>
      <c r="H1807">
        <f t="shared" ca="1" si="57"/>
        <v>4.6104823908904184E-2</v>
      </c>
    </row>
    <row r="1808" spans="2:8" x14ac:dyDescent="0.3">
      <c r="B1808" s="205">
        <v>42088</v>
      </c>
      <c r="C1808" s="81">
        <v>247.656677</v>
      </c>
      <c r="D1808" s="62">
        <f t="shared" si="56"/>
        <v>9.6484215166082785E-2</v>
      </c>
      <c r="E1808">
        <v>6.3792074893497626E-3</v>
      </c>
      <c r="G1808">
        <v>1801</v>
      </c>
      <c r="H1808">
        <f t="shared" ca="1" si="57"/>
        <v>-3.2137234551000822E-2</v>
      </c>
    </row>
    <row r="1809" spans="2:8" x14ac:dyDescent="0.3">
      <c r="B1809" s="205">
        <v>41976</v>
      </c>
      <c r="C1809" s="81">
        <v>225.86433400000001</v>
      </c>
      <c r="D1809" s="62">
        <f t="shared" si="56"/>
        <v>-0.54621064002837749</v>
      </c>
      <c r="E1809">
        <v>6.3773585853962684E-3</v>
      </c>
      <c r="G1809">
        <v>1802</v>
      </c>
      <c r="H1809">
        <f t="shared" ca="1" si="57"/>
        <v>-2.4597696001922603E-2</v>
      </c>
    </row>
    <row r="1810" spans="2:8" x14ac:dyDescent="0.3">
      <c r="B1810" s="205">
        <v>44105</v>
      </c>
      <c r="C1810" s="81">
        <v>497.72946200000001</v>
      </c>
      <c r="D1810" s="62">
        <f t="shared" si="56"/>
        <v>1.1830360777354141</v>
      </c>
      <c r="E1810">
        <v>6.3657448606228833E-3</v>
      </c>
      <c r="G1810">
        <v>1803</v>
      </c>
      <c r="H1810">
        <f t="shared" ca="1" si="57"/>
        <v>-6.4485011120128787E-3</v>
      </c>
    </row>
    <row r="1811" spans="2:8" x14ac:dyDescent="0.3">
      <c r="B1811" s="205">
        <v>42458</v>
      </c>
      <c r="C1811" s="81">
        <v>227.99873400000001</v>
      </c>
      <c r="D1811" s="62">
        <f t="shared" si="56"/>
        <v>0</v>
      </c>
      <c r="E1811">
        <v>6.3641808987620003E-3</v>
      </c>
      <c r="G1811">
        <v>1804</v>
      </c>
      <c r="H1811">
        <f t="shared" ca="1" si="57"/>
        <v>2.4918492024620112E-2</v>
      </c>
    </row>
    <row r="1812" spans="2:8" x14ac:dyDescent="0.3">
      <c r="B1812" s="205">
        <v>42432</v>
      </c>
      <c r="C1812" s="81">
        <v>227.99873400000001</v>
      </c>
      <c r="D1812" s="62">
        <f t="shared" si="56"/>
        <v>-0.41130419496864357</v>
      </c>
      <c r="E1812">
        <v>6.3641808987620003E-3</v>
      </c>
      <c r="G1812">
        <v>1805</v>
      </c>
      <c r="H1812">
        <f t="shared" ca="1" si="57"/>
        <v>3.1832904196827015E-2</v>
      </c>
    </row>
    <row r="1813" spans="2:8" x14ac:dyDescent="0.3">
      <c r="B1813" s="205">
        <v>43564</v>
      </c>
      <c r="C1813" s="81">
        <v>387.294647</v>
      </c>
      <c r="D1813" s="62">
        <f t="shared" si="56"/>
        <v>-0.18273310214819979</v>
      </c>
      <c r="E1813">
        <v>6.3575392049433251E-3</v>
      </c>
      <c r="G1813">
        <v>1806</v>
      </c>
      <c r="H1813">
        <f t="shared" ca="1" si="57"/>
        <v>1.0188824606034519E-3</v>
      </c>
    </row>
    <row r="1814" spans="2:8" x14ac:dyDescent="0.3">
      <c r="B1814" s="205">
        <v>44029</v>
      </c>
      <c r="C1814" s="81">
        <v>473.89004499999999</v>
      </c>
      <c r="D1814" s="62">
        <f t="shared" si="56"/>
        <v>4.1771314232969576</v>
      </c>
      <c r="E1814">
        <v>6.3571530086005057E-3</v>
      </c>
      <c r="G1814">
        <v>1807</v>
      </c>
      <c r="H1814">
        <f t="shared" ca="1" si="57"/>
        <v>2.004344105275898E-2</v>
      </c>
    </row>
    <row r="1815" spans="2:8" x14ac:dyDescent="0.3">
      <c r="B1815" s="205">
        <v>40816</v>
      </c>
      <c r="C1815" s="81">
        <v>91.535255000000006</v>
      </c>
      <c r="D1815" s="62">
        <f t="shared" si="56"/>
        <v>-0.68503359947664832</v>
      </c>
      <c r="E1815">
        <v>6.3507830126086377E-3</v>
      </c>
      <c r="G1815">
        <v>1808</v>
      </c>
      <c r="H1815">
        <f t="shared" ca="1" si="57"/>
        <v>-3.372855282730132E-2</v>
      </c>
    </row>
    <row r="1816" spans="2:8" x14ac:dyDescent="0.3">
      <c r="B1816" s="205">
        <v>42963</v>
      </c>
      <c r="C1816" s="81">
        <v>290.61910999999998</v>
      </c>
      <c r="D1816" s="62">
        <f t="shared" si="56"/>
        <v>-0.39717830501257817</v>
      </c>
      <c r="E1816">
        <v>6.3494117633859579E-3</v>
      </c>
      <c r="G1816">
        <v>1809</v>
      </c>
      <c r="H1816">
        <f t="shared" ca="1" si="57"/>
        <v>-2.2736806513616249E-3</v>
      </c>
    </row>
    <row r="1817" spans="2:8" x14ac:dyDescent="0.3">
      <c r="B1817" s="205">
        <v>43892</v>
      </c>
      <c r="C1817" s="81">
        <v>482.097961</v>
      </c>
      <c r="D1817" s="62">
        <f t="shared" si="56"/>
        <v>4.3160532862439949</v>
      </c>
      <c r="E1817">
        <v>6.3493943312426708E-3</v>
      </c>
      <c r="G1817">
        <v>1810</v>
      </c>
      <c r="H1817">
        <f t="shared" ca="1" si="57"/>
        <v>6.4983941781886897E-3</v>
      </c>
    </row>
    <row r="1818" spans="2:8" x14ac:dyDescent="0.3">
      <c r="B1818" s="205">
        <v>40409</v>
      </c>
      <c r="C1818" s="81">
        <v>90.687195000000003</v>
      </c>
      <c r="D1818" s="62">
        <f t="shared" si="56"/>
        <v>6.2986542503883642</v>
      </c>
      <c r="E1818">
        <v>6.3418810566311474E-3</v>
      </c>
      <c r="G1818">
        <v>1811</v>
      </c>
      <c r="H1818">
        <f t="shared" ca="1" si="57"/>
        <v>1.0904603452380496E-3</v>
      </c>
    </row>
    <row r="1819" spans="2:8" x14ac:dyDescent="0.3">
      <c r="B1819" s="205">
        <v>38002</v>
      </c>
      <c r="C1819" s="81">
        <v>12.425193999999999</v>
      </c>
      <c r="D1819" s="62">
        <f t="shared" si="56"/>
        <v>-0.97765443474116331</v>
      </c>
      <c r="E1819">
        <v>6.3393937371597651E-3</v>
      </c>
      <c r="G1819">
        <v>1812</v>
      </c>
      <c r="H1819">
        <f t="shared" ca="1" si="57"/>
        <v>9.0176722958086111E-3</v>
      </c>
    </row>
    <row r="1820" spans="2:8" x14ac:dyDescent="0.3">
      <c r="B1820" s="205">
        <v>44832</v>
      </c>
      <c r="C1820" s="81">
        <v>556.04742399999998</v>
      </c>
      <c r="D1820" s="62">
        <f t="shared" si="56"/>
        <v>8.9695842809035913E-3</v>
      </c>
      <c r="E1820">
        <v>6.3337424376600313E-3</v>
      </c>
      <c r="G1820">
        <v>1813</v>
      </c>
      <c r="H1820">
        <f t="shared" ca="1" si="57"/>
        <v>-2.0665618854260215E-2</v>
      </c>
    </row>
    <row r="1821" spans="2:8" x14ac:dyDescent="0.3">
      <c r="B1821" s="205">
        <v>44943</v>
      </c>
      <c r="C1821" s="81">
        <v>551.10424799999998</v>
      </c>
      <c r="D1821" s="62">
        <f t="shared" si="56"/>
        <v>4.8091313484439818E-2</v>
      </c>
      <c r="E1821">
        <v>6.3285526302734613E-3</v>
      </c>
      <c r="G1821">
        <v>1814</v>
      </c>
      <c r="H1821">
        <f t="shared" ca="1" si="57"/>
        <v>-2.1873185272041906E-2</v>
      </c>
    </row>
    <row r="1822" spans="2:8" x14ac:dyDescent="0.3">
      <c r="B1822" s="205">
        <v>44321</v>
      </c>
      <c r="C1822" s="81">
        <v>525.81701699999996</v>
      </c>
      <c r="D1822" s="62">
        <f t="shared" si="56"/>
        <v>12.271414278600322</v>
      </c>
      <c r="E1822">
        <v>6.3250824141225523E-3</v>
      </c>
      <c r="G1822">
        <v>1815</v>
      </c>
      <c r="H1822">
        <f t="shared" ca="1" si="57"/>
        <v>-1.4869116836877541E-2</v>
      </c>
    </row>
    <row r="1823" spans="2:8" x14ac:dyDescent="0.3">
      <c r="B1823" s="205">
        <v>38901</v>
      </c>
      <c r="C1823" s="81">
        <v>39.620269999999998</v>
      </c>
      <c r="D1823" s="62">
        <f t="shared" si="56"/>
        <v>-0.87700202023581131</v>
      </c>
      <c r="E1823">
        <v>6.3241274775894278E-3</v>
      </c>
      <c r="G1823">
        <v>1816</v>
      </c>
      <c r="H1823">
        <f t="shared" ca="1" si="57"/>
        <v>4.6443396761665909E-2</v>
      </c>
    </row>
    <row r="1824" spans="2:8" x14ac:dyDescent="0.3">
      <c r="B1824" s="205">
        <v>43045</v>
      </c>
      <c r="C1824" s="81">
        <v>322.121307</v>
      </c>
      <c r="D1824" s="62">
        <f t="shared" si="56"/>
        <v>0.14115121313106738</v>
      </c>
      <c r="E1824">
        <v>6.3159345798452175E-3</v>
      </c>
      <c r="G1824">
        <v>1817</v>
      </c>
      <c r="H1824">
        <f t="shared" ca="1" si="57"/>
        <v>8.1344286493402508E-3</v>
      </c>
    </row>
    <row r="1825" spans="2:8" x14ac:dyDescent="0.3">
      <c r="B1825" s="205">
        <v>42534</v>
      </c>
      <c r="C1825" s="81">
        <v>282.27749599999999</v>
      </c>
      <c r="D1825" s="62">
        <f t="shared" si="56"/>
        <v>5.4416902736277581</v>
      </c>
      <c r="E1825">
        <v>6.3008653807898694E-3</v>
      </c>
      <c r="G1825">
        <v>1818</v>
      </c>
      <c r="H1825">
        <f t="shared" ca="1" si="57"/>
        <v>-8.402854310945982E-3</v>
      </c>
    </row>
    <row r="1826" spans="2:8" x14ac:dyDescent="0.3">
      <c r="B1826" s="205">
        <v>39374</v>
      </c>
      <c r="C1826" s="81">
        <v>43.820408</v>
      </c>
      <c r="D1826" s="62">
        <f t="shared" si="56"/>
        <v>0.1630301478388119</v>
      </c>
      <c r="E1826">
        <v>6.2894572251048662E-3</v>
      </c>
      <c r="G1826">
        <v>1819</v>
      </c>
      <c r="H1826">
        <f t="shared" ca="1" si="57"/>
        <v>-1.1428221229983028E-2</v>
      </c>
    </row>
    <row r="1827" spans="2:8" x14ac:dyDescent="0.3">
      <c r="B1827" s="205">
        <v>39822</v>
      </c>
      <c r="C1827" s="81">
        <v>37.677791999999997</v>
      </c>
      <c r="D1827" s="62">
        <f t="shared" si="56"/>
        <v>-0.92820057352733476</v>
      </c>
      <c r="E1827">
        <v>6.2785257486857992E-3</v>
      </c>
      <c r="G1827">
        <v>1820</v>
      </c>
      <c r="H1827">
        <f t="shared" ca="1" si="57"/>
        <v>1.1495576306166322E-2</v>
      </c>
    </row>
    <row r="1828" spans="2:8" x14ac:dyDescent="0.3">
      <c r="B1828" s="205">
        <v>44995</v>
      </c>
      <c r="C1828" s="81">
        <v>524.76452600000005</v>
      </c>
      <c r="D1828" s="62">
        <f t="shared" si="56"/>
        <v>5.0917353615849548</v>
      </c>
      <c r="E1828">
        <v>6.2660017033353728E-3</v>
      </c>
      <c r="G1828">
        <v>1821</v>
      </c>
      <c r="H1828">
        <f t="shared" ca="1" si="57"/>
        <v>2.2237117286907786E-2</v>
      </c>
    </row>
    <row r="1829" spans="2:8" x14ac:dyDescent="0.3">
      <c r="B1829" s="205">
        <v>40896</v>
      </c>
      <c r="C1829" s="81">
        <v>86.143683999999993</v>
      </c>
      <c r="D1829" s="62">
        <f t="shared" si="56"/>
        <v>9.210591721820845E-3</v>
      </c>
      <c r="E1829">
        <v>6.2628598491609108E-3</v>
      </c>
      <c r="G1829">
        <v>1822</v>
      </c>
      <c r="H1829">
        <f t="shared" ca="1" si="57"/>
        <v>1.4104579778306238E-2</v>
      </c>
    </row>
    <row r="1830" spans="2:8" x14ac:dyDescent="0.3">
      <c r="B1830" s="205">
        <v>40595</v>
      </c>
      <c r="C1830" s="81">
        <v>85.357490999999996</v>
      </c>
      <c r="D1830" s="62">
        <f t="shared" si="56"/>
        <v>-0.6045433824815668</v>
      </c>
      <c r="E1830">
        <v>6.2499554978298214E-3</v>
      </c>
      <c r="G1830">
        <v>1823</v>
      </c>
      <c r="H1830">
        <f t="shared" ca="1" si="57"/>
        <v>-4.2563889628603239E-2</v>
      </c>
    </row>
    <row r="1831" spans="2:8" x14ac:dyDescent="0.3">
      <c r="B1831" s="205">
        <v>42004</v>
      </c>
      <c r="C1831" s="81">
        <v>215.84539799999999</v>
      </c>
      <c r="D1831" s="62">
        <f t="shared" si="56"/>
        <v>0.84962035400765956</v>
      </c>
      <c r="E1831">
        <v>6.2418299381484478E-3</v>
      </c>
      <c r="G1831">
        <v>1824</v>
      </c>
      <c r="H1831">
        <f t="shared" ca="1" si="57"/>
        <v>1.5665139829526702E-2</v>
      </c>
    </row>
    <row r="1832" spans="2:8" x14ac:dyDescent="0.3">
      <c r="B1832" s="205">
        <v>41267</v>
      </c>
      <c r="C1832" s="81">
        <v>116.697136</v>
      </c>
      <c r="D1832" s="62">
        <f t="shared" si="56"/>
        <v>0.9503484908712091</v>
      </c>
      <c r="E1832">
        <v>6.2375844738644616E-3</v>
      </c>
      <c r="G1832">
        <v>1825</v>
      </c>
      <c r="H1832">
        <f t="shared" ca="1" si="57"/>
        <v>-5.6356673318902761E-3</v>
      </c>
    </row>
    <row r="1833" spans="2:8" x14ac:dyDescent="0.3">
      <c r="B1833" s="205">
        <v>40025</v>
      </c>
      <c r="C1833" s="81">
        <v>59.833992000000002</v>
      </c>
      <c r="D1833" s="62">
        <f t="shared" si="56"/>
        <v>5.3330473791051327</v>
      </c>
      <c r="E1833">
        <v>6.2135215177429853E-3</v>
      </c>
      <c r="G1833">
        <v>1826</v>
      </c>
      <c r="H1833">
        <f t="shared" ca="1" si="57"/>
        <v>-4.0238759364240916E-3</v>
      </c>
    </row>
    <row r="1834" spans="2:8" x14ac:dyDescent="0.3">
      <c r="B1834" s="205">
        <v>37935</v>
      </c>
      <c r="C1834" s="81">
        <v>9.4478989999999996</v>
      </c>
      <c r="D1834" s="62">
        <f t="shared" si="56"/>
        <v>-0.91956893151614605</v>
      </c>
      <c r="E1834">
        <v>6.1981745955674954E-3</v>
      </c>
      <c r="G1834">
        <v>1827</v>
      </c>
      <c r="H1834">
        <f t="shared" ca="1" si="57"/>
        <v>-9.3194560584578708E-3</v>
      </c>
    </row>
    <row r="1835" spans="2:8" x14ac:dyDescent="0.3">
      <c r="B1835" s="205">
        <v>41261</v>
      </c>
      <c r="C1835" s="81">
        <v>117.46579</v>
      </c>
      <c r="D1835" s="62">
        <f t="shared" si="56"/>
        <v>2.0543706563138326</v>
      </c>
      <c r="E1835">
        <v>6.1965839896402511E-3</v>
      </c>
      <c r="G1835">
        <v>1828</v>
      </c>
      <c r="H1835">
        <f t="shared" ca="1" si="57"/>
        <v>1.0013675870133468E-2</v>
      </c>
    </row>
    <row r="1836" spans="2:8" x14ac:dyDescent="0.3">
      <c r="B1836" s="205">
        <v>38987</v>
      </c>
      <c r="C1836" s="81">
        <v>38.458263000000002</v>
      </c>
      <c r="D1836" s="62">
        <f t="shared" si="56"/>
        <v>-0.93553275794140167</v>
      </c>
      <c r="E1836">
        <v>6.1890748675635984E-3</v>
      </c>
      <c r="G1836">
        <v>1829</v>
      </c>
      <c r="H1836">
        <f t="shared" ca="1" si="57"/>
        <v>3.9251213375495489E-2</v>
      </c>
    </row>
    <row r="1837" spans="2:8" x14ac:dyDescent="0.3">
      <c r="B1837" s="205">
        <v>44907</v>
      </c>
      <c r="C1837" s="81">
        <v>596.555115</v>
      </c>
      <c r="D1837" s="62">
        <f t="shared" si="56"/>
        <v>1.2984011625622185</v>
      </c>
      <c r="E1837">
        <v>6.1795796712117521E-3</v>
      </c>
      <c r="G1837">
        <v>1830</v>
      </c>
      <c r="H1837">
        <f t="shared" ca="1" si="57"/>
        <v>1.3103933344462332E-2</v>
      </c>
    </row>
    <row r="1838" spans="2:8" x14ac:dyDescent="0.3">
      <c r="B1838" s="205">
        <v>42877</v>
      </c>
      <c r="C1838" s="81">
        <v>259.55221599999999</v>
      </c>
      <c r="D1838" s="62">
        <f t="shared" si="56"/>
        <v>-0.45123212579926419</v>
      </c>
      <c r="E1838">
        <v>6.1762997174775684E-3</v>
      </c>
      <c r="G1838">
        <v>1831</v>
      </c>
      <c r="H1838">
        <f t="shared" ca="1" si="57"/>
        <v>-8.9526743815193099E-3</v>
      </c>
    </row>
    <row r="1839" spans="2:8" x14ac:dyDescent="0.3">
      <c r="B1839" s="205">
        <v>43853</v>
      </c>
      <c r="C1839" s="81">
        <v>472.97268700000001</v>
      </c>
      <c r="D1839" s="62">
        <f t="shared" si="56"/>
        <v>-6.5732963950617271E-2</v>
      </c>
      <c r="E1839">
        <v>6.1627132027414523E-3</v>
      </c>
      <c r="G1839">
        <v>1832</v>
      </c>
      <c r="H1839">
        <f t="shared" ca="1" si="57"/>
        <v>7.1176102513875019E-3</v>
      </c>
    </row>
    <row r="1840" spans="2:8" x14ac:dyDescent="0.3">
      <c r="B1840" s="205">
        <v>45392</v>
      </c>
      <c r="C1840" s="81">
        <v>506.25</v>
      </c>
      <c r="D1840" s="62">
        <f t="shared" si="56"/>
        <v>4.3294858147878976</v>
      </c>
      <c r="E1840">
        <v>6.1611965357590915E-3</v>
      </c>
      <c r="G1840">
        <v>1833</v>
      </c>
      <c r="H1840">
        <f t="shared" ca="1" si="57"/>
        <v>-7.0486054473234638E-2</v>
      </c>
    </row>
    <row r="1841" spans="2:8" x14ac:dyDescent="0.3">
      <c r="B1841" s="205">
        <v>41038</v>
      </c>
      <c r="C1841" s="81">
        <v>94.990402000000003</v>
      </c>
      <c r="D1841" s="62">
        <f t="shared" si="56"/>
        <v>15.917104047674723</v>
      </c>
      <c r="E1841">
        <v>6.1526732931233598E-3</v>
      </c>
      <c r="G1841">
        <v>1834</v>
      </c>
      <c r="H1841">
        <f t="shared" ca="1" si="57"/>
        <v>1.2092467857432239E-2</v>
      </c>
    </row>
    <row r="1842" spans="2:8" x14ac:dyDescent="0.3">
      <c r="B1842" s="205">
        <v>37630</v>
      </c>
      <c r="C1842" s="81">
        <v>5.6150510000000002</v>
      </c>
      <c r="D1842" s="62">
        <f t="shared" si="56"/>
        <v>-0.79175331325257636</v>
      </c>
      <c r="E1842">
        <v>6.1517151908714084E-3</v>
      </c>
      <c r="G1842">
        <v>1835</v>
      </c>
      <c r="H1842">
        <f t="shared" ca="1" si="57"/>
        <v>-9.5715748527035356E-3</v>
      </c>
    </row>
    <row r="1843" spans="2:8" x14ac:dyDescent="0.3">
      <c r="B1843" s="205">
        <v>38713</v>
      </c>
      <c r="C1843" s="81">
        <v>26.963459</v>
      </c>
      <c r="D1843" s="62">
        <f t="shared" si="56"/>
        <v>-0.94983283313043509</v>
      </c>
      <c r="E1843">
        <v>6.1465203214778616E-3</v>
      </c>
      <c r="G1843">
        <v>1836</v>
      </c>
      <c r="H1843">
        <f t="shared" ca="1" si="57"/>
        <v>3.1113551708839286E-2</v>
      </c>
    </row>
    <row r="1844" spans="2:8" x14ac:dyDescent="0.3">
      <c r="B1844" s="205">
        <v>45216</v>
      </c>
      <c r="C1844" s="81">
        <v>537.47222899999997</v>
      </c>
      <c r="D1844" s="62">
        <f t="shared" si="56"/>
        <v>-5.4549282695301182E-2</v>
      </c>
      <c r="E1844">
        <v>6.1457999238617436E-3</v>
      </c>
      <c r="G1844">
        <v>1837</v>
      </c>
      <c r="H1844">
        <f t="shared" ca="1" si="57"/>
        <v>2.9513263246959565E-2</v>
      </c>
    </row>
    <row r="1845" spans="2:8" x14ac:dyDescent="0.3">
      <c r="B1845" s="205">
        <v>45105</v>
      </c>
      <c r="C1845" s="81">
        <v>568.48254399999996</v>
      </c>
      <c r="D1845" s="62">
        <f t="shared" si="56"/>
        <v>8.3548783757707881</v>
      </c>
      <c r="E1845">
        <v>6.1339044998458487E-3</v>
      </c>
      <c r="G1845">
        <v>1838</v>
      </c>
      <c r="H1845">
        <f t="shared" ca="1" si="57"/>
        <v>9.1308765114830048E-3</v>
      </c>
    </row>
    <row r="1846" spans="2:8" x14ac:dyDescent="0.3">
      <c r="B1846" s="205">
        <v>40029</v>
      </c>
      <c r="C1846" s="81">
        <v>60.768566</v>
      </c>
      <c r="D1846" s="62">
        <f t="shared" si="56"/>
        <v>-0.29613362532180182</v>
      </c>
      <c r="E1846">
        <v>6.1172444816635285E-3</v>
      </c>
      <c r="G1846">
        <v>1839</v>
      </c>
      <c r="H1846">
        <f t="shared" ca="1" si="57"/>
        <v>1.7670887326125193E-2</v>
      </c>
    </row>
    <row r="1847" spans="2:8" x14ac:dyDescent="0.3">
      <c r="B1847" s="205">
        <v>40389</v>
      </c>
      <c r="C1847" s="81">
        <v>86.335373000000004</v>
      </c>
      <c r="D1847" s="62">
        <f t="shared" si="56"/>
        <v>1.1034977580004932</v>
      </c>
      <c r="E1847">
        <v>6.108316080051638E-3</v>
      </c>
      <c r="G1847">
        <v>1840</v>
      </c>
      <c r="H1847">
        <f t="shared" ca="1" si="57"/>
        <v>-3.4505952088550264E-2</v>
      </c>
    </row>
    <row r="1848" spans="2:8" x14ac:dyDescent="0.3">
      <c r="B1848" s="205">
        <v>38911</v>
      </c>
      <c r="C1848" s="81">
        <v>41.04372</v>
      </c>
      <c r="D1848" s="62">
        <f t="shared" si="56"/>
        <v>-0.90811940278019232</v>
      </c>
      <c r="E1848">
        <v>6.1034597825881404E-3</v>
      </c>
      <c r="G1848">
        <v>1841</v>
      </c>
      <c r="H1848">
        <f t="shared" ca="1" si="57"/>
        <v>-2.5245156393922413E-2</v>
      </c>
    </row>
    <row r="1849" spans="2:8" x14ac:dyDescent="0.3">
      <c r="B1849" s="205">
        <v>43829</v>
      </c>
      <c r="C1849" s="81">
        <v>446.70715300000001</v>
      </c>
      <c r="D1849" s="62">
        <f t="shared" si="56"/>
        <v>44.93431313311627</v>
      </c>
      <c r="E1849">
        <v>6.0897228114271205E-3</v>
      </c>
      <c r="G1849">
        <v>1842</v>
      </c>
      <c r="H1849">
        <f t="shared" ca="1" si="57"/>
        <v>-1.1417278319011855E-2</v>
      </c>
    </row>
    <row r="1850" spans="2:8" x14ac:dyDescent="0.3">
      <c r="B1850" s="205">
        <v>38140</v>
      </c>
      <c r="C1850" s="81">
        <v>9.7249119999999998</v>
      </c>
      <c r="D1850" s="62">
        <f t="shared" si="56"/>
        <v>-0.98113726482480579</v>
      </c>
      <c r="E1850">
        <v>6.0725953380086845E-3</v>
      </c>
      <c r="G1850">
        <v>1843</v>
      </c>
      <c r="H1850">
        <f t="shared" ca="1" si="57"/>
        <v>5.4210357578400543E-2</v>
      </c>
    </row>
    <row r="1851" spans="2:8" x14ac:dyDescent="0.3">
      <c r="B1851" s="205">
        <v>44344</v>
      </c>
      <c r="C1851" s="81">
        <v>515.56213400000001</v>
      </c>
      <c r="D1851" s="62">
        <f t="shared" si="56"/>
        <v>4.8669409340576024</v>
      </c>
      <c r="E1851">
        <v>6.0697900754191486E-3</v>
      </c>
      <c r="G1851">
        <v>1844</v>
      </c>
      <c r="H1851">
        <f t="shared" ca="1" si="57"/>
        <v>-1.2211313342710192E-2</v>
      </c>
    </row>
    <row r="1852" spans="2:8" x14ac:dyDescent="0.3">
      <c r="B1852" s="205">
        <v>40676</v>
      </c>
      <c r="C1852" s="81">
        <v>87.875800999999996</v>
      </c>
      <c r="D1852" s="62">
        <f t="shared" si="56"/>
        <v>-0.83007344397621241</v>
      </c>
      <c r="E1852">
        <v>6.0696674483198326E-3</v>
      </c>
      <c r="G1852">
        <v>1845</v>
      </c>
      <c r="H1852">
        <f t="shared" ca="1" si="57"/>
        <v>-1.4161456160425067E-3</v>
      </c>
    </row>
    <row r="1853" spans="2:8" x14ac:dyDescent="0.3">
      <c r="B1853" s="205">
        <v>45068</v>
      </c>
      <c r="C1853" s="81">
        <v>517.13989300000003</v>
      </c>
      <c r="D1853" s="62">
        <f t="shared" si="56"/>
        <v>12.131576832424019</v>
      </c>
      <c r="E1853">
        <v>6.0682421050633787E-3</v>
      </c>
      <c r="G1853">
        <v>1846</v>
      </c>
      <c r="H1853">
        <f t="shared" ca="1" si="57"/>
        <v>6.5510636365539499E-4</v>
      </c>
    </row>
    <row r="1854" spans="2:8" x14ac:dyDescent="0.3">
      <c r="B1854" s="205">
        <v>39850</v>
      </c>
      <c r="C1854" s="81">
        <v>39.381400999999997</v>
      </c>
      <c r="D1854" s="62">
        <f t="shared" si="56"/>
        <v>-6.2539596057017241E-2</v>
      </c>
      <c r="E1854">
        <v>6.0572300510201337E-3</v>
      </c>
      <c r="G1854">
        <v>1847</v>
      </c>
      <c r="H1854">
        <f t="shared" ca="1" si="57"/>
        <v>-2.2989956476641784E-2</v>
      </c>
    </row>
    <row r="1855" spans="2:8" x14ac:dyDescent="0.3">
      <c r="B1855" s="205">
        <v>39231</v>
      </c>
      <c r="C1855" s="81">
        <v>42.008602000000003</v>
      </c>
      <c r="D1855" s="62">
        <f t="shared" si="56"/>
        <v>-0.72398026813098182</v>
      </c>
      <c r="E1855">
        <v>6.0545134925117624E-3</v>
      </c>
      <c r="G1855">
        <v>1848</v>
      </c>
      <c r="H1855">
        <f t="shared" ca="1" si="57"/>
        <v>1.6209623938543805E-2</v>
      </c>
    </row>
    <row r="1856" spans="2:8" x14ac:dyDescent="0.3">
      <c r="B1856" s="205">
        <v>41610</v>
      </c>
      <c r="C1856" s="81">
        <v>152.194199</v>
      </c>
      <c r="D1856" s="62">
        <f t="shared" si="56"/>
        <v>-0.40239782445041067</v>
      </c>
      <c r="E1856">
        <v>6.0368078742500907E-3</v>
      </c>
      <c r="G1856">
        <v>1849</v>
      </c>
      <c r="H1856">
        <f t="shared" ca="1" si="57"/>
        <v>-1.3710051306758064E-2</v>
      </c>
    </row>
    <row r="1857" spans="2:8" x14ac:dyDescent="0.3">
      <c r="B1857" s="205">
        <v>42242</v>
      </c>
      <c r="C1857" s="81">
        <v>254.67477400000001</v>
      </c>
      <c r="D1857" s="62">
        <f t="shared" si="56"/>
        <v>29.205772329104025</v>
      </c>
      <c r="E1857">
        <v>6.0354159464081044E-3</v>
      </c>
      <c r="G1857">
        <v>1850</v>
      </c>
      <c r="H1857">
        <f t="shared" ca="1" si="57"/>
        <v>9.5586427845094288E-3</v>
      </c>
    </row>
    <row r="1858" spans="2:8" x14ac:dyDescent="0.3">
      <c r="B1858" s="205">
        <v>37865</v>
      </c>
      <c r="C1858" s="81">
        <v>8.4313280000000006</v>
      </c>
      <c r="D1858" s="62">
        <f t="shared" si="56"/>
        <v>-0.94983887309329984</v>
      </c>
      <c r="E1858">
        <v>6.0186953980760887E-3</v>
      </c>
      <c r="G1858">
        <v>1851</v>
      </c>
      <c r="H1858">
        <f t="shared" ca="1" si="57"/>
        <v>-1.4856370232388835E-2</v>
      </c>
    </row>
    <row r="1859" spans="2:8" x14ac:dyDescent="0.3">
      <c r="B1859" s="205">
        <v>41780</v>
      </c>
      <c r="C1859" s="81">
        <v>168.0849</v>
      </c>
      <c r="D1859" s="62">
        <f t="shared" si="56"/>
        <v>-0.6821571827562265</v>
      </c>
      <c r="E1859">
        <v>6.0125452714892983E-3</v>
      </c>
      <c r="G1859">
        <v>1852</v>
      </c>
      <c r="H1859">
        <f t="shared" ca="1" si="57"/>
        <v>-2.7242809455299156E-2</v>
      </c>
    </row>
    <row r="1860" spans="2:8" x14ac:dyDescent="0.3">
      <c r="B1860" s="205">
        <v>44351</v>
      </c>
      <c r="C1860" s="81">
        <v>528.83026099999995</v>
      </c>
      <c r="D1860" s="62">
        <f t="shared" si="56"/>
        <v>90.993470542116341</v>
      </c>
      <c r="E1860">
        <v>6.009685032301499E-3</v>
      </c>
      <c r="G1860">
        <v>1853</v>
      </c>
      <c r="H1860">
        <f t="shared" ca="1" si="57"/>
        <v>3.4320363638986474E-2</v>
      </c>
    </row>
    <row r="1861" spans="2:8" x14ac:dyDescent="0.3">
      <c r="B1861" s="205">
        <v>37788</v>
      </c>
      <c r="C1861" s="81">
        <v>5.7485629999999999</v>
      </c>
      <c r="D1861" s="62">
        <f t="shared" si="56"/>
        <v>-0.98731361866489042</v>
      </c>
      <c r="E1861">
        <v>6.0081575281083367E-3</v>
      </c>
      <c r="G1861">
        <v>1854</v>
      </c>
      <c r="H1861">
        <f t="shared" ca="1" si="57"/>
        <v>-6.9146494991251884E-3</v>
      </c>
    </row>
    <row r="1862" spans="2:8" x14ac:dyDescent="0.3">
      <c r="B1862" s="205">
        <v>43983</v>
      </c>
      <c r="C1862" s="81">
        <v>453.12866200000002</v>
      </c>
      <c r="D1862" s="62">
        <f t="shared" si="56"/>
        <v>0.95193400969477371</v>
      </c>
      <c r="E1862">
        <v>6.0028372991468085E-3</v>
      </c>
      <c r="G1862">
        <v>1855</v>
      </c>
      <c r="H1862">
        <f t="shared" ca="1" si="57"/>
        <v>2.3179103085710893E-2</v>
      </c>
    </row>
    <row r="1863" spans="2:8" x14ac:dyDescent="0.3">
      <c r="B1863" s="205">
        <v>42020</v>
      </c>
      <c r="C1863" s="81">
        <v>232.14343299999999</v>
      </c>
      <c r="D1863" s="62">
        <f t="shared" si="56"/>
        <v>5.4772410820878408</v>
      </c>
      <c r="E1863">
        <v>6.0024575669029396E-3</v>
      </c>
      <c r="G1863">
        <v>1856</v>
      </c>
      <c r="H1863">
        <f t="shared" ca="1" si="57"/>
        <v>6.6560784458143656E-3</v>
      </c>
    </row>
    <row r="1864" spans="2:8" x14ac:dyDescent="0.3">
      <c r="B1864" s="205">
        <v>39801</v>
      </c>
      <c r="C1864" s="81">
        <v>35.839863000000001</v>
      </c>
      <c r="D1864" s="62">
        <f t="shared" ref="D1864:D1927" si="58">(C1864-C1865)/C1865</f>
        <v>-0.93721117071922566</v>
      </c>
      <c r="E1864">
        <v>5.9989371850067376E-3</v>
      </c>
      <c r="G1864">
        <v>1857</v>
      </c>
      <c r="H1864">
        <f t="shared" ca="1" si="57"/>
        <v>1.5602827626736029E-3</v>
      </c>
    </row>
    <row r="1865" spans="2:8" x14ac:dyDescent="0.3">
      <c r="B1865" s="205">
        <v>45440</v>
      </c>
      <c r="C1865" s="81">
        <v>570.79998799999998</v>
      </c>
      <c r="D1865" s="62">
        <f t="shared" si="58"/>
        <v>1.2953900062537314</v>
      </c>
      <c r="E1865">
        <v>5.9921816288114119E-3</v>
      </c>
      <c r="G1865">
        <v>1858</v>
      </c>
      <c r="H1865">
        <f t="shared" ref="H1865:H1928" ca="1" si="59">_xlfn.NORM.INV(RAND(),N$10,N$11)</f>
        <v>4.1482539703596045E-3</v>
      </c>
    </row>
    <row r="1866" spans="2:8" x14ac:dyDescent="0.3">
      <c r="B1866" s="205">
        <v>42174</v>
      </c>
      <c r="C1866" s="81">
        <v>248.67233300000001</v>
      </c>
      <c r="D1866" s="62">
        <f t="shared" si="58"/>
        <v>-6.9425034831026439E-2</v>
      </c>
      <c r="E1866">
        <v>5.9765417063799425E-3</v>
      </c>
      <c r="G1866">
        <v>1859</v>
      </c>
      <c r="H1866">
        <f t="shared" ca="1" si="59"/>
        <v>-4.3891048468195203E-3</v>
      </c>
    </row>
    <row r="1867" spans="2:8" x14ac:dyDescent="0.3">
      <c r="B1867" s="205">
        <v>42653</v>
      </c>
      <c r="C1867" s="81">
        <v>267.22439600000001</v>
      </c>
      <c r="D1867" s="62">
        <f t="shared" si="58"/>
        <v>0.49934184789737457</v>
      </c>
      <c r="E1867">
        <v>5.9722530824183051E-3</v>
      </c>
      <c r="G1867">
        <v>1860</v>
      </c>
      <c r="H1867">
        <f t="shared" ca="1" si="59"/>
        <v>-5.4844160250987536E-3</v>
      </c>
    </row>
    <row r="1868" spans="2:8" x14ac:dyDescent="0.3">
      <c r="B1868" s="205">
        <v>41843</v>
      </c>
      <c r="C1868" s="81">
        <v>178.22779800000001</v>
      </c>
      <c r="D1868" s="62">
        <f t="shared" si="58"/>
        <v>0.16072069512808787</v>
      </c>
      <c r="E1868">
        <v>5.9599645225827487E-3</v>
      </c>
      <c r="G1868">
        <v>1861</v>
      </c>
      <c r="H1868">
        <f t="shared" ca="1" si="59"/>
        <v>2.6563431007551232E-3</v>
      </c>
    </row>
    <row r="1869" spans="2:8" x14ac:dyDescent="0.3">
      <c r="B1869" s="205">
        <v>41535</v>
      </c>
      <c r="C1869" s="81">
        <v>153.54925499999999</v>
      </c>
      <c r="D1869" s="62">
        <f t="shared" si="58"/>
        <v>-0.26736612301024948</v>
      </c>
      <c r="E1869">
        <v>5.9578676071392082E-3</v>
      </c>
      <c r="G1869">
        <v>1862</v>
      </c>
      <c r="H1869">
        <f t="shared" ca="1" si="59"/>
        <v>-7.5640435978825788E-3</v>
      </c>
    </row>
    <row r="1870" spans="2:8" x14ac:dyDescent="0.3">
      <c r="B1870" s="205">
        <v>41891</v>
      </c>
      <c r="C1870" s="81">
        <v>209.585251</v>
      </c>
      <c r="D1870" s="62">
        <f t="shared" si="58"/>
        <v>-0.2826953917821115</v>
      </c>
      <c r="E1870">
        <v>5.9498441020794353E-3</v>
      </c>
      <c r="G1870">
        <v>1863</v>
      </c>
      <c r="H1870">
        <f t="shared" ca="1" si="59"/>
        <v>2.7833997099415995E-2</v>
      </c>
    </row>
    <row r="1871" spans="2:8" x14ac:dyDescent="0.3">
      <c r="B1871" s="205">
        <v>42537</v>
      </c>
      <c r="C1871" s="81">
        <v>292.18444799999997</v>
      </c>
      <c r="D1871" s="62">
        <f t="shared" si="58"/>
        <v>-0.41823049552402008</v>
      </c>
      <c r="E1871">
        <v>5.9247265709235835E-3</v>
      </c>
      <c r="G1871">
        <v>1864</v>
      </c>
      <c r="H1871">
        <f t="shared" ca="1" si="59"/>
        <v>-1.055685297881102E-2</v>
      </c>
    </row>
    <row r="1872" spans="2:8" x14ac:dyDescent="0.3">
      <c r="B1872" s="205">
        <v>44139</v>
      </c>
      <c r="C1872" s="81">
        <v>502.234039</v>
      </c>
      <c r="D1872" s="62">
        <f t="shared" si="58"/>
        <v>2.3999226600480932</v>
      </c>
      <c r="E1872">
        <v>5.9178309199497993E-3</v>
      </c>
      <c r="G1872">
        <v>1865</v>
      </c>
      <c r="H1872">
        <f t="shared" ca="1" si="59"/>
        <v>1.1113398431041987E-3</v>
      </c>
    </row>
    <row r="1873" spans="2:8" x14ac:dyDescent="0.3">
      <c r="B1873" s="205">
        <v>41662</v>
      </c>
      <c r="C1873" s="81">
        <v>147.71925400000001</v>
      </c>
      <c r="D1873" s="62">
        <f t="shared" si="58"/>
        <v>0.49883677726102554</v>
      </c>
      <c r="E1873">
        <v>5.9080029156498987E-3</v>
      </c>
      <c r="G1873">
        <v>1866</v>
      </c>
      <c r="H1873">
        <f t="shared" ca="1" si="59"/>
        <v>-6.0312829745951646E-2</v>
      </c>
    </row>
    <row r="1874" spans="2:8" x14ac:dyDescent="0.3">
      <c r="B1874" s="205">
        <v>40737</v>
      </c>
      <c r="C1874" s="81">
        <v>98.555931000000001</v>
      </c>
      <c r="D1874" s="62">
        <f t="shared" si="58"/>
        <v>1.4923289568006886</v>
      </c>
      <c r="E1874">
        <v>5.8956327742289115E-3</v>
      </c>
      <c r="G1874">
        <v>1867</v>
      </c>
      <c r="H1874">
        <f t="shared" ca="1" si="59"/>
        <v>-1.198201620780374E-3</v>
      </c>
    </row>
    <row r="1875" spans="2:8" x14ac:dyDescent="0.3">
      <c r="B1875" s="205">
        <v>39184</v>
      </c>
      <c r="C1875" s="81">
        <v>39.543709</v>
      </c>
      <c r="D1875" s="62">
        <f t="shared" si="58"/>
        <v>-0.92629006880208387</v>
      </c>
      <c r="E1875">
        <v>5.8950759059036174E-3</v>
      </c>
      <c r="G1875">
        <v>1868</v>
      </c>
      <c r="H1875">
        <f t="shared" ca="1" si="59"/>
        <v>-1.220322627947653E-2</v>
      </c>
    </row>
    <row r="1876" spans="2:8" x14ac:dyDescent="0.3">
      <c r="B1876" s="205">
        <v>45238</v>
      </c>
      <c r="C1876" s="81">
        <v>536.47735599999999</v>
      </c>
      <c r="D1876" s="62">
        <f t="shared" si="58"/>
        <v>52.340738314703557</v>
      </c>
      <c r="E1876">
        <v>5.8757416305350862E-3</v>
      </c>
      <c r="G1876">
        <v>1869</v>
      </c>
      <c r="H1876">
        <f t="shared" ca="1" si="59"/>
        <v>-5.597455513794157E-2</v>
      </c>
    </row>
    <row r="1877" spans="2:8" x14ac:dyDescent="0.3">
      <c r="B1877" s="205">
        <v>38120</v>
      </c>
      <c r="C1877" s="81">
        <v>10.057554</v>
      </c>
      <c r="D1877" s="62">
        <f t="shared" si="58"/>
        <v>-0.97039076107444067</v>
      </c>
      <c r="E1877">
        <v>5.8705721805145635E-3</v>
      </c>
      <c r="G1877">
        <v>1870</v>
      </c>
      <c r="H1877">
        <f t="shared" ca="1" si="59"/>
        <v>-1.6332129011308968E-2</v>
      </c>
    </row>
    <row r="1878" spans="2:8" x14ac:dyDescent="0.3">
      <c r="B1878" s="205">
        <v>43111</v>
      </c>
      <c r="C1878" s="81">
        <v>339.67620799999997</v>
      </c>
      <c r="D1878" s="62">
        <f t="shared" si="58"/>
        <v>3.1231727615078198</v>
      </c>
      <c r="E1878">
        <v>5.8695607858012576E-3</v>
      </c>
      <c r="G1878">
        <v>1871</v>
      </c>
      <c r="H1878">
        <f t="shared" ca="1" si="59"/>
        <v>7.6264927621165256E-3</v>
      </c>
    </row>
    <row r="1879" spans="2:8" x14ac:dyDescent="0.3">
      <c r="B1879" s="205">
        <v>40316</v>
      </c>
      <c r="C1879" s="81">
        <v>82.382239999999996</v>
      </c>
      <c r="D1879" s="62">
        <f t="shared" si="58"/>
        <v>6.002830807605557</v>
      </c>
      <c r="E1879">
        <v>5.8663072507862271E-3</v>
      </c>
      <c r="G1879">
        <v>1872</v>
      </c>
      <c r="H1879">
        <f t="shared" ca="1" si="59"/>
        <v>-1.6578729003018884E-2</v>
      </c>
    </row>
    <row r="1880" spans="2:8" x14ac:dyDescent="0.3">
      <c r="B1880" s="205">
        <v>38303</v>
      </c>
      <c r="C1880" s="81">
        <v>11.764134</v>
      </c>
      <c r="D1880" s="62">
        <f t="shared" si="58"/>
        <v>-0.97631554238104823</v>
      </c>
      <c r="E1880">
        <v>5.8617886060687904E-3</v>
      </c>
      <c r="G1880">
        <v>1873</v>
      </c>
      <c r="H1880">
        <f t="shared" ca="1" si="59"/>
        <v>1.9493935499332159E-3</v>
      </c>
    </row>
    <row r="1881" spans="2:8" x14ac:dyDescent="0.3">
      <c r="B1881" s="205">
        <v>44704</v>
      </c>
      <c r="C1881" s="81">
        <v>496.702698</v>
      </c>
      <c r="D1881" s="62">
        <f t="shared" si="58"/>
        <v>0.16996322960039975</v>
      </c>
      <c r="E1881">
        <v>5.8607198403241925E-3</v>
      </c>
      <c r="G1881">
        <v>1874</v>
      </c>
      <c r="H1881">
        <f t="shared" ca="1" si="59"/>
        <v>2.9423834396891939E-2</v>
      </c>
    </row>
    <row r="1882" spans="2:8" x14ac:dyDescent="0.3">
      <c r="B1882" s="205">
        <v>43971</v>
      </c>
      <c r="C1882" s="81">
        <v>424.54556300000002</v>
      </c>
      <c r="D1882" s="62">
        <f t="shared" si="58"/>
        <v>2.1292257256747129E-2</v>
      </c>
      <c r="E1882">
        <v>5.8339285556902928E-3</v>
      </c>
      <c r="G1882">
        <v>1875</v>
      </c>
      <c r="H1882">
        <f t="shared" ca="1" si="59"/>
        <v>2.5552370449598311E-3</v>
      </c>
    </row>
    <row r="1883" spans="2:8" x14ac:dyDescent="0.3">
      <c r="B1883" s="205">
        <v>43691</v>
      </c>
      <c r="C1883" s="81">
        <v>415.69448899999998</v>
      </c>
      <c r="D1883" s="62">
        <f t="shared" si="58"/>
        <v>4.5009305323834621</v>
      </c>
      <c r="E1883">
        <v>5.8241401453653762E-3</v>
      </c>
      <c r="G1883">
        <v>1876</v>
      </c>
      <c r="H1883">
        <f t="shared" ca="1" si="59"/>
        <v>-3.7580079897533425E-2</v>
      </c>
    </row>
    <row r="1884" spans="2:8" x14ac:dyDescent="0.3">
      <c r="B1884" s="205">
        <v>40246</v>
      </c>
      <c r="C1884" s="81">
        <v>75.568031000000005</v>
      </c>
      <c r="D1884" s="62">
        <f t="shared" si="58"/>
        <v>-0.35618496091011381</v>
      </c>
      <c r="E1884">
        <v>5.8140013116784661E-3</v>
      </c>
      <c r="G1884">
        <v>1877</v>
      </c>
      <c r="H1884">
        <f t="shared" ca="1" si="59"/>
        <v>3.5362330493525441E-4</v>
      </c>
    </row>
    <row r="1885" spans="2:8" x14ac:dyDescent="0.3">
      <c r="B1885" s="205">
        <v>41269</v>
      </c>
      <c r="C1885" s="81">
        <v>117.37537399999999</v>
      </c>
      <c r="D1885" s="62">
        <f t="shared" si="58"/>
        <v>-0.78567448396569417</v>
      </c>
      <c r="E1885">
        <v>5.8119506891753814E-3</v>
      </c>
      <c r="G1885">
        <v>1878</v>
      </c>
      <c r="H1885">
        <f t="shared" ca="1" si="59"/>
        <v>3.0096903580520497E-2</v>
      </c>
    </row>
    <row r="1886" spans="2:8" x14ac:dyDescent="0.3">
      <c r="B1886" s="205">
        <v>45341</v>
      </c>
      <c r="C1886" s="81">
        <v>547.65002400000003</v>
      </c>
      <c r="D1886" s="62">
        <f t="shared" si="58"/>
        <v>10.389538009454077</v>
      </c>
      <c r="E1886">
        <v>5.7851680440771909E-3</v>
      </c>
      <c r="G1886">
        <v>1879</v>
      </c>
      <c r="H1886">
        <f t="shared" ca="1" si="59"/>
        <v>1.7276998304673715E-2</v>
      </c>
    </row>
    <row r="1887" spans="2:8" x14ac:dyDescent="0.3">
      <c r="B1887" s="205">
        <v>39461</v>
      </c>
      <c r="C1887" s="81">
        <v>48.083602999999997</v>
      </c>
      <c r="D1887" s="62">
        <f t="shared" si="58"/>
        <v>-0.85028965178204508</v>
      </c>
      <c r="E1887">
        <v>5.7674601001386485E-3</v>
      </c>
      <c r="G1887">
        <v>1880</v>
      </c>
      <c r="H1887">
        <f t="shared" ca="1" si="59"/>
        <v>-1.4486859778036314E-2</v>
      </c>
    </row>
    <row r="1888" spans="2:8" x14ac:dyDescent="0.3">
      <c r="B1888" s="205">
        <v>43139</v>
      </c>
      <c r="C1888" s="81">
        <v>321.17755099999999</v>
      </c>
      <c r="D1888" s="62">
        <f t="shared" si="58"/>
        <v>-0.40649073869393382</v>
      </c>
      <c r="E1888">
        <v>5.7634524463143627E-3</v>
      </c>
      <c r="G1888">
        <v>1881</v>
      </c>
      <c r="H1888">
        <f t="shared" ca="1" si="59"/>
        <v>1.0547456637887108E-2</v>
      </c>
    </row>
    <row r="1889" spans="2:8" x14ac:dyDescent="0.3">
      <c r="B1889" s="205">
        <v>45261</v>
      </c>
      <c r="C1889" s="81">
        <v>541.15002400000003</v>
      </c>
      <c r="D1889" s="62">
        <f t="shared" si="58"/>
        <v>0.10842176938619918</v>
      </c>
      <c r="E1889">
        <v>5.761613361470878E-3</v>
      </c>
      <c r="G1889">
        <v>1882</v>
      </c>
      <c r="H1889">
        <f t="shared" ca="1" si="59"/>
        <v>1.8123059394136734E-2</v>
      </c>
    </row>
    <row r="1890" spans="2:8" x14ac:dyDescent="0.3">
      <c r="B1890" s="205">
        <v>44721</v>
      </c>
      <c r="C1890" s="81">
        <v>488.21670499999999</v>
      </c>
      <c r="D1890" s="62">
        <f t="shared" si="58"/>
        <v>-0.17395634694108872</v>
      </c>
      <c r="E1890">
        <v>5.7599313618085244E-3</v>
      </c>
      <c r="G1890">
        <v>1883</v>
      </c>
      <c r="H1890">
        <f t="shared" ca="1" si="59"/>
        <v>2.4562355632232812E-2</v>
      </c>
    </row>
    <row r="1891" spans="2:8" x14ac:dyDescent="0.3">
      <c r="B1891" s="205">
        <v>44512</v>
      </c>
      <c r="C1891" s="81">
        <v>591.03015100000005</v>
      </c>
      <c r="D1891" s="62">
        <f t="shared" si="58"/>
        <v>7.153430505035109</v>
      </c>
      <c r="E1891">
        <v>5.7597723547070318E-3</v>
      </c>
      <c r="G1891">
        <v>1884</v>
      </c>
      <c r="H1891">
        <f t="shared" ca="1" si="59"/>
        <v>-1.7191683880121843E-2</v>
      </c>
    </row>
    <row r="1892" spans="2:8" x14ac:dyDescent="0.3">
      <c r="B1892" s="205">
        <v>40154</v>
      </c>
      <c r="C1892" s="81">
        <v>72.488524999999996</v>
      </c>
      <c r="D1892" s="62">
        <f t="shared" si="58"/>
        <v>-0.72361105715377916</v>
      </c>
      <c r="E1892">
        <v>5.7577019207892006E-3</v>
      </c>
      <c r="G1892">
        <v>1885</v>
      </c>
      <c r="H1892">
        <f t="shared" ca="1" si="59"/>
        <v>-4.2864085506756952E-2</v>
      </c>
    </row>
    <row r="1893" spans="2:8" x14ac:dyDescent="0.3">
      <c r="B1893" s="205">
        <v>42867</v>
      </c>
      <c r="C1893" s="81">
        <v>262.26998900000001</v>
      </c>
      <c r="D1893" s="62">
        <f t="shared" si="58"/>
        <v>-0.525344139177509</v>
      </c>
      <c r="E1893">
        <v>5.7503135218791709E-3</v>
      </c>
      <c r="G1893">
        <v>1886</v>
      </c>
      <c r="H1893">
        <f t="shared" ca="1" si="59"/>
        <v>-2.4924961733460621E-2</v>
      </c>
    </row>
    <row r="1894" spans="2:8" x14ac:dyDescent="0.3">
      <c r="B1894" s="205">
        <v>44361</v>
      </c>
      <c r="C1894" s="81">
        <v>552.54766800000004</v>
      </c>
      <c r="D1894" s="62">
        <f t="shared" si="58"/>
        <v>1.1060367187403135</v>
      </c>
      <c r="E1894">
        <v>5.7500202698027268E-3</v>
      </c>
      <c r="G1894">
        <v>1887</v>
      </c>
      <c r="H1894">
        <f t="shared" ca="1" si="59"/>
        <v>7.3699447204698842E-2</v>
      </c>
    </row>
    <row r="1895" spans="2:8" x14ac:dyDescent="0.3">
      <c r="B1895" s="205">
        <v>42886</v>
      </c>
      <c r="C1895" s="81">
        <v>262.36373900000001</v>
      </c>
      <c r="D1895" s="62">
        <f t="shared" si="58"/>
        <v>6.7945336902598186</v>
      </c>
      <c r="E1895">
        <v>5.748246960668859E-3</v>
      </c>
      <c r="G1895">
        <v>1888</v>
      </c>
      <c r="H1895">
        <f t="shared" ca="1" si="59"/>
        <v>-5.7543509216932826E-3</v>
      </c>
    </row>
    <row r="1896" spans="2:8" x14ac:dyDescent="0.3">
      <c r="B1896" s="205">
        <v>39797</v>
      </c>
      <c r="C1896" s="81">
        <v>33.659965999999997</v>
      </c>
      <c r="D1896" s="62">
        <f t="shared" si="58"/>
        <v>-0.37018453574320515</v>
      </c>
      <c r="E1896">
        <v>5.7468661063320922E-3</v>
      </c>
      <c r="G1896">
        <v>1889</v>
      </c>
      <c r="H1896">
        <f t="shared" ca="1" si="59"/>
        <v>1.7160544842714762E-2</v>
      </c>
    </row>
    <row r="1897" spans="2:8" x14ac:dyDescent="0.3">
      <c r="B1897" s="205">
        <v>40043</v>
      </c>
      <c r="C1897" s="81">
        <v>53.444172000000002</v>
      </c>
      <c r="D1897" s="62">
        <f t="shared" si="58"/>
        <v>-0.91016355055904274</v>
      </c>
      <c r="E1897">
        <v>5.7259994859229597E-3</v>
      </c>
      <c r="G1897">
        <v>1890</v>
      </c>
      <c r="H1897">
        <f t="shared" ca="1" si="59"/>
        <v>3.7359278792412187E-2</v>
      </c>
    </row>
    <row r="1898" spans="2:8" x14ac:dyDescent="0.3">
      <c r="B1898" s="205">
        <v>44525</v>
      </c>
      <c r="C1898" s="81">
        <v>594.90521200000001</v>
      </c>
      <c r="D1898" s="62">
        <f t="shared" si="58"/>
        <v>1.1331218516984858</v>
      </c>
      <c r="E1898">
        <v>5.7217288448155896E-3</v>
      </c>
      <c r="G1898">
        <v>1891</v>
      </c>
      <c r="H1898">
        <f t="shared" ca="1" si="59"/>
        <v>-3.5417201339950848E-2</v>
      </c>
    </row>
    <row r="1899" spans="2:8" x14ac:dyDescent="0.3">
      <c r="B1899" s="205">
        <v>42621</v>
      </c>
      <c r="C1899" s="81">
        <v>278.88946499999997</v>
      </c>
      <c r="D1899" s="62">
        <f t="shared" si="58"/>
        <v>1.7064887262480142</v>
      </c>
      <c r="E1899">
        <v>5.7210197816497492E-3</v>
      </c>
      <c r="G1899">
        <v>1892</v>
      </c>
      <c r="H1899">
        <f t="shared" ca="1" si="59"/>
        <v>-1.1159519327574634E-2</v>
      </c>
    </row>
    <row r="1900" spans="2:8" x14ac:dyDescent="0.3">
      <c r="B1900" s="205">
        <v>41089</v>
      </c>
      <c r="C1900" s="81">
        <v>103.044754</v>
      </c>
      <c r="D1900" s="62">
        <f t="shared" si="58"/>
        <v>-0.82146181888077907</v>
      </c>
      <c r="E1900">
        <v>5.7068497832764081E-3</v>
      </c>
      <c r="G1900">
        <v>1893</v>
      </c>
      <c r="H1900">
        <f t="shared" ca="1" si="59"/>
        <v>-1.9299801919045165E-2</v>
      </c>
    </row>
    <row r="1901" spans="2:8" x14ac:dyDescent="0.3">
      <c r="B1901" s="205">
        <v>44491</v>
      </c>
      <c r="C1901" s="81">
        <v>577.15808100000004</v>
      </c>
      <c r="D1901" s="62">
        <f t="shared" si="58"/>
        <v>0.12222400735081348</v>
      </c>
      <c r="E1901">
        <v>5.7030361471620689E-3</v>
      </c>
      <c r="G1901">
        <v>1894</v>
      </c>
      <c r="H1901">
        <f t="shared" ca="1" si="59"/>
        <v>2.8323595771207077E-2</v>
      </c>
    </row>
    <row r="1902" spans="2:8" x14ac:dyDescent="0.3">
      <c r="B1902" s="205">
        <v>44271</v>
      </c>
      <c r="C1902" s="81">
        <v>514.29846199999997</v>
      </c>
      <c r="D1902" s="62">
        <f t="shared" si="58"/>
        <v>2.0391141124282939</v>
      </c>
      <c r="E1902">
        <v>5.7022215424264999E-3</v>
      </c>
      <c r="G1902">
        <v>1895</v>
      </c>
      <c r="H1902">
        <f t="shared" ca="1" si="59"/>
        <v>-7.6733333983545786E-3</v>
      </c>
    </row>
    <row r="1903" spans="2:8" x14ac:dyDescent="0.3">
      <c r="B1903" s="205">
        <v>41793</v>
      </c>
      <c r="C1903" s="81">
        <v>169.22644</v>
      </c>
      <c r="D1903" s="62">
        <f t="shared" si="58"/>
        <v>3.4354976018505821</v>
      </c>
      <c r="E1903">
        <v>5.6988004404914267E-3</v>
      </c>
      <c r="G1903">
        <v>1896</v>
      </c>
      <c r="H1903">
        <f t="shared" ca="1" si="59"/>
        <v>-1.5709447925858686E-2</v>
      </c>
    </row>
    <row r="1904" spans="2:8" x14ac:dyDescent="0.3">
      <c r="B1904" s="205">
        <v>39848</v>
      </c>
      <c r="C1904" s="81">
        <v>38.152752</v>
      </c>
      <c r="D1904" s="62">
        <f t="shared" si="58"/>
        <v>-0.59872887739958469</v>
      </c>
      <c r="E1904">
        <v>5.6817579746656164E-3</v>
      </c>
      <c r="G1904">
        <v>1897</v>
      </c>
      <c r="H1904">
        <f t="shared" ca="1" si="59"/>
        <v>-2.1498489176675691E-2</v>
      </c>
    </row>
    <row r="1905" spans="2:8" x14ac:dyDescent="0.3">
      <c r="B1905" s="205">
        <v>40991</v>
      </c>
      <c r="C1905" s="81">
        <v>95.079734999999999</v>
      </c>
      <c r="D1905" s="62">
        <f t="shared" si="58"/>
        <v>0.10248734965291262</v>
      </c>
      <c r="E1905">
        <v>5.6711528243212402E-3</v>
      </c>
      <c r="G1905">
        <v>1898</v>
      </c>
      <c r="H1905">
        <f t="shared" ca="1" si="59"/>
        <v>-1.3643471821729557E-3</v>
      </c>
    </row>
    <row r="1906" spans="2:8" x14ac:dyDescent="0.3">
      <c r="B1906" s="205">
        <v>40638</v>
      </c>
      <c r="C1906" s="81">
        <v>86.241112000000001</v>
      </c>
      <c r="D1906" s="62">
        <f t="shared" si="58"/>
        <v>-0.80303015921106302</v>
      </c>
      <c r="E1906">
        <v>5.667124718968691E-3</v>
      </c>
      <c r="G1906">
        <v>1899</v>
      </c>
      <c r="H1906">
        <f t="shared" ca="1" si="59"/>
        <v>-1.957070666232788E-2</v>
      </c>
    </row>
    <row r="1907" spans="2:8" x14ac:dyDescent="0.3">
      <c r="B1907" s="205">
        <v>43724</v>
      </c>
      <c r="C1907" s="81">
        <v>437.83917200000002</v>
      </c>
      <c r="D1907" s="62">
        <f t="shared" si="58"/>
        <v>-0.1601791959712586</v>
      </c>
      <c r="E1907">
        <v>5.6389477773812029E-3</v>
      </c>
      <c r="G1907">
        <v>1900</v>
      </c>
      <c r="H1907">
        <f t="shared" ca="1" si="59"/>
        <v>2.9637651866224256E-2</v>
      </c>
    </row>
    <row r="1908" spans="2:8" x14ac:dyDescent="0.3">
      <c r="B1908" s="205">
        <v>44999</v>
      </c>
      <c r="C1908" s="81">
        <v>521.34832800000004</v>
      </c>
      <c r="D1908" s="62">
        <f t="shared" si="58"/>
        <v>2.3763211797297141</v>
      </c>
      <c r="E1908">
        <v>5.6347437561927961E-3</v>
      </c>
      <c r="G1908">
        <v>1901</v>
      </c>
      <c r="H1908">
        <f t="shared" ca="1" si="59"/>
        <v>-8.0005330538518125E-3</v>
      </c>
    </row>
    <row r="1909" spans="2:8" x14ac:dyDescent="0.3">
      <c r="B1909" s="205">
        <v>41536</v>
      </c>
      <c r="C1909" s="81">
        <v>154.41313199999999</v>
      </c>
      <c r="D1909" s="62">
        <f t="shared" si="58"/>
        <v>1.1956666601115096</v>
      </c>
      <c r="E1909">
        <v>5.6260579056538066E-3</v>
      </c>
      <c r="G1909">
        <v>1902</v>
      </c>
      <c r="H1909">
        <f t="shared" ca="1" si="59"/>
        <v>2.9619094101957365E-2</v>
      </c>
    </row>
    <row r="1910" spans="2:8" x14ac:dyDescent="0.3">
      <c r="B1910" s="205">
        <v>40267</v>
      </c>
      <c r="C1910" s="81">
        <v>70.326308999999995</v>
      </c>
      <c r="D1910" s="62">
        <f t="shared" si="58"/>
        <v>-0.85223014008788445</v>
      </c>
      <c r="E1910">
        <v>5.6212502339909884E-3</v>
      </c>
      <c r="G1910">
        <v>1903</v>
      </c>
      <c r="H1910">
        <f t="shared" ca="1" si="59"/>
        <v>6.6975326421141873E-3</v>
      </c>
    </row>
    <row r="1911" spans="2:8" x14ac:dyDescent="0.3">
      <c r="B1911" s="205">
        <v>43941</v>
      </c>
      <c r="C1911" s="81">
        <v>475.91781600000002</v>
      </c>
      <c r="D1911" s="62">
        <f t="shared" si="58"/>
        <v>0.62543395310220384</v>
      </c>
      <c r="E1911">
        <v>5.6109596376944394E-3</v>
      </c>
      <c r="G1911">
        <v>1904</v>
      </c>
      <c r="H1911">
        <f t="shared" ca="1" si="59"/>
        <v>5.5800940958371077E-2</v>
      </c>
    </row>
    <row r="1912" spans="2:8" x14ac:dyDescent="0.3">
      <c r="B1912" s="205">
        <v>42569</v>
      </c>
      <c r="C1912" s="81">
        <v>292.79431199999999</v>
      </c>
      <c r="D1912" s="62">
        <f t="shared" si="58"/>
        <v>-0.13561738281232708</v>
      </c>
      <c r="E1912">
        <v>5.6091930374511361E-3</v>
      </c>
      <c r="G1912">
        <v>1905</v>
      </c>
      <c r="H1912">
        <f t="shared" ca="1" si="59"/>
        <v>-3.1874212176071261E-2</v>
      </c>
    </row>
    <row r="1913" spans="2:8" x14ac:dyDescent="0.3">
      <c r="B1913" s="205">
        <v>43215</v>
      </c>
      <c r="C1913" s="81">
        <v>338.73230000000001</v>
      </c>
      <c r="D1913" s="62">
        <f t="shared" si="58"/>
        <v>-0.30870662068600641</v>
      </c>
      <c r="E1913">
        <v>5.6036887286646814E-3</v>
      </c>
      <c r="G1913">
        <v>1906</v>
      </c>
      <c r="H1913">
        <f t="shared" ca="1" si="59"/>
        <v>-6.1002965421756525E-2</v>
      </c>
    </row>
    <row r="1914" spans="2:8" x14ac:dyDescent="0.3">
      <c r="B1914" s="205">
        <v>44161</v>
      </c>
      <c r="C1914" s="81">
        <v>489.99789399999997</v>
      </c>
      <c r="D1914" s="62">
        <f t="shared" si="58"/>
        <v>1.9766384091143065</v>
      </c>
      <c r="E1914">
        <v>5.5855592564728615E-3</v>
      </c>
      <c r="G1914">
        <v>1907</v>
      </c>
      <c r="H1914">
        <f t="shared" ca="1" si="59"/>
        <v>2.2752476007672055E-2</v>
      </c>
    </row>
    <row r="1915" spans="2:8" x14ac:dyDescent="0.3">
      <c r="B1915" s="205">
        <v>41761</v>
      </c>
      <c r="C1915" s="81">
        <v>164.61451700000001</v>
      </c>
      <c r="D1915" s="62">
        <f t="shared" si="58"/>
        <v>-0.59512408831940822</v>
      </c>
      <c r="E1915">
        <v>5.5786857963400936E-3</v>
      </c>
      <c r="G1915">
        <v>1908</v>
      </c>
      <c r="H1915">
        <f t="shared" ca="1" si="59"/>
        <v>2.1189897098284654E-2</v>
      </c>
    </row>
    <row r="1916" spans="2:8" x14ac:dyDescent="0.3">
      <c r="B1916" s="205">
        <v>43669</v>
      </c>
      <c r="C1916" s="81">
        <v>406.58017000000001</v>
      </c>
      <c r="D1916" s="62">
        <f t="shared" si="58"/>
        <v>9.6741842737601313</v>
      </c>
      <c r="E1916">
        <v>5.5765252010274635E-3</v>
      </c>
      <c r="G1916">
        <v>1909</v>
      </c>
      <c r="H1916">
        <f t="shared" ca="1" si="59"/>
        <v>3.6676944886441132E-2</v>
      </c>
    </row>
    <row r="1917" spans="2:8" x14ac:dyDescent="0.3">
      <c r="B1917" s="205">
        <v>39217</v>
      </c>
      <c r="C1917" s="81">
        <v>38.090046000000001</v>
      </c>
      <c r="D1917" s="62">
        <f t="shared" si="58"/>
        <v>-0.92533102950399959</v>
      </c>
      <c r="E1917">
        <v>5.5616281947629236E-3</v>
      </c>
      <c r="G1917">
        <v>1910</v>
      </c>
      <c r="H1917">
        <f t="shared" ca="1" si="59"/>
        <v>1.4147468928771778E-2</v>
      </c>
    </row>
    <row r="1918" spans="2:8" x14ac:dyDescent="0.3">
      <c r="B1918" s="205">
        <v>44274</v>
      </c>
      <c r="C1918" s="81">
        <v>510.11880500000001</v>
      </c>
      <c r="D1918" s="62">
        <f t="shared" si="58"/>
        <v>5.4396411996009677</v>
      </c>
      <c r="E1918">
        <v>5.5566914604690144E-3</v>
      </c>
      <c r="G1918">
        <v>1911</v>
      </c>
      <c r="H1918">
        <f t="shared" ca="1" si="59"/>
        <v>2.3210630956112251E-2</v>
      </c>
    </row>
    <row r="1919" spans="2:8" x14ac:dyDescent="0.3">
      <c r="B1919" s="205">
        <v>40297</v>
      </c>
      <c r="C1919" s="81">
        <v>79.215407999999996</v>
      </c>
      <c r="D1919" s="62">
        <f t="shared" si="58"/>
        <v>-0.68460877613295867</v>
      </c>
      <c r="E1919">
        <v>5.5450098237362407E-3</v>
      </c>
      <c r="G1919">
        <v>1912</v>
      </c>
      <c r="H1919">
        <f t="shared" ca="1" si="59"/>
        <v>3.8599188548182699E-3</v>
      </c>
    </row>
    <row r="1920" spans="2:8" x14ac:dyDescent="0.3">
      <c r="B1920" s="205">
        <v>42046</v>
      </c>
      <c r="C1920" s="81">
        <v>251.16554300000001</v>
      </c>
      <c r="D1920" s="62">
        <f t="shared" si="58"/>
        <v>-0.16153103631068005</v>
      </c>
      <c r="E1920">
        <v>5.5449680827389953E-3</v>
      </c>
      <c r="G1920">
        <v>1913</v>
      </c>
      <c r="H1920">
        <f t="shared" ca="1" si="59"/>
        <v>-1.520979985223949E-2</v>
      </c>
    </row>
    <row r="1921" spans="2:8" x14ac:dyDescent="0.3">
      <c r="B1921" s="205">
        <v>43032</v>
      </c>
      <c r="C1921" s="81">
        <v>299.55258199999997</v>
      </c>
      <c r="D1921" s="62">
        <f t="shared" si="58"/>
        <v>0.22855820723474235</v>
      </c>
      <c r="E1921">
        <v>5.523871877564604E-3</v>
      </c>
      <c r="G1921">
        <v>1914</v>
      </c>
      <c r="H1921">
        <f t="shared" ca="1" si="59"/>
        <v>-1.7665201264682181E-2</v>
      </c>
    </row>
    <row r="1922" spans="2:8" x14ac:dyDescent="0.3">
      <c r="B1922" s="205">
        <v>42066</v>
      </c>
      <c r="C1922" s="81">
        <v>243.82449299999999</v>
      </c>
      <c r="D1922" s="62">
        <f t="shared" si="58"/>
        <v>-9.8796326474401147E-2</v>
      </c>
      <c r="E1922">
        <v>5.5218056615211749E-3</v>
      </c>
      <c r="G1922">
        <v>1915</v>
      </c>
      <c r="H1922">
        <f t="shared" ca="1" si="59"/>
        <v>-3.4986270356838017E-2</v>
      </c>
    </row>
    <row r="1923" spans="2:8" x14ac:dyDescent="0.3">
      <c r="B1923" s="205">
        <v>42215</v>
      </c>
      <c r="C1923" s="81">
        <v>270.55426</v>
      </c>
      <c r="D1923" s="62">
        <f t="shared" si="58"/>
        <v>2.0582418319637026</v>
      </c>
      <c r="E1923">
        <v>5.5058559917378581E-3</v>
      </c>
      <c r="G1923">
        <v>1916</v>
      </c>
      <c r="H1923">
        <f t="shared" ca="1" si="59"/>
        <v>5.4335429543743837E-3</v>
      </c>
    </row>
    <row r="1924" spans="2:8" x14ac:dyDescent="0.3">
      <c r="B1924" s="205">
        <v>40406</v>
      </c>
      <c r="C1924" s="81">
        <v>88.467254999999994</v>
      </c>
      <c r="D1924" s="62">
        <f t="shared" si="58"/>
        <v>3.9945525113013232</v>
      </c>
      <c r="E1924">
        <v>5.4960068965504661E-3</v>
      </c>
      <c r="G1924">
        <v>1917</v>
      </c>
      <c r="H1924">
        <f t="shared" ca="1" si="59"/>
        <v>1.44031248634282E-2</v>
      </c>
    </row>
    <row r="1925" spans="2:8" x14ac:dyDescent="0.3">
      <c r="B1925" s="205">
        <v>38511</v>
      </c>
      <c r="C1925" s="81">
        <v>17.712748999999999</v>
      </c>
      <c r="D1925" s="62">
        <f t="shared" si="58"/>
        <v>-1.3949255716815068E-2</v>
      </c>
      <c r="E1925">
        <v>5.4947921352876935E-3</v>
      </c>
      <c r="G1925">
        <v>1918</v>
      </c>
      <c r="H1925">
        <f t="shared" ca="1" si="59"/>
        <v>-2.1614999659232879E-2</v>
      </c>
    </row>
    <row r="1926" spans="2:8" x14ac:dyDescent="0.3">
      <c r="B1926" s="205">
        <v>38534</v>
      </c>
      <c r="C1926" s="81">
        <v>17.963324</v>
      </c>
      <c r="D1926" s="62">
        <f t="shared" si="58"/>
        <v>-0.96680220883986867</v>
      </c>
      <c r="E1926">
        <v>5.4822788274149197E-3</v>
      </c>
      <c r="G1926">
        <v>1919</v>
      </c>
      <c r="H1926">
        <f t="shared" ca="1" si="59"/>
        <v>2.4814397551343244E-2</v>
      </c>
    </row>
    <row r="1927" spans="2:8" x14ac:dyDescent="0.3">
      <c r="B1927" s="205">
        <v>45352</v>
      </c>
      <c r="C1927" s="81">
        <v>541.09997599999997</v>
      </c>
      <c r="D1927" s="62">
        <f t="shared" si="58"/>
        <v>-1.7075429609446014E-2</v>
      </c>
      <c r="E1927">
        <v>5.4816535695256961E-3</v>
      </c>
      <c r="G1927">
        <v>1920</v>
      </c>
      <c r="H1927">
        <f t="shared" ca="1" si="59"/>
        <v>-2.797737723111119E-2</v>
      </c>
    </row>
    <row r="1928" spans="2:8" x14ac:dyDescent="0.3">
      <c r="B1928" s="205">
        <v>45271</v>
      </c>
      <c r="C1928" s="81">
        <v>550.5</v>
      </c>
      <c r="D1928" s="62">
        <f t="shared" ref="D1928:D1991" si="60">(C1928-C1929)/C1929</f>
        <v>0.11958751735696227</v>
      </c>
      <c r="E1928">
        <v>5.4794520547945206E-3</v>
      </c>
      <c r="G1928">
        <v>1921</v>
      </c>
      <c r="H1928">
        <f t="shared" ca="1" si="59"/>
        <v>4.3762324998604461E-2</v>
      </c>
    </row>
    <row r="1929" spans="2:8" x14ac:dyDescent="0.3">
      <c r="B1929" s="205">
        <v>44256</v>
      </c>
      <c r="C1929" s="81">
        <v>491.69894399999998</v>
      </c>
      <c r="D1929" s="62">
        <f t="shared" si="60"/>
        <v>0.78970996022576712</v>
      </c>
      <c r="E1929">
        <v>5.4661650522816263E-3</v>
      </c>
      <c r="G1929">
        <v>1922</v>
      </c>
      <c r="H1929">
        <f t="shared" ref="H1929:H1992" ca="1" si="61">_xlfn.NORM.INV(RAND(),N$10,N$11)</f>
        <v>-5.1126636923972554E-2</v>
      </c>
    </row>
    <row r="1930" spans="2:8" x14ac:dyDescent="0.3">
      <c r="B1930" s="205">
        <v>42632</v>
      </c>
      <c r="C1930" s="81">
        <v>274.73666400000002</v>
      </c>
      <c r="D1930" s="62">
        <f t="shared" si="60"/>
        <v>28.589499035965559</v>
      </c>
      <c r="E1930">
        <v>5.4645911064674394E-3</v>
      </c>
      <c r="G1930">
        <v>1923</v>
      </c>
      <c r="H1930">
        <f t="shared" ca="1" si="61"/>
        <v>-2.0198763791007147E-2</v>
      </c>
    </row>
    <row r="1931" spans="2:8" x14ac:dyDescent="0.3">
      <c r="B1931" s="205">
        <v>37943</v>
      </c>
      <c r="C1931" s="81">
        <v>9.2849380000000004</v>
      </c>
      <c r="D1931" s="62">
        <f t="shared" si="60"/>
        <v>-0.89012008859847425</v>
      </c>
      <c r="E1931">
        <v>5.4625624316828403E-3</v>
      </c>
      <c r="G1931">
        <v>1924</v>
      </c>
      <c r="H1931">
        <f t="shared" ca="1" si="61"/>
        <v>2.2990362944752357E-2</v>
      </c>
    </row>
    <row r="1932" spans="2:8" x14ac:dyDescent="0.3">
      <c r="B1932" s="205">
        <v>40336</v>
      </c>
      <c r="C1932" s="81">
        <v>84.500777999999997</v>
      </c>
      <c r="D1932" s="62">
        <f t="shared" si="60"/>
        <v>-0.40499532316547071</v>
      </c>
      <c r="E1932">
        <v>5.4572743670237714E-3</v>
      </c>
      <c r="G1932">
        <v>1925</v>
      </c>
      <c r="H1932">
        <f t="shared" ca="1" si="61"/>
        <v>2.9103082935409627E-3</v>
      </c>
    </row>
    <row r="1933" spans="2:8" x14ac:dyDescent="0.3">
      <c r="B1933" s="205">
        <v>41423</v>
      </c>
      <c r="C1933" s="81">
        <v>142.016998</v>
      </c>
      <c r="D1933" s="62">
        <f t="shared" si="60"/>
        <v>0.52999252192537361</v>
      </c>
      <c r="E1933">
        <v>5.4420186315558439E-3</v>
      </c>
      <c r="G1933">
        <v>1926</v>
      </c>
      <c r="H1933">
        <f t="shared" ca="1" si="61"/>
        <v>1.0137618072764563E-2</v>
      </c>
    </row>
    <row r="1934" spans="2:8" x14ac:dyDescent="0.3">
      <c r="B1934" s="205">
        <v>40368</v>
      </c>
      <c r="C1934" s="81">
        <v>92.822021000000007</v>
      </c>
      <c r="D1934" s="62">
        <f t="shared" si="60"/>
        <v>-7.0505710175544818E-4</v>
      </c>
      <c r="E1934">
        <v>5.4414079807390296E-3</v>
      </c>
      <c r="G1934">
        <v>1927</v>
      </c>
      <c r="H1934">
        <f t="shared" ca="1" si="61"/>
        <v>8.8797025453970762E-3</v>
      </c>
    </row>
    <row r="1935" spans="2:8" x14ac:dyDescent="0.3">
      <c r="B1935" s="205">
        <v>40372</v>
      </c>
      <c r="C1935" s="81">
        <v>92.887512000000001</v>
      </c>
      <c r="D1935" s="62">
        <f t="shared" si="60"/>
        <v>-0.45036374776022703</v>
      </c>
      <c r="E1935">
        <v>5.4372241231341037E-3</v>
      </c>
      <c r="G1935">
        <v>1928</v>
      </c>
      <c r="H1935">
        <f t="shared" ca="1" si="61"/>
        <v>3.6018914156279211E-2</v>
      </c>
    </row>
    <row r="1936" spans="2:8" x14ac:dyDescent="0.3">
      <c r="B1936" s="205">
        <v>41781</v>
      </c>
      <c r="C1936" s="81">
        <v>168.998154</v>
      </c>
      <c r="D1936" s="62">
        <f t="shared" si="60"/>
        <v>1.0901789223832521</v>
      </c>
      <c r="E1936">
        <v>5.4332899623939744E-3</v>
      </c>
      <c r="G1936">
        <v>1929</v>
      </c>
      <c r="H1936">
        <f t="shared" ca="1" si="61"/>
        <v>-8.6311840910068757E-3</v>
      </c>
    </row>
    <row r="1937" spans="2:8" x14ac:dyDescent="0.3">
      <c r="B1937" s="205">
        <v>40331</v>
      </c>
      <c r="C1937" s="81">
        <v>80.853438999999995</v>
      </c>
      <c r="D1937" s="62">
        <f t="shared" si="60"/>
        <v>-0.81929422091783655</v>
      </c>
      <c r="E1937">
        <v>5.4320617913131324E-3</v>
      </c>
      <c r="G1937">
        <v>1930</v>
      </c>
      <c r="H1937">
        <f t="shared" ca="1" si="61"/>
        <v>-1.1722893876760358E-3</v>
      </c>
    </row>
    <row r="1938" spans="2:8" x14ac:dyDescent="0.3">
      <c r="B1938" s="205">
        <v>43985</v>
      </c>
      <c r="C1938" s="81">
        <v>447.43139600000001</v>
      </c>
      <c r="D1938" s="62">
        <f t="shared" si="60"/>
        <v>2.807570256272685</v>
      </c>
      <c r="E1938">
        <v>5.4249927937052231E-3</v>
      </c>
      <c r="G1938">
        <v>1931</v>
      </c>
      <c r="H1938">
        <f t="shared" ca="1" si="61"/>
        <v>6.9682048836511995E-3</v>
      </c>
    </row>
    <row r="1939" spans="2:8" x14ac:dyDescent="0.3">
      <c r="B1939" s="205">
        <v>41248</v>
      </c>
      <c r="C1939" s="81">
        <v>117.511002</v>
      </c>
      <c r="D1939" s="62">
        <f t="shared" si="60"/>
        <v>2.2866191021338595</v>
      </c>
      <c r="E1939">
        <v>5.4156714090379376E-3</v>
      </c>
      <c r="G1939">
        <v>1932</v>
      </c>
      <c r="H1939">
        <f t="shared" ca="1" si="61"/>
        <v>-3.0782442440947553E-2</v>
      </c>
    </row>
    <row r="1940" spans="2:8" x14ac:dyDescent="0.3">
      <c r="B1940" s="205">
        <v>39812</v>
      </c>
      <c r="C1940" s="81">
        <v>35.754371999999996</v>
      </c>
      <c r="D1940" s="62">
        <f t="shared" si="60"/>
        <v>-8.7562514740762501E-2</v>
      </c>
      <c r="E1940">
        <v>5.408831775402456E-3</v>
      </c>
      <c r="G1940">
        <v>1933</v>
      </c>
      <c r="H1940">
        <f t="shared" ca="1" si="61"/>
        <v>1.8612984630916003E-2</v>
      </c>
    </row>
    <row r="1941" spans="2:8" x14ac:dyDescent="0.3">
      <c r="B1941" s="205">
        <v>39182</v>
      </c>
      <c r="C1941" s="81">
        <v>39.185558</v>
      </c>
      <c r="D1941" s="62">
        <f t="shared" si="60"/>
        <v>-0.92534847463539316</v>
      </c>
      <c r="E1941">
        <v>5.4055848695964666E-3</v>
      </c>
      <c r="G1941">
        <v>1934</v>
      </c>
      <c r="H1941">
        <f t="shared" ca="1" si="61"/>
        <v>2.6401339490506152E-3</v>
      </c>
    </row>
    <row r="1942" spans="2:8" x14ac:dyDescent="0.3">
      <c r="B1942" s="205">
        <v>44987</v>
      </c>
      <c r="C1942" s="81">
        <v>524.91302499999995</v>
      </c>
      <c r="D1942" s="62">
        <f t="shared" si="60"/>
        <v>-7.1653204404013265E-2</v>
      </c>
      <c r="E1942">
        <v>5.4053475610766422E-3</v>
      </c>
      <c r="G1942">
        <v>1935</v>
      </c>
      <c r="H1942">
        <f t="shared" ca="1" si="61"/>
        <v>3.1166693543169789E-2</v>
      </c>
    </row>
    <row r="1943" spans="2:8" x14ac:dyDescent="0.3">
      <c r="B1943" s="205">
        <v>45132</v>
      </c>
      <c r="C1943" s="81">
        <v>565.42773399999999</v>
      </c>
      <c r="D1943" s="62">
        <f t="shared" si="60"/>
        <v>5.2744647624744427</v>
      </c>
      <c r="E1943">
        <v>5.3953350483024361E-3</v>
      </c>
      <c r="G1943">
        <v>1936</v>
      </c>
      <c r="H1943">
        <f t="shared" ca="1" si="61"/>
        <v>-1.509010101617678E-2</v>
      </c>
    </row>
    <row r="1944" spans="2:8" x14ac:dyDescent="0.3">
      <c r="B1944" s="205">
        <v>40408</v>
      </c>
      <c r="C1944" s="81">
        <v>90.115691999999996</v>
      </c>
      <c r="D1944" s="62">
        <f t="shared" si="60"/>
        <v>-0.37284587190613622</v>
      </c>
      <c r="E1944">
        <v>5.3949290708054402E-3</v>
      </c>
      <c r="G1944">
        <v>1937</v>
      </c>
      <c r="H1944">
        <f t="shared" ca="1" si="61"/>
        <v>-2.000873468622585E-3</v>
      </c>
    </row>
    <row r="1945" spans="2:8" x14ac:dyDescent="0.3">
      <c r="B1945" s="205">
        <v>41429</v>
      </c>
      <c r="C1945" s="81">
        <v>143.689865</v>
      </c>
      <c r="D1945" s="62">
        <f t="shared" si="60"/>
        <v>24.431393402379921</v>
      </c>
      <c r="E1945">
        <v>5.3778987056012136E-3</v>
      </c>
      <c r="G1945">
        <v>1938</v>
      </c>
      <c r="H1945">
        <f t="shared" ca="1" si="61"/>
        <v>-5.916344013481651E-2</v>
      </c>
    </row>
    <row r="1946" spans="2:8" x14ac:dyDescent="0.3">
      <c r="B1946" s="205">
        <v>37572</v>
      </c>
      <c r="C1946" s="81">
        <v>5.6500979999999998</v>
      </c>
      <c r="D1946" s="62">
        <f t="shared" si="60"/>
        <v>-0.99049994789690121</v>
      </c>
      <c r="E1946">
        <v>5.3694695406804544E-3</v>
      </c>
      <c r="G1946">
        <v>1939</v>
      </c>
      <c r="H1946">
        <f t="shared" ca="1" si="61"/>
        <v>5.7361293630662441E-3</v>
      </c>
    </row>
    <row r="1947" spans="2:8" x14ac:dyDescent="0.3">
      <c r="B1947" s="205">
        <v>44435</v>
      </c>
      <c r="C1947" s="81">
        <v>594.74389599999995</v>
      </c>
      <c r="D1947" s="62">
        <f t="shared" si="60"/>
        <v>18.265295116901292</v>
      </c>
      <c r="E1947">
        <v>5.3674766563234716E-3</v>
      </c>
      <c r="G1947">
        <v>1940</v>
      </c>
      <c r="H1947">
        <f t="shared" ca="1" si="61"/>
        <v>1.8651832439980486E-2</v>
      </c>
    </row>
    <row r="1948" spans="2:8" x14ac:dyDescent="0.3">
      <c r="B1948" s="205">
        <v>38772</v>
      </c>
      <c r="C1948" s="81">
        <v>30.871258000000001</v>
      </c>
      <c r="D1948" s="62">
        <f t="shared" si="60"/>
        <v>-0.90314099144875848</v>
      </c>
      <c r="E1948">
        <v>5.363806046096882E-3</v>
      </c>
      <c r="G1948">
        <v>1941</v>
      </c>
      <c r="H1948">
        <f t="shared" ca="1" si="61"/>
        <v>2.4406483647483514E-3</v>
      </c>
    </row>
    <row r="1949" spans="2:8" x14ac:dyDescent="0.3">
      <c r="B1949" s="205">
        <v>43193</v>
      </c>
      <c r="C1949" s="81">
        <v>318.72366299999999</v>
      </c>
      <c r="D1949" s="62">
        <f t="shared" si="60"/>
        <v>-0.2498666046702851</v>
      </c>
      <c r="E1949">
        <v>5.3588334640590762E-3</v>
      </c>
      <c r="G1949">
        <v>1942</v>
      </c>
      <c r="H1949">
        <f t="shared" ca="1" si="61"/>
        <v>-4.6200010528464008E-2</v>
      </c>
    </row>
    <row r="1950" spans="2:8" x14ac:dyDescent="0.3">
      <c r="B1950" s="205">
        <v>43714</v>
      </c>
      <c r="C1950" s="81">
        <v>424.88931300000002</v>
      </c>
      <c r="D1950" s="62">
        <f t="shared" si="60"/>
        <v>2.5717629527159489</v>
      </c>
      <c r="E1950">
        <v>5.3536701581253119E-3</v>
      </c>
      <c r="G1950">
        <v>1943</v>
      </c>
      <c r="H1950">
        <f t="shared" ca="1" si="61"/>
        <v>-2.1360937424249301E-3</v>
      </c>
    </row>
    <row r="1951" spans="2:8" x14ac:dyDescent="0.3">
      <c r="B1951" s="205">
        <v>41327</v>
      </c>
      <c r="C1951" s="81">
        <v>118.95787</v>
      </c>
      <c r="D1951" s="62">
        <f t="shared" si="60"/>
        <v>15.26467569397853</v>
      </c>
      <c r="E1951">
        <v>5.349763354885852E-3</v>
      </c>
      <c r="G1951">
        <v>1944</v>
      </c>
      <c r="H1951">
        <f t="shared" ca="1" si="61"/>
        <v>5.7083870495117737E-3</v>
      </c>
    </row>
    <row r="1952" spans="2:8" x14ac:dyDescent="0.3">
      <c r="B1952" s="205">
        <v>37832</v>
      </c>
      <c r="C1952" s="81">
        <v>7.313879</v>
      </c>
      <c r="D1952" s="62">
        <f t="shared" si="60"/>
        <v>-0.97994996746037522</v>
      </c>
      <c r="E1952">
        <v>5.3336899848193606E-3</v>
      </c>
      <c r="G1952">
        <v>1945</v>
      </c>
      <c r="H1952">
        <f t="shared" ca="1" si="61"/>
        <v>6.5423232198952826E-3</v>
      </c>
    </row>
    <row r="1953" spans="2:8" x14ac:dyDescent="0.3">
      <c r="B1953" s="205">
        <v>43277</v>
      </c>
      <c r="C1953" s="81">
        <v>364.78140300000001</v>
      </c>
      <c r="D1953" s="62">
        <f t="shared" si="60"/>
        <v>2.9345785053955176</v>
      </c>
      <c r="E1953">
        <v>5.3323224304372254E-3</v>
      </c>
      <c r="G1953">
        <v>1946</v>
      </c>
      <c r="H1953">
        <f t="shared" ca="1" si="61"/>
        <v>-2.5392131752060912E-2</v>
      </c>
    </row>
    <row r="1954" spans="2:8" x14ac:dyDescent="0.3">
      <c r="B1954" s="205">
        <v>40983</v>
      </c>
      <c r="C1954" s="81">
        <v>92.711685000000003</v>
      </c>
      <c r="D1954" s="62">
        <f t="shared" si="60"/>
        <v>1.1304269515728728E-2</v>
      </c>
      <c r="E1954">
        <v>5.3296467072761373E-3</v>
      </c>
      <c r="G1954">
        <v>1947</v>
      </c>
      <c r="H1954">
        <f t="shared" ca="1" si="61"/>
        <v>-1.7013150914335796E-2</v>
      </c>
    </row>
    <row r="1955" spans="2:8" x14ac:dyDescent="0.3">
      <c r="B1955" s="205">
        <v>40651</v>
      </c>
      <c r="C1955" s="81">
        <v>91.675362000000007</v>
      </c>
      <c r="D1955" s="62">
        <f t="shared" si="60"/>
        <v>-0.83365150544076372</v>
      </c>
      <c r="E1955">
        <v>5.3294918621490592E-3</v>
      </c>
      <c r="G1955">
        <v>1948</v>
      </c>
      <c r="H1955">
        <f t="shared" ca="1" si="61"/>
        <v>-5.1808352174257961E-3</v>
      </c>
    </row>
    <row r="1956" spans="2:8" x14ac:dyDescent="0.3">
      <c r="B1956" s="205">
        <v>44890</v>
      </c>
      <c r="C1956" s="81">
        <v>551.10424799999998</v>
      </c>
      <c r="D1956" s="62">
        <f t="shared" si="60"/>
        <v>5.5999013291818587</v>
      </c>
      <c r="E1956">
        <v>5.3287723998718083E-3</v>
      </c>
      <c r="G1956">
        <v>1949</v>
      </c>
      <c r="H1956">
        <f t="shared" ca="1" si="61"/>
        <v>1.6843027970643784E-2</v>
      </c>
    </row>
    <row r="1957" spans="2:8" x14ac:dyDescent="0.3">
      <c r="B1957" s="205">
        <v>40508</v>
      </c>
      <c r="C1957" s="81">
        <v>83.501891999999998</v>
      </c>
      <c r="D1957" s="62">
        <f t="shared" si="60"/>
        <v>1.0431743544804182</v>
      </c>
      <c r="E1957">
        <v>5.3192584441954368E-3</v>
      </c>
      <c r="G1957">
        <v>1950</v>
      </c>
      <c r="H1957">
        <f t="shared" ca="1" si="61"/>
        <v>-1.4742583893429435E-2</v>
      </c>
    </row>
    <row r="1958" spans="2:8" x14ac:dyDescent="0.3">
      <c r="B1958" s="205">
        <v>39890</v>
      </c>
      <c r="C1958" s="81">
        <v>40.868706000000003</v>
      </c>
      <c r="D1958" s="62">
        <f t="shared" si="60"/>
        <v>-0.55516603928797359</v>
      </c>
      <c r="E1958">
        <v>5.3021713738534921E-3</v>
      </c>
      <c r="G1958">
        <v>1951</v>
      </c>
      <c r="H1958">
        <f t="shared" ca="1" si="61"/>
        <v>-1.79456037519579E-2</v>
      </c>
    </row>
    <row r="1959" spans="2:8" x14ac:dyDescent="0.3">
      <c r="B1959" s="205">
        <v>40416</v>
      </c>
      <c r="C1959" s="81">
        <v>91.874069000000006</v>
      </c>
      <c r="D1959" s="62">
        <f t="shared" si="60"/>
        <v>1.0715401901245598</v>
      </c>
      <c r="E1959">
        <v>5.2912942423608096E-3</v>
      </c>
      <c r="G1959">
        <v>1952</v>
      </c>
      <c r="H1959">
        <f t="shared" ca="1" si="61"/>
        <v>-3.6077057185551251E-2</v>
      </c>
    </row>
    <row r="1960" spans="2:8" x14ac:dyDescent="0.3">
      <c r="B1960" s="205">
        <v>39391</v>
      </c>
      <c r="C1960" s="81">
        <v>44.350608999999999</v>
      </c>
      <c r="D1960" s="62">
        <f t="shared" si="60"/>
        <v>-0.9182175733332304</v>
      </c>
      <c r="E1960">
        <v>5.2883333618179186E-3</v>
      </c>
      <c r="G1960">
        <v>1953</v>
      </c>
      <c r="H1960">
        <f t="shared" ca="1" si="61"/>
        <v>2.995615061263494E-2</v>
      </c>
    </row>
    <row r="1961" spans="2:8" x14ac:dyDescent="0.3">
      <c r="B1961" s="205">
        <v>45310</v>
      </c>
      <c r="C1961" s="81">
        <v>542.29998799999998</v>
      </c>
      <c r="D1961" s="62">
        <f t="shared" si="60"/>
        <v>1.0927684325397953</v>
      </c>
      <c r="E1961">
        <v>5.2831141655437942E-3</v>
      </c>
      <c r="G1961">
        <v>1954</v>
      </c>
      <c r="H1961">
        <f t="shared" ca="1" si="61"/>
        <v>-4.4536916969457059E-2</v>
      </c>
    </row>
    <row r="1962" spans="2:8" x14ac:dyDescent="0.3">
      <c r="B1962" s="205">
        <v>42691</v>
      </c>
      <c r="C1962" s="81">
        <v>259.13043199999998</v>
      </c>
      <c r="D1962" s="62">
        <f t="shared" si="60"/>
        <v>1.5623478926753285</v>
      </c>
      <c r="E1962">
        <v>5.2715509641761398E-3</v>
      </c>
      <c r="G1962">
        <v>1955</v>
      </c>
      <c r="H1962">
        <f t="shared" ca="1" si="61"/>
        <v>2.4567522642516854E-2</v>
      </c>
    </row>
    <row r="1963" spans="2:8" x14ac:dyDescent="0.3">
      <c r="B1963" s="205">
        <v>40696</v>
      </c>
      <c r="C1963" s="81">
        <v>101.13007399999999</v>
      </c>
      <c r="D1963" s="62">
        <f t="shared" si="60"/>
        <v>7.7302886366413234E-2</v>
      </c>
      <c r="E1963">
        <v>5.2702844070872919E-3</v>
      </c>
      <c r="G1963">
        <v>1956</v>
      </c>
      <c r="H1963">
        <f t="shared" ca="1" si="61"/>
        <v>4.1328043512952961E-3</v>
      </c>
    </row>
    <row r="1964" spans="2:8" x14ac:dyDescent="0.3">
      <c r="B1964" s="205">
        <v>40960</v>
      </c>
      <c r="C1964" s="81">
        <v>93.873390000000001</v>
      </c>
      <c r="D1964" s="62">
        <f t="shared" si="60"/>
        <v>-0.62296111899941964</v>
      </c>
      <c r="E1964">
        <v>5.2633439445629497E-3</v>
      </c>
      <c r="G1964">
        <v>1957</v>
      </c>
      <c r="H1964">
        <f t="shared" ca="1" si="61"/>
        <v>-2.1045416495254824E-2</v>
      </c>
    </row>
    <row r="1965" spans="2:8" x14ac:dyDescent="0.3">
      <c r="B1965" s="205">
        <v>42314</v>
      </c>
      <c r="C1965" s="81">
        <v>248.975357</v>
      </c>
      <c r="D1965" s="62">
        <f t="shared" si="60"/>
        <v>1.6906523375788789</v>
      </c>
      <c r="E1965">
        <v>5.2582308768494065E-3</v>
      </c>
      <c r="G1965">
        <v>1958</v>
      </c>
      <c r="H1965">
        <f t="shared" ca="1" si="61"/>
        <v>1.8002040201799463E-2</v>
      </c>
    </row>
    <row r="1966" spans="2:8" x14ac:dyDescent="0.3">
      <c r="B1966" s="205">
        <v>40448</v>
      </c>
      <c r="C1966" s="81">
        <v>92.533455000000004</v>
      </c>
      <c r="D1966" s="62">
        <f t="shared" si="60"/>
        <v>9.2938647941943557</v>
      </c>
      <c r="E1966">
        <v>5.2532270107073188E-3</v>
      </c>
      <c r="G1966">
        <v>1959</v>
      </c>
      <c r="H1966">
        <f t="shared" ca="1" si="61"/>
        <v>2.0162630386484397E-2</v>
      </c>
    </row>
    <row r="1967" spans="2:8" x14ac:dyDescent="0.3">
      <c r="B1967" s="205">
        <v>37952</v>
      </c>
      <c r="C1967" s="81">
        <v>8.9891850000000009</v>
      </c>
      <c r="D1967" s="62">
        <f t="shared" si="60"/>
        <v>-0.9820496653352887</v>
      </c>
      <c r="E1967">
        <v>5.2512645899058536E-3</v>
      </c>
      <c r="G1967">
        <v>1960</v>
      </c>
      <c r="H1967">
        <f t="shared" ca="1" si="61"/>
        <v>-5.510546308945828E-3</v>
      </c>
    </row>
    <row r="1968" spans="2:8" x14ac:dyDescent="0.3">
      <c r="B1968" s="205">
        <v>44118</v>
      </c>
      <c r="C1968" s="81">
        <v>500.780914</v>
      </c>
      <c r="D1968" s="62">
        <f t="shared" si="60"/>
        <v>3.4481156475981076</v>
      </c>
      <c r="E1968">
        <v>5.2504659126066172E-3</v>
      </c>
      <c r="G1968">
        <v>1961</v>
      </c>
      <c r="H1968">
        <f t="shared" ca="1" si="61"/>
        <v>-1.2662409355696055E-2</v>
      </c>
    </row>
    <row r="1969" spans="2:8" x14ac:dyDescent="0.3">
      <c r="B1969" s="205">
        <v>41234</v>
      </c>
      <c r="C1969" s="81">
        <v>112.58271000000001</v>
      </c>
      <c r="D1969" s="62">
        <f t="shared" si="60"/>
        <v>-0.78619835142349004</v>
      </c>
      <c r="E1969">
        <v>5.2484438333095683E-3</v>
      </c>
      <c r="G1969">
        <v>1962</v>
      </c>
      <c r="H1969">
        <f t="shared" ca="1" si="61"/>
        <v>4.6238243154406528E-2</v>
      </c>
    </row>
    <row r="1970" spans="2:8" x14ac:dyDescent="0.3">
      <c r="B1970" s="205">
        <v>44592</v>
      </c>
      <c r="C1970" s="81">
        <v>526.57550000000003</v>
      </c>
      <c r="D1970" s="62">
        <f t="shared" si="60"/>
        <v>4.0725233114772479</v>
      </c>
      <c r="E1970">
        <v>5.2438658977951155E-3</v>
      </c>
      <c r="G1970">
        <v>1963</v>
      </c>
      <c r="H1970">
        <f t="shared" ca="1" si="61"/>
        <v>2.3826725052504882E-2</v>
      </c>
    </row>
    <row r="1971" spans="2:8" x14ac:dyDescent="0.3">
      <c r="B1971" s="205">
        <v>41101</v>
      </c>
      <c r="C1971" s="81">
        <v>103.80938</v>
      </c>
      <c r="D1971" s="62">
        <f t="shared" si="60"/>
        <v>1.3086339310457344</v>
      </c>
      <c r="E1971">
        <v>5.2265313450600452E-3</v>
      </c>
      <c r="G1971">
        <v>1964</v>
      </c>
      <c r="H1971">
        <f t="shared" ca="1" si="61"/>
        <v>-4.1473841634950027E-2</v>
      </c>
    </row>
    <row r="1972" spans="2:8" x14ac:dyDescent="0.3">
      <c r="B1972" s="205">
        <v>39400</v>
      </c>
      <c r="C1972" s="81">
        <v>44.965716999999998</v>
      </c>
      <c r="D1972" s="62">
        <f t="shared" si="60"/>
        <v>-0.52528895785775453</v>
      </c>
      <c r="E1972">
        <v>5.2161087398239882E-3</v>
      </c>
      <c r="G1972">
        <v>1965</v>
      </c>
      <c r="H1972">
        <f t="shared" ca="1" si="61"/>
        <v>3.8837377935704992E-3</v>
      </c>
    </row>
    <row r="1973" spans="2:8" x14ac:dyDescent="0.3">
      <c r="B1973" s="205">
        <v>40989</v>
      </c>
      <c r="C1973" s="81">
        <v>94.722290000000001</v>
      </c>
      <c r="D1973" s="62">
        <f t="shared" si="60"/>
        <v>5.4049805363487042</v>
      </c>
      <c r="E1973">
        <v>5.2158425445558475E-3</v>
      </c>
      <c r="G1973">
        <v>1966</v>
      </c>
      <c r="H1973">
        <f t="shared" ca="1" si="61"/>
        <v>4.0434061155979285E-2</v>
      </c>
    </row>
    <row r="1974" spans="2:8" x14ac:dyDescent="0.3">
      <c r="B1974" s="205">
        <v>38441</v>
      </c>
      <c r="C1974" s="81">
        <v>14.788849000000001</v>
      </c>
      <c r="D1974" s="62">
        <f t="shared" si="60"/>
        <v>-0.90690697439182943</v>
      </c>
      <c r="E1974">
        <v>5.2079807354807961E-3</v>
      </c>
      <c r="G1974">
        <v>1967</v>
      </c>
      <c r="H1974">
        <f t="shared" ca="1" si="61"/>
        <v>2.8116490354918217E-2</v>
      </c>
    </row>
    <row r="1975" spans="2:8" x14ac:dyDescent="0.3">
      <c r="B1975" s="205">
        <v>41649</v>
      </c>
      <c r="C1975" s="81">
        <v>158.86097699999999</v>
      </c>
      <c r="D1975" s="62">
        <f t="shared" si="60"/>
        <v>2.7053926566641273</v>
      </c>
      <c r="E1975">
        <v>5.2007015506032993E-3</v>
      </c>
      <c r="G1975">
        <v>1968</v>
      </c>
      <c r="H1975">
        <f t="shared" ca="1" si="61"/>
        <v>4.4867884252681858E-2</v>
      </c>
    </row>
    <row r="1976" spans="2:8" x14ac:dyDescent="0.3">
      <c r="B1976" s="205">
        <v>39098</v>
      </c>
      <c r="C1976" s="81">
        <v>42.872912999999997</v>
      </c>
      <c r="D1976" s="62">
        <f t="shared" si="60"/>
        <v>-5.1463827938954827E-2</v>
      </c>
      <c r="E1976">
        <v>5.1905761779641657E-3</v>
      </c>
      <c r="G1976">
        <v>1969</v>
      </c>
      <c r="H1976">
        <f t="shared" ca="1" si="61"/>
        <v>-9.7246713582704244E-3</v>
      </c>
    </row>
    <row r="1977" spans="2:8" x14ac:dyDescent="0.3">
      <c r="B1977" s="205">
        <v>39401</v>
      </c>
      <c r="C1977" s="81">
        <v>45.199027999999998</v>
      </c>
      <c r="D1977" s="62">
        <f t="shared" si="60"/>
        <v>-0.92021383505082488</v>
      </c>
      <c r="E1977">
        <v>5.1886418268388889E-3</v>
      </c>
      <c r="G1977">
        <v>1970</v>
      </c>
      <c r="H1977">
        <f t="shared" ca="1" si="61"/>
        <v>2.6887349662256695E-2</v>
      </c>
    </row>
    <row r="1978" spans="2:8" x14ac:dyDescent="0.3">
      <c r="B1978" s="205">
        <v>45097</v>
      </c>
      <c r="C1978" s="81">
        <v>566.50207499999999</v>
      </c>
      <c r="D1978" s="62">
        <f t="shared" si="60"/>
        <v>5.0745157636806066</v>
      </c>
      <c r="E1978">
        <v>5.1830722311404951E-3</v>
      </c>
      <c r="G1978">
        <v>1971</v>
      </c>
      <c r="H1978">
        <f t="shared" ca="1" si="61"/>
        <v>2.9780128449330466E-3</v>
      </c>
    </row>
    <row r="1979" spans="2:8" x14ac:dyDescent="0.3">
      <c r="B1979" s="205">
        <v>40375</v>
      </c>
      <c r="C1979" s="81">
        <v>93.258803999999998</v>
      </c>
      <c r="D1979" s="62">
        <f t="shared" si="60"/>
        <v>-0.81740834662995554</v>
      </c>
      <c r="E1979">
        <v>5.1789150337320823E-3</v>
      </c>
      <c r="G1979">
        <v>1972</v>
      </c>
      <c r="H1979">
        <f t="shared" ca="1" si="61"/>
        <v>5.2345271194051565E-2</v>
      </c>
    </row>
    <row r="1980" spans="2:8" x14ac:dyDescent="0.3">
      <c r="B1980" s="205">
        <v>44327</v>
      </c>
      <c r="C1980" s="81">
        <v>510.75064099999997</v>
      </c>
      <c r="D1980" s="62">
        <f t="shared" si="60"/>
        <v>-8.6173813916691822E-2</v>
      </c>
      <c r="E1980">
        <v>5.1652004596623021E-3</v>
      </c>
      <c r="G1980">
        <v>1973</v>
      </c>
      <c r="H1980">
        <f t="shared" ca="1" si="61"/>
        <v>-1.9059391458548462E-2</v>
      </c>
    </row>
    <row r="1981" spans="2:8" x14ac:dyDescent="0.3">
      <c r="B1981" s="205">
        <v>44302</v>
      </c>
      <c r="C1981" s="81">
        <v>558.91442900000004</v>
      </c>
      <c r="D1981" s="62">
        <f t="shared" si="60"/>
        <v>2.9620356823531777</v>
      </c>
      <c r="E1981">
        <v>5.1568159084941657E-3</v>
      </c>
      <c r="G1981">
        <v>1974</v>
      </c>
      <c r="H1981">
        <f t="shared" ca="1" si="61"/>
        <v>3.5246296578772471E-3</v>
      </c>
    </row>
    <row r="1982" spans="2:8" x14ac:dyDescent="0.3">
      <c r="B1982" s="205">
        <v>41444</v>
      </c>
      <c r="C1982" s="81">
        <v>141.06748999999999</v>
      </c>
      <c r="D1982" s="62">
        <f t="shared" si="60"/>
        <v>-0.50425036179613836</v>
      </c>
      <c r="E1982">
        <v>5.154939798826523E-3</v>
      </c>
      <c r="G1982">
        <v>1975</v>
      </c>
      <c r="H1982">
        <f t="shared" ca="1" si="61"/>
        <v>2.7295790930444985E-2</v>
      </c>
    </row>
    <row r="1983" spans="2:8" x14ac:dyDescent="0.3">
      <c r="B1983" s="205">
        <v>42937</v>
      </c>
      <c r="C1983" s="81">
        <v>284.55389400000001</v>
      </c>
      <c r="D1983" s="62">
        <f t="shared" si="60"/>
        <v>22.982707907763036</v>
      </c>
      <c r="E1983">
        <v>5.1489272277614653E-3</v>
      </c>
      <c r="G1983">
        <v>1976</v>
      </c>
      <c r="H1983">
        <f t="shared" ca="1" si="61"/>
        <v>-8.5630365692286013E-3</v>
      </c>
    </row>
    <row r="1984" spans="2:8" x14ac:dyDescent="0.3">
      <c r="B1984" s="205">
        <v>38372</v>
      </c>
      <c r="C1984" s="81">
        <v>11.864960999999999</v>
      </c>
      <c r="D1984" s="62">
        <f t="shared" si="60"/>
        <v>-0.96132476452017357</v>
      </c>
      <c r="E1984">
        <v>5.1248404734986945E-3</v>
      </c>
      <c r="G1984">
        <v>1977</v>
      </c>
      <c r="H1984">
        <f t="shared" ca="1" si="61"/>
        <v>7.4710444550570229E-3</v>
      </c>
    </row>
    <row r="1985" spans="2:8" x14ac:dyDescent="0.3">
      <c r="B1985" s="205">
        <v>43167</v>
      </c>
      <c r="C1985" s="81">
        <v>306.78445399999998</v>
      </c>
      <c r="D1985" s="62">
        <f t="shared" si="60"/>
        <v>-0.400088023357767</v>
      </c>
      <c r="E1985">
        <v>5.1019404060129205E-3</v>
      </c>
      <c r="G1985">
        <v>1978</v>
      </c>
      <c r="H1985">
        <f t="shared" ca="1" si="61"/>
        <v>-1.818212348840265E-2</v>
      </c>
    </row>
    <row r="1986" spans="2:8" x14ac:dyDescent="0.3">
      <c r="B1986" s="205">
        <v>44270</v>
      </c>
      <c r="C1986" s="81">
        <v>511.38244600000002</v>
      </c>
      <c r="D1986" s="62">
        <f t="shared" si="60"/>
        <v>0.71199118379308857</v>
      </c>
      <c r="E1986">
        <v>5.0625642459262597E-3</v>
      </c>
      <c r="G1986">
        <v>1979</v>
      </c>
      <c r="H1986">
        <f t="shared" ca="1" si="61"/>
        <v>-1.8692208714700561E-2</v>
      </c>
    </row>
    <row r="1987" spans="2:8" x14ac:dyDescent="0.3">
      <c r="B1987" s="205">
        <v>43017</v>
      </c>
      <c r="C1987" s="81">
        <v>298.70623799999998</v>
      </c>
      <c r="D1987" s="62">
        <f t="shared" si="60"/>
        <v>0.19349916538712125</v>
      </c>
      <c r="E1987">
        <v>5.0623769835818413E-3</v>
      </c>
      <c r="G1987">
        <v>1980</v>
      </c>
      <c r="H1987">
        <f t="shared" ca="1" si="61"/>
        <v>1.4624922811831677E-2</v>
      </c>
    </row>
    <row r="1988" spans="2:8" x14ac:dyDescent="0.3">
      <c r="B1988" s="205">
        <v>42377</v>
      </c>
      <c r="C1988" s="81">
        <v>250.27771000000001</v>
      </c>
      <c r="D1988" s="62">
        <f t="shared" si="60"/>
        <v>-0.59847696304588827</v>
      </c>
      <c r="E1988">
        <v>5.0429216847392416E-3</v>
      </c>
      <c r="G1988">
        <v>1981</v>
      </c>
      <c r="H1988">
        <f t="shared" ca="1" si="61"/>
        <v>-5.796816481758788E-3</v>
      </c>
    </row>
    <row r="1989" spans="2:8" x14ac:dyDescent="0.3">
      <c r="B1989" s="205">
        <v>44446</v>
      </c>
      <c r="C1989" s="81">
        <v>623.32092299999999</v>
      </c>
      <c r="D1989" s="62">
        <f t="shared" si="60"/>
        <v>0.22459906286836934</v>
      </c>
      <c r="E1989">
        <v>5.0410055300730248E-3</v>
      </c>
      <c r="G1989">
        <v>1982</v>
      </c>
      <c r="H1989">
        <f t="shared" ca="1" si="61"/>
        <v>4.0569339417127169E-2</v>
      </c>
    </row>
    <row r="1990" spans="2:8" x14ac:dyDescent="0.3">
      <c r="B1990" s="205">
        <v>45408</v>
      </c>
      <c r="C1990" s="81">
        <v>509</v>
      </c>
      <c r="D1990" s="62">
        <f t="shared" si="60"/>
        <v>13.913503729342821</v>
      </c>
      <c r="E1990">
        <v>5.0350240686735034E-3</v>
      </c>
      <c r="G1990">
        <v>1983</v>
      </c>
      <c r="H1990">
        <f t="shared" ca="1" si="61"/>
        <v>-1.6778431505827963E-2</v>
      </c>
    </row>
    <row r="1991" spans="2:8" x14ac:dyDescent="0.3">
      <c r="B1991" s="205">
        <v>39744</v>
      </c>
      <c r="C1991" s="81">
        <v>34.130141999999999</v>
      </c>
      <c r="D1991" s="62">
        <f t="shared" si="60"/>
        <v>-0.93221331674596986</v>
      </c>
      <c r="E1991">
        <v>5.034723024860961E-3</v>
      </c>
      <c r="G1991">
        <v>1984</v>
      </c>
      <c r="H1991">
        <f t="shared" ca="1" si="61"/>
        <v>2.5276680172644589E-2</v>
      </c>
    </row>
    <row r="1992" spans="2:8" x14ac:dyDescent="0.3">
      <c r="B1992" s="205">
        <v>44133</v>
      </c>
      <c r="C1992" s="81">
        <v>503.49331699999999</v>
      </c>
      <c r="D1992" s="62">
        <f t="shared" ref="D1992:D2055" si="62">(C1992-C1993)/C1993</f>
        <v>2.0637202454659689</v>
      </c>
      <c r="E1992">
        <v>5.0275538897537175E-3</v>
      </c>
      <c r="G1992">
        <v>1985</v>
      </c>
      <c r="H1992">
        <f t="shared" ca="1" si="61"/>
        <v>2.8264415421709797E-2</v>
      </c>
    </row>
    <row r="1993" spans="2:8" x14ac:dyDescent="0.3">
      <c r="B1993" s="205">
        <v>41719</v>
      </c>
      <c r="C1993" s="81">
        <v>164.34049999999999</v>
      </c>
      <c r="D1993" s="62">
        <f t="shared" si="62"/>
        <v>-0.63002740245012923</v>
      </c>
      <c r="E1993">
        <v>5.0263395112237963E-3</v>
      </c>
      <c r="G1993">
        <v>1986</v>
      </c>
      <c r="H1993">
        <f t="shared" ref="H1993:H2056" ca="1" si="63">_xlfn.NORM.INV(RAND(),N$10,N$11)</f>
        <v>-1.9714747986646668E-2</v>
      </c>
    </row>
    <row r="1994" spans="2:8" x14ac:dyDescent="0.3">
      <c r="B1994" s="205">
        <v>43812</v>
      </c>
      <c r="C1994" s="81">
        <v>444.19641100000001</v>
      </c>
      <c r="D1994" s="62">
        <f t="shared" si="62"/>
        <v>-0.2900419442836335</v>
      </c>
      <c r="E1994">
        <v>5.0250459152185508E-3</v>
      </c>
      <c r="G1994">
        <v>1987</v>
      </c>
      <c r="H1994">
        <f t="shared" ca="1" si="63"/>
        <v>1.920153869861713E-2</v>
      </c>
    </row>
    <row r="1995" spans="2:8" x14ac:dyDescent="0.3">
      <c r="B1995" s="205">
        <v>44455</v>
      </c>
      <c r="C1995" s="81">
        <v>625.66570999999999</v>
      </c>
      <c r="D1995" s="62">
        <f t="shared" si="62"/>
        <v>15.237282704145453</v>
      </c>
      <c r="E1995">
        <v>5.0219185495752015E-3</v>
      </c>
      <c r="G1995">
        <v>1988</v>
      </c>
      <c r="H1995">
        <f t="shared" ca="1" si="63"/>
        <v>-2.410759811600563E-2</v>
      </c>
    </row>
    <row r="1996" spans="2:8" x14ac:dyDescent="0.3">
      <c r="B1996" s="205">
        <v>39651</v>
      </c>
      <c r="C1996" s="81">
        <v>38.532660999999997</v>
      </c>
      <c r="D1996" s="62">
        <f t="shared" si="62"/>
        <v>1.3844378433967546</v>
      </c>
      <c r="E1996">
        <v>5.0168604518172691E-3</v>
      </c>
      <c r="G1996">
        <v>1989</v>
      </c>
      <c r="H1996">
        <f t="shared" ca="1" si="63"/>
        <v>-7.1923749103447046E-3</v>
      </c>
    </row>
    <row r="1997" spans="2:8" x14ac:dyDescent="0.3">
      <c r="B1997" s="205">
        <v>38425</v>
      </c>
      <c r="C1997" s="81">
        <v>16.160060999999999</v>
      </c>
      <c r="D1997" s="62">
        <f t="shared" si="62"/>
        <v>-0.81757088718701887</v>
      </c>
      <c r="E1997">
        <v>5.0161060064099145E-3</v>
      </c>
      <c r="G1997">
        <v>1990</v>
      </c>
      <c r="H1997">
        <f t="shared" ca="1" si="63"/>
        <v>-2.1842595174686237E-2</v>
      </c>
    </row>
    <row r="1998" spans="2:8" x14ac:dyDescent="0.3">
      <c r="B1998" s="205">
        <v>40534</v>
      </c>
      <c r="C1998" s="81">
        <v>88.582687000000007</v>
      </c>
      <c r="D1998" s="62">
        <f t="shared" si="62"/>
        <v>-0.83419244361254086</v>
      </c>
      <c r="E1998">
        <v>5.0121104370200861E-3</v>
      </c>
      <c r="G1998">
        <v>1991</v>
      </c>
      <c r="H1998">
        <f t="shared" ca="1" si="63"/>
        <v>9.4808468707947222E-3</v>
      </c>
    </row>
    <row r="1999" spans="2:8" x14ac:dyDescent="0.3">
      <c r="B1999" s="205">
        <v>45320</v>
      </c>
      <c r="C1999" s="81">
        <v>534.25</v>
      </c>
      <c r="D1999" s="62">
        <f t="shared" si="62"/>
        <v>26.038534707280597</v>
      </c>
      <c r="E1999">
        <v>4.984996462829093E-3</v>
      </c>
      <c r="G1999">
        <v>1992</v>
      </c>
      <c r="H1999">
        <f t="shared" ca="1" si="63"/>
        <v>-3.7747660783247698E-2</v>
      </c>
    </row>
    <row r="2000" spans="2:8" x14ac:dyDescent="0.3">
      <c r="B2000" s="205">
        <v>38588</v>
      </c>
      <c r="C2000" s="81">
        <v>19.758837</v>
      </c>
      <c r="D2000" s="62">
        <f t="shared" si="62"/>
        <v>-0.78085888675396109</v>
      </c>
      <c r="E2000">
        <v>4.9812058470155469E-3</v>
      </c>
      <c r="G2000">
        <v>1993</v>
      </c>
      <c r="H2000">
        <f t="shared" ca="1" si="63"/>
        <v>-4.6825570972449979E-2</v>
      </c>
    </row>
    <row r="2001" spans="2:8" x14ac:dyDescent="0.3">
      <c r="B2001" s="205">
        <v>40903</v>
      </c>
      <c r="C2001" s="81">
        <v>90.164901999999998</v>
      </c>
      <c r="D2001" s="62">
        <f t="shared" si="62"/>
        <v>1.1187176862304111</v>
      </c>
      <c r="E2001">
        <v>4.9800429349251734E-3</v>
      </c>
      <c r="G2001">
        <v>1994</v>
      </c>
      <c r="H2001">
        <f t="shared" ca="1" si="63"/>
        <v>1.5468780493567768E-2</v>
      </c>
    </row>
    <row r="2002" spans="2:8" x14ac:dyDescent="0.3">
      <c r="B2002" s="205">
        <v>39316</v>
      </c>
      <c r="C2002" s="81">
        <v>42.556355000000003</v>
      </c>
      <c r="D2002" s="62">
        <f t="shared" si="62"/>
        <v>-0.8875133144654942</v>
      </c>
      <c r="E2002">
        <v>4.9750288600841812E-3</v>
      </c>
      <c r="G2002">
        <v>1995</v>
      </c>
      <c r="H2002">
        <f t="shared" ca="1" si="63"/>
        <v>7.0426756366603295E-3</v>
      </c>
    </row>
    <row r="2003" spans="2:8" x14ac:dyDescent="0.3">
      <c r="B2003" s="205">
        <v>43641</v>
      </c>
      <c r="C2003" s="81">
        <v>378.323486</v>
      </c>
      <c r="D2003" s="62">
        <f t="shared" si="62"/>
        <v>-0.30229747808404467</v>
      </c>
      <c r="E2003">
        <v>4.9700053139504121E-3</v>
      </c>
      <c r="G2003">
        <v>1996</v>
      </c>
      <c r="H2003">
        <f t="shared" ca="1" si="63"/>
        <v>-1.2848695170075256E-2</v>
      </c>
    </row>
    <row r="2004" spans="2:8" x14ac:dyDescent="0.3">
      <c r="B2004" s="205">
        <v>45019</v>
      </c>
      <c r="C2004" s="81">
        <v>542.24182099999996</v>
      </c>
      <c r="D2004" s="62">
        <f t="shared" si="62"/>
        <v>1.1407997709560396</v>
      </c>
      <c r="E2004">
        <v>4.9550433414411784E-3</v>
      </c>
      <c r="G2004">
        <v>1997</v>
      </c>
      <c r="H2004">
        <f t="shared" ca="1" si="63"/>
        <v>-2.5998400939700156E-2</v>
      </c>
    </row>
    <row r="2005" spans="2:8" x14ac:dyDescent="0.3">
      <c r="B2005" s="205">
        <v>42101</v>
      </c>
      <c r="C2005" s="81">
        <v>253.289368</v>
      </c>
      <c r="D2005" s="62">
        <f t="shared" si="62"/>
        <v>-0.55489082973146464</v>
      </c>
      <c r="E2005">
        <v>4.9459142226748335E-3</v>
      </c>
      <c r="G2005">
        <v>1998</v>
      </c>
      <c r="H2005">
        <f t="shared" ca="1" si="63"/>
        <v>-1.354727242345688E-2</v>
      </c>
    </row>
    <row r="2006" spans="2:8" x14ac:dyDescent="0.3">
      <c r="B2006" s="205">
        <v>45296</v>
      </c>
      <c r="C2006" s="81">
        <v>569.04998799999998</v>
      </c>
      <c r="D2006" s="62">
        <f t="shared" si="62"/>
        <v>0.3871613001115139</v>
      </c>
      <c r="E2006">
        <v>4.9447911699778985E-3</v>
      </c>
      <c r="G2006">
        <v>1999</v>
      </c>
      <c r="H2006">
        <f t="shared" ca="1" si="63"/>
        <v>-1.4167107051103123E-2</v>
      </c>
    </row>
    <row r="2007" spans="2:8" x14ac:dyDescent="0.3">
      <c r="B2007" s="205">
        <v>43542</v>
      </c>
      <c r="C2007" s="81">
        <v>410.22625699999998</v>
      </c>
      <c r="D2007" s="62">
        <f t="shared" si="62"/>
        <v>0.60961460931770495</v>
      </c>
      <c r="E2007">
        <v>4.935903732126554E-3</v>
      </c>
      <c r="G2007">
        <v>2000</v>
      </c>
      <c r="H2007">
        <f t="shared" ca="1" si="63"/>
        <v>-1.1848796746259545E-2</v>
      </c>
    </row>
    <row r="2008" spans="2:8" x14ac:dyDescent="0.3">
      <c r="B2008" s="205">
        <v>42265</v>
      </c>
      <c r="C2008" s="81">
        <v>254.85992400000001</v>
      </c>
      <c r="D2008" s="62">
        <f t="shared" si="62"/>
        <v>12.919025827375631</v>
      </c>
      <c r="E2008">
        <v>4.9288292046489471E-3</v>
      </c>
      <c r="G2008">
        <v>2001</v>
      </c>
      <c r="H2008">
        <f t="shared" ca="1" si="63"/>
        <v>1.4971502136350286E-2</v>
      </c>
    </row>
    <row r="2009" spans="2:8" x14ac:dyDescent="0.3">
      <c r="B2009" s="205">
        <v>38539</v>
      </c>
      <c r="C2009" s="81">
        <v>18.310184</v>
      </c>
      <c r="D2009" s="62">
        <f t="shared" si="62"/>
        <v>-0.53758596590792718</v>
      </c>
      <c r="E2009">
        <v>4.9272774203121799E-3</v>
      </c>
      <c r="G2009">
        <v>2002</v>
      </c>
      <c r="H2009">
        <f t="shared" ca="1" si="63"/>
        <v>2.6666478586939442E-2</v>
      </c>
    </row>
    <row r="2010" spans="2:8" x14ac:dyDescent="0.3">
      <c r="B2010" s="205">
        <v>39855</v>
      </c>
      <c r="C2010" s="81">
        <v>39.596947</v>
      </c>
      <c r="D2010" s="62">
        <f t="shared" si="62"/>
        <v>3.0570596692975038</v>
      </c>
      <c r="E2010">
        <v>4.923591621062407E-3</v>
      </c>
      <c r="G2010">
        <v>2003</v>
      </c>
      <c r="H2010">
        <f t="shared" ca="1" si="63"/>
        <v>2.8601273602181499E-2</v>
      </c>
    </row>
    <row r="2011" spans="2:8" x14ac:dyDescent="0.3">
      <c r="B2011" s="205">
        <v>38250</v>
      </c>
      <c r="C2011" s="81">
        <v>9.7600110000000004</v>
      </c>
      <c r="D2011" s="62">
        <f t="shared" si="62"/>
        <v>-0.98144867555116222</v>
      </c>
      <c r="E2011">
        <v>4.921949777022901E-3</v>
      </c>
      <c r="G2011">
        <v>2004</v>
      </c>
      <c r="H2011">
        <f t="shared" ca="1" si="63"/>
        <v>1.4707158059231958E-2</v>
      </c>
    </row>
    <row r="2012" spans="2:8" x14ac:dyDescent="0.3">
      <c r="B2012" s="205">
        <v>44314</v>
      </c>
      <c r="C2012" s="81">
        <v>526.10858199999996</v>
      </c>
      <c r="D2012" s="62">
        <f t="shared" si="62"/>
        <v>1.5487609573435692</v>
      </c>
      <c r="E2012">
        <v>4.9201643492325069E-3</v>
      </c>
      <c r="G2012">
        <v>2005</v>
      </c>
      <c r="H2012">
        <f t="shared" ca="1" si="63"/>
        <v>-9.0976937933662794E-3</v>
      </c>
    </row>
    <row r="2013" spans="2:8" x14ac:dyDescent="0.3">
      <c r="B2013" s="205">
        <v>41897</v>
      </c>
      <c r="C2013" s="81">
        <v>206.41738900000001</v>
      </c>
      <c r="D2013" s="62">
        <f t="shared" si="62"/>
        <v>-0.5798606336007307</v>
      </c>
      <c r="E2013">
        <v>4.9172534717830544E-3</v>
      </c>
      <c r="G2013">
        <v>2006</v>
      </c>
      <c r="H2013">
        <f t="shared" ca="1" si="63"/>
        <v>1.2935656205786902E-2</v>
      </c>
    </row>
    <row r="2014" spans="2:8" x14ac:dyDescent="0.3">
      <c r="B2014" s="205">
        <v>44694</v>
      </c>
      <c r="C2014" s="81">
        <v>491.30694599999998</v>
      </c>
      <c r="D2014" s="62">
        <f t="shared" si="62"/>
        <v>0.89017301324994091</v>
      </c>
      <c r="E2014">
        <v>4.9161118403416729E-3</v>
      </c>
      <c r="G2014">
        <v>2007</v>
      </c>
      <c r="H2014">
        <f t="shared" ca="1" si="63"/>
        <v>6.0811867567353919E-3</v>
      </c>
    </row>
    <row r="2015" spans="2:8" x14ac:dyDescent="0.3">
      <c r="B2015" s="205">
        <v>42767</v>
      </c>
      <c r="C2015" s="81">
        <v>259.92697099999998</v>
      </c>
      <c r="D2015" s="62">
        <f t="shared" si="62"/>
        <v>-9.6383168792879239E-5</v>
      </c>
      <c r="E2015">
        <v>4.8912014856277832E-3</v>
      </c>
      <c r="G2015">
        <v>2008</v>
      </c>
      <c r="H2015">
        <f t="shared" ca="1" si="63"/>
        <v>1.3484272162481572E-2</v>
      </c>
    </row>
    <row r="2016" spans="2:8" x14ac:dyDescent="0.3">
      <c r="B2016" s="205">
        <v>42361</v>
      </c>
      <c r="C2016" s="81">
        <v>259.95202599999999</v>
      </c>
      <c r="D2016" s="62">
        <f t="shared" si="62"/>
        <v>-0.54420775612679506</v>
      </c>
      <c r="E2016">
        <v>4.8542139915521221E-3</v>
      </c>
      <c r="G2016">
        <v>2009</v>
      </c>
      <c r="H2016">
        <f t="shared" ca="1" si="63"/>
        <v>-4.0995609044427702E-3</v>
      </c>
    </row>
    <row r="2017" spans="2:8" x14ac:dyDescent="0.3">
      <c r="B2017" s="205">
        <v>44533</v>
      </c>
      <c r="C2017" s="81">
        <v>570.33007799999996</v>
      </c>
      <c r="D2017" s="62">
        <f t="shared" si="62"/>
        <v>6.3933896574565114</v>
      </c>
      <c r="E2017">
        <v>4.839620065492569E-3</v>
      </c>
      <c r="G2017">
        <v>2010</v>
      </c>
      <c r="H2017">
        <f t="shared" ca="1" si="63"/>
        <v>-1.3696253297246299E-2</v>
      </c>
    </row>
    <row r="2018" spans="2:8" x14ac:dyDescent="0.3">
      <c r="B2018" s="205">
        <v>40290</v>
      </c>
      <c r="C2018" s="81">
        <v>77.140540999999999</v>
      </c>
      <c r="D2018" s="62">
        <f t="shared" si="62"/>
        <v>-0.82626133252848644</v>
      </c>
      <c r="E2018">
        <v>4.8362714536379046E-3</v>
      </c>
      <c r="G2018">
        <v>2011</v>
      </c>
      <c r="H2018">
        <f t="shared" ca="1" si="63"/>
        <v>3.6851915568885611E-2</v>
      </c>
    </row>
    <row r="2019" spans="2:8" x14ac:dyDescent="0.3">
      <c r="B2019" s="205">
        <v>43826</v>
      </c>
      <c r="C2019" s="81">
        <v>444.00329599999998</v>
      </c>
      <c r="D2019" s="62">
        <f t="shared" si="62"/>
        <v>0.90123946190184179</v>
      </c>
      <c r="E2019">
        <v>4.8076975736671933E-3</v>
      </c>
      <c r="G2019">
        <v>2012</v>
      </c>
      <c r="H2019">
        <f t="shared" ca="1" si="63"/>
        <v>-2.914312986734364E-3</v>
      </c>
    </row>
    <row r="2020" spans="2:8" x14ac:dyDescent="0.3">
      <c r="B2020" s="205">
        <v>42443</v>
      </c>
      <c r="C2020" s="81">
        <v>233.53360000000001</v>
      </c>
      <c r="D2020" s="62">
        <f t="shared" si="62"/>
        <v>0.43740978281474913</v>
      </c>
      <c r="E2020">
        <v>4.802877692492916E-3</v>
      </c>
      <c r="G2020">
        <v>2013</v>
      </c>
      <c r="H2020">
        <f t="shared" ca="1" si="63"/>
        <v>2.9074252866550146E-2</v>
      </c>
    </row>
    <row r="2021" spans="2:8" x14ac:dyDescent="0.3">
      <c r="B2021" s="205">
        <v>41717</v>
      </c>
      <c r="C2021" s="81">
        <v>162.46835300000001</v>
      </c>
      <c r="D2021" s="62">
        <f t="shared" si="62"/>
        <v>-0.38197300956297953</v>
      </c>
      <c r="E2021">
        <v>4.8010458299431839E-3</v>
      </c>
      <c r="G2021">
        <v>2014</v>
      </c>
      <c r="H2021">
        <f t="shared" ca="1" si="63"/>
        <v>-4.9816178312210004E-2</v>
      </c>
    </row>
    <row r="2022" spans="2:8" x14ac:dyDescent="0.3">
      <c r="B2022" s="205">
        <v>42495</v>
      </c>
      <c r="C2022" s="81">
        <v>262.882294</v>
      </c>
      <c r="D2022" s="62">
        <f t="shared" si="62"/>
        <v>-0.41176511155259971</v>
      </c>
      <c r="E2022">
        <v>4.8000839670405884E-3</v>
      </c>
      <c r="G2022">
        <v>2015</v>
      </c>
      <c r="H2022">
        <f t="shared" ca="1" si="63"/>
        <v>-3.3307891380712662E-2</v>
      </c>
    </row>
    <row r="2023" spans="2:8" x14ac:dyDescent="0.3">
      <c r="B2023" s="205">
        <v>43817</v>
      </c>
      <c r="C2023" s="81">
        <v>446.90020800000002</v>
      </c>
      <c r="D2023" s="62">
        <f t="shared" si="62"/>
        <v>0.62413948267652719</v>
      </c>
      <c r="E2023">
        <v>4.7763163239238991E-3</v>
      </c>
      <c r="G2023">
        <v>2016</v>
      </c>
      <c r="H2023">
        <f t="shared" ca="1" si="63"/>
        <v>2.1432104507074442E-2</v>
      </c>
    </row>
    <row r="2024" spans="2:8" x14ac:dyDescent="0.3">
      <c r="B2024" s="205">
        <v>42517</v>
      </c>
      <c r="C2024" s="81">
        <v>275.161224</v>
      </c>
      <c r="D2024" s="62">
        <f t="shared" si="62"/>
        <v>47.739316667758963</v>
      </c>
      <c r="E2024">
        <v>4.7553938146917621E-3</v>
      </c>
      <c r="G2024">
        <v>2017</v>
      </c>
      <c r="H2024">
        <f t="shared" ca="1" si="63"/>
        <v>5.8050334720346236E-2</v>
      </c>
    </row>
    <row r="2025" spans="2:8" x14ac:dyDescent="0.3">
      <c r="B2025" s="205">
        <v>37663</v>
      </c>
      <c r="C2025" s="81">
        <v>5.6455700000000002</v>
      </c>
      <c r="D2025" s="62">
        <f t="shared" si="62"/>
        <v>-0.98745267215175414</v>
      </c>
      <c r="E2025">
        <v>4.7527392097869861E-3</v>
      </c>
      <c r="G2025">
        <v>2018</v>
      </c>
      <c r="H2025">
        <f t="shared" ca="1" si="63"/>
        <v>9.6985125561764481E-3</v>
      </c>
    </row>
    <row r="2026" spans="2:8" x14ac:dyDescent="0.3">
      <c r="B2026" s="205">
        <v>44012</v>
      </c>
      <c r="C2026" s="81">
        <v>449.94201700000002</v>
      </c>
      <c r="D2026" s="62">
        <f t="shared" si="62"/>
        <v>0.8314798112656997</v>
      </c>
      <c r="E2026">
        <v>4.7438731124355791E-3</v>
      </c>
      <c r="G2026">
        <v>2019</v>
      </c>
      <c r="H2026">
        <f t="shared" ca="1" si="63"/>
        <v>-8.3301085542428141E-3</v>
      </c>
    </row>
    <row r="2027" spans="2:8" x14ac:dyDescent="0.3">
      <c r="B2027" s="205">
        <v>42093</v>
      </c>
      <c r="C2027" s="81">
        <v>245.67129499999999</v>
      </c>
      <c r="D2027" s="62">
        <f t="shared" si="62"/>
        <v>-0.53443629525591685</v>
      </c>
      <c r="E2027">
        <v>4.7205955541034256E-3</v>
      </c>
      <c r="G2027">
        <v>2020</v>
      </c>
      <c r="H2027">
        <f t="shared" ca="1" si="63"/>
        <v>-2.3652388840262502E-2</v>
      </c>
    </row>
    <row r="2028" spans="2:8" x14ac:dyDescent="0.3">
      <c r="B2028" s="205">
        <v>45044</v>
      </c>
      <c r="C2028" s="81">
        <v>527.68566899999996</v>
      </c>
      <c r="D2028" s="62">
        <f t="shared" si="62"/>
        <v>0.11091605657466175</v>
      </c>
      <c r="E2028">
        <v>4.7133990618428495E-3</v>
      </c>
      <c r="G2028">
        <v>2021</v>
      </c>
      <c r="H2028">
        <f t="shared" ca="1" si="63"/>
        <v>1.735756979662138E-2</v>
      </c>
    </row>
    <row r="2029" spans="2:8" x14ac:dyDescent="0.3">
      <c r="B2029" s="205">
        <v>44042</v>
      </c>
      <c r="C2029" s="81">
        <v>475.00048800000002</v>
      </c>
      <c r="D2029" s="62">
        <f t="shared" si="62"/>
        <v>9.4965492022255145</v>
      </c>
      <c r="E2029">
        <v>4.6977035870272854E-3</v>
      </c>
      <c r="G2029">
        <v>2022</v>
      </c>
      <c r="H2029">
        <f t="shared" ca="1" si="63"/>
        <v>3.7211927106256308E-2</v>
      </c>
    </row>
    <row r="2030" spans="2:8" x14ac:dyDescent="0.3">
      <c r="B2030" s="205">
        <v>39346</v>
      </c>
      <c r="C2030" s="81">
        <v>45.253014</v>
      </c>
      <c r="D2030" s="62">
        <f t="shared" si="62"/>
        <v>-0.47792924140799142</v>
      </c>
      <c r="E2030">
        <v>4.6776005607525846E-3</v>
      </c>
      <c r="G2030">
        <v>2023</v>
      </c>
      <c r="H2030">
        <f t="shared" ca="1" si="63"/>
        <v>-7.632442206070394E-3</v>
      </c>
    </row>
    <row r="2031" spans="2:8" x14ac:dyDescent="0.3">
      <c r="B2031" s="205">
        <v>40921</v>
      </c>
      <c r="C2031" s="81">
        <v>86.679848000000007</v>
      </c>
      <c r="D2031" s="62">
        <f t="shared" si="62"/>
        <v>-0.83501481285212809</v>
      </c>
      <c r="E2031">
        <v>4.6610652657392507E-3</v>
      </c>
      <c r="G2031">
        <v>2024</v>
      </c>
      <c r="H2031">
        <f t="shared" ca="1" si="63"/>
        <v>-1.2758531263039875E-2</v>
      </c>
    </row>
    <row r="2032" spans="2:8" x14ac:dyDescent="0.3">
      <c r="B2032" s="205">
        <v>44286</v>
      </c>
      <c r="C2032" s="81">
        <v>525.37957800000004</v>
      </c>
      <c r="D2032" s="62">
        <f t="shared" si="62"/>
        <v>1.624961495279355</v>
      </c>
      <c r="E2032">
        <v>4.6468232371888359E-3</v>
      </c>
      <c r="G2032">
        <v>2025</v>
      </c>
      <c r="H2032">
        <f t="shared" ca="1" si="63"/>
        <v>-2.7311438492100184E-3</v>
      </c>
    </row>
    <row r="2033" spans="2:8" x14ac:dyDescent="0.3">
      <c r="B2033" s="205">
        <v>41920</v>
      </c>
      <c r="C2033" s="81">
        <v>200.147537</v>
      </c>
      <c r="D2033" s="62">
        <f t="shared" si="62"/>
        <v>22.793304078839487</v>
      </c>
      <c r="E2033">
        <v>4.6349049085172974E-3</v>
      </c>
      <c r="G2033">
        <v>2026</v>
      </c>
      <c r="H2033">
        <f t="shared" ca="1" si="63"/>
        <v>-1.7165651614656531E-2</v>
      </c>
    </row>
    <row r="2034" spans="2:8" x14ac:dyDescent="0.3">
      <c r="B2034" s="205">
        <v>37853</v>
      </c>
      <c r="C2034" s="81">
        <v>8.4119270000000004</v>
      </c>
      <c r="D2034" s="62">
        <f t="shared" si="62"/>
        <v>-0.98417620884166479</v>
      </c>
      <c r="E2034">
        <v>4.6338721483622745E-3</v>
      </c>
      <c r="G2034">
        <v>2027</v>
      </c>
      <c r="H2034">
        <f t="shared" ca="1" si="63"/>
        <v>-4.2786447815318105E-3</v>
      </c>
    </row>
    <row r="2035" spans="2:8" x14ac:dyDescent="0.3">
      <c r="B2035" s="205">
        <v>45384</v>
      </c>
      <c r="C2035" s="81">
        <v>531.59997599999997</v>
      </c>
      <c r="D2035" s="62">
        <f t="shared" si="62"/>
        <v>-2.1354999528240153E-2</v>
      </c>
      <c r="E2035">
        <v>4.6299761672125321E-3</v>
      </c>
      <c r="G2035">
        <v>2028</v>
      </c>
      <c r="H2035">
        <f t="shared" ca="1" si="63"/>
        <v>4.5279897846554507E-2</v>
      </c>
    </row>
    <row r="2036" spans="2:8" x14ac:dyDescent="0.3">
      <c r="B2036" s="205">
        <v>45250</v>
      </c>
      <c r="C2036" s="81">
        <v>543.20001200000002</v>
      </c>
      <c r="D2036" s="62">
        <f t="shared" si="62"/>
        <v>1.1591451391282226</v>
      </c>
      <c r="E2036">
        <v>4.623635924757479E-3</v>
      </c>
      <c r="G2036">
        <v>2029</v>
      </c>
      <c r="H2036">
        <f t="shared" ca="1" si="63"/>
        <v>-3.053989273662092E-2</v>
      </c>
    </row>
    <row r="2037" spans="2:8" x14ac:dyDescent="0.3">
      <c r="B2037" s="205">
        <v>42076</v>
      </c>
      <c r="C2037" s="81">
        <v>251.58105499999999</v>
      </c>
      <c r="D2037" s="62">
        <f t="shared" si="62"/>
        <v>-0.54356482817915808</v>
      </c>
      <c r="E2037">
        <v>4.6089546891994312E-3</v>
      </c>
      <c r="G2037">
        <v>2030</v>
      </c>
      <c r="H2037">
        <f t="shared" ca="1" si="63"/>
        <v>2.5395399392842775E-2</v>
      </c>
    </row>
    <row r="2038" spans="2:8" x14ac:dyDescent="0.3">
      <c r="B2038" s="205">
        <v>44375</v>
      </c>
      <c r="C2038" s="81">
        <v>551.18682899999999</v>
      </c>
      <c r="D2038" s="62">
        <f t="shared" si="62"/>
        <v>12.734161892859914</v>
      </c>
      <c r="E2038">
        <v>4.6061746987689908E-3</v>
      </c>
      <c r="G2038">
        <v>2031</v>
      </c>
      <c r="H2038">
        <f t="shared" ca="1" si="63"/>
        <v>2.5991094588550222E-2</v>
      </c>
    </row>
    <row r="2039" spans="2:8" x14ac:dyDescent="0.3">
      <c r="B2039" s="205">
        <v>39073</v>
      </c>
      <c r="C2039" s="81">
        <v>40.132542000000001</v>
      </c>
      <c r="D2039" s="62">
        <f t="shared" si="62"/>
        <v>-0.92919088090021329</v>
      </c>
      <c r="E2039">
        <v>4.6013736158725203E-3</v>
      </c>
      <c r="G2039">
        <v>2032</v>
      </c>
      <c r="H2039">
        <f t="shared" ca="1" si="63"/>
        <v>-3.0110614244156899E-3</v>
      </c>
    </row>
    <row r="2040" spans="2:8" x14ac:dyDescent="0.3">
      <c r="B2040" s="205">
        <v>45180</v>
      </c>
      <c r="C2040" s="81">
        <v>566.77081299999998</v>
      </c>
      <c r="D2040" s="62">
        <f t="shared" si="62"/>
        <v>5.9020311071210051E-2</v>
      </c>
      <c r="E2040">
        <v>4.5847974142726421E-3</v>
      </c>
      <c r="G2040">
        <v>2033</v>
      </c>
      <c r="H2040">
        <f t="shared" ca="1" si="63"/>
        <v>4.7186641414430311E-2</v>
      </c>
    </row>
    <row r="2041" spans="2:8" x14ac:dyDescent="0.3">
      <c r="B2041" s="205">
        <v>45236</v>
      </c>
      <c r="C2041" s="81">
        <v>535.18408199999999</v>
      </c>
      <c r="D2041" s="62">
        <f t="shared" si="62"/>
        <v>0.49927451108554294</v>
      </c>
      <c r="E2041">
        <v>4.5752310822163933E-3</v>
      </c>
      <c r="G2041">
        <v>2034</v>
      </c>
      <c r="H2041">
        <f t="shared" ca="1" si="63"/>
        <v>5.8441578471645703E-2</v>
      </c>
    </row>
    <row r="2042" spans="2:8" x14ac:dyDescent="0.3">
      <c r="B2042" s="205">
        <v>43307</v>
      </c>
      <c r="C2042" s="81">
        <v>356.96203600000001</v>
      </c>
      <c r="D2042" s="62">
        <f t="shared" si="62"/>
        <v>0.23126908950315639</v>
      </c>
      <c r="E2042">
        <v>4.574762798895066E-3</v>
      </c>
      <c r="G2042">
        <v>2035</v>
      </c>
      <c r="H2042">
        <f t="shared" ca="1" si="63"/>
        <v>1.4009180877963889E-2</v>
      </c>
    </row>
    <row r="2043" spans="2:8" x14ac:dyDescent="0.3">
      <c r="B2043" s="205">
        <v>42991</v>
      </c>
      <c r="C2043" s="81">
        <v>289.91390999999999</v>
      </c>
      <c r="D2043" s="62">
        <f t="shared" si="62"/>
        <v>0.13445101096628873</v>
      </c>
      <c r="E2043">
        <v>4.5616031324296549E-3</v>
      </c>
      <c r="G2043">
        <v>2036</v>
      </c>
      <c r="H2043">
        <f t="shared" ca="1" si="63"/>
        <v>2.5216510865688772E-2</v>
      </c>
    </row>
    <row r="2044" spans="2:8" x14ac:dyDescent="0.3">
      <c r="B2044" s="205">
        <v>42277</v>
      </c>
      <c r="C2044" s="81">
        <v>255.55436700000001</v>
      </c>
      <c r="D2044" s="62">
        <f t="shared" si="62"/>
        <v>16.935607042372439</v>
      </c>
      <c r="E2044">
        <v>4.5497997239841784E-3</v>
      </c>
      <c r="G2044">
        <v>2037</v>
      </c>
      <c r="H2044">
        <f t="shared" ca="1" si="63"/>
        <v>-6.03084705264128E-3</v>
      </c>
    </row>
    <row r="2045" spans="2:8" x14ac:dyDescent="0.3">
      <c r="B2045" s="205">
        <v>38405</v>
      </c>
      <c r="C2045" s="81">
        <v>14.248436999999999</v>
      </c>
      <c r="D2045" s="62">
        <f t="shared" si="62"/>
        <v>-0.97203172703036467</v>
      </c>
      <c r="E2045">
        <v>4.5495222155644095E-3</v>
      </c>
      <c r="G2045">
        <v>2038</v>
      </c>
      <c r="H2045">
        <f t="shared" ca="1" si="63"/>
        <v>3.6717608001154062E-2</v>
      </c>
    </row>
    <row r="2046" spans="2:8" x14ac:dyDescent="0.3">
      <c r="B2046" s="205">
        <v>45406</v>
      </c>
      <c r="C2046" s="81">
        <v>509.45001200000002</v>
      </c>
      <c r="D2046" s="62">
        <f t="shared" si="62"/>
        <v>4.8091407286173178</v>
      </c>
      <c r="E2046">
        <v>4.535182938403077E-3</v>
      </c>
      <c r="G2046">
        <v>2039</v>
      </c>
      <c r="H2046">
        <f t="shared" ca="1" si="63"/>
        <v>2.5149521263380166E-2</v>
      </c>
    </row>
    <row r="2047" spans="2:8" x14ac:dyDescent="0.3">
      <c r="B2047" s="205">
        <v>40480</v>
      </c>
      <c r="C2047" s="81">
        <v>87.697997999999998</v>
      </c>
      <c r="D2047" s="62">
        <f t="shared" si="62"/>
        <v>-0.84378766788130255</v>
      </c>
      <c r="E2047">
        <v>4.5319859392092595E-3</v>
      </c>
      <c r="G2047">
        <v>2040</v>
      </c>
      <c r="H2047">
        <f t="shared" ca="1" si="63"/>
        <v>1.8195756561159196E-2</v>
      </c>
    </row>
    <row r="2048" spans="2:8" x14ac:dyDescent="0.3">
      <c r="B2048" s="205">
        <v>44950</v>
      </c>
      <c r="C2048" s="81">
        <v>561.40252699999996</v>
      </c>
      <c r="D2048" s="62">
        <f t="shared" si="62"/>
        <v>0.38373047398162757</v>
      </c>
      <c r="E2048">
        <v>4.5181390672735843E-3</v>
      </c>
      <c r="G2048">
        <v>2041</v>
      </c>
      <c r="H2048">
        <f t="shared" ca="1" si="63"/>
        <v>1.6726855773835331E-2</v>
      </c>
    </row>
    <row r="2049" spans="2:8" x14ac:dyDescent="0.3">
      <c r="B2049" s="205">
        <v>43671</v>
      </c>
      <c r="C2049" s="81">
        <v>405.71667500000001</v>
      </c>
      <c r="D2049" s="62">
        <f t="shared" si="62"/>
        <v>3.5800899559526793</v>
      </c>
      <c r="E2049">
        <v>4.51363624571608E-3</v>
      </c>
      <c r="G2049">
        <v>2042</v>
      </c>
      <c r="H2049">
        <f t="shared" ca="1" si="63"/>
        <v>4.0346688164298091E-3</v>
      </c>
    </row>
    <row r="2050" spans="2:8" x14ac:dyDescent="0.3">
      <c r="B2050" s="205">
        <v>40543</v>
      </c>
      <c r="C2050" s="81">
        <v>88.582687000000007</v>
      </c>
      <c r="D2050" s="62">
        <f t="shared" si="62"/>
        <v>-0.5673924809165094</v>
      </c>
      <c r="E2050">
        <v>4.5088469279960788E-3</v>
      </c>
      <c r="G2050">
        <v>2043</v>
      </c>
      <c r="H2050">
        <f t="shared" ca="1" si="63"/>
        <v>-1.1634405718995589E-2</v>
      </c>
    </row>
    <row r="2051" spans="2:8" x14ac:dyDescent="0.3">
      <c r="B2051" s="205">
        <v>41900</v>
      </c>
      <c r="C2051" s="81">
        <v>204.764557</v>
      </c>
      <c r="D2051" s="62">
        <f t="shared" si="62"/>
        <v>0.18193780971676146</v>
      </c>
      <c r="E2051">
        <v>4.5045896905674581E-3</v>
      </c>
      <c r="G2051">
        <v>2044</v>
      </c>
      <c r="H2051">
        <f t="shared" ca="1" si="63"/>
        <v>-2.9233113277592291E-2</v>
      </c>
    </row>
    <row r="2052" spans="2:8" x14ac:dyDescent="0.3">
      <c r="B2052" s="205">
        <v>41773</v>
      </c>
      <c r="C2052" s="81">
        <v>173.24478099999999</v>
      </c>
      <c r="D2052" s="62">
        <f t="shared" si="62"/>
        <v>9.6912026616928806</v>
      </c>
      <c r="E2052">
        <v>4.5007919589460004E-3</v>
      </c>
      <c r="G2052">
        <v>2045</v>
      </c>
      <c r="H2052">
        <f t="shared" ca="1" si="63"/>
        <v>2.712813942586827E-2</v>
      </c>
    </row>
    <row r="2053" spans="2:8" x14ac:dyDescent="0.3">
      <c r="B2053" s="205">
        <v>38477</v>
      </c>
      <c r="C2053" s="81">
        <v>16.204423999999999</v>
      </c>
      <c r="D2053" s="62">
        <f t="shared" si="62"/>
        <v>-0.82028013516833853</v>
      </c>
      <c r="E2053">
        <v>4.5002964946435249E-3</v>
      </c>
      <c r="G2053">
        <v>2046</v>
      </c>
      <c r="H2053">
        <f t="shared" ca="1" si="63"/>
        <v>-2.2536948056582014E-2</v>
      </c>
    </row>
    <row r="2054" spans="2:8" x14ac:dyDescent="0.3">
      <c r="B2054" s="205">
        <v>40911</v>
      </c>
      <c r="C2054" s="81">
        <v>90.164901999999998</v>
      </c>
      <c r="D2054" s="62">
        <f t="shared" si="62"/>
        <v>-0.66674003950261218</v>
      </c>
      <c r="E2054">
        <v>4.4800091048889006E-3</v>
      </c>
      <c r="G2054">
        <v>2047</v>
      </c>
      <c r="H2054">
        <f t="shared" ca="1" si="63"/>
        <v>-1.2926771019717974E-2</v>
      </c>
    </row>
    <row r="2055" spans="2:8" x14ac:dyDescent="0.3">
      <c r="B2055" s="205">
        <v>42220</v>
      </c>
      <c r="C2055" s="81">
        <v>270.55426</v>
      </c>
      <c r="D2055" s="62">
        <f t="shared" si="62"/>
        <v>6.0292263119582579</v>
      </c>
      <c r="E2055">
        <v>4.469027858772485E-3</v>
      </c>
      <c r="G2055">
        <v>2048</v>
      </c>
      <c r="H2055">
        <f t="shared" ca="1" si="63"/>
        <v>-6.6703433750089696E-3</v>
      </c>
    </row>
    <row r="2056" spans="2:8" x14ac:dyDescent="0.3">
      <c r="B2056" s="205">
        <v>39724</v>
      </c>
      <c r="C2056" s="81">
        <v>38.489905999999998</v>
      </c>
      <c r="D2056" s="62">
        <f t="shared" ref="D2056:D2119" si="64">(C2056-C2057)/C2057</f>
        <v>-0.70945931960837649</v>
      </c>
      <c r="E2056">
        <v>4.4615792246670378E-3</v>
      </c>
      <c r="G2056">
        <v>2049</v>
      </c>
      <c r="H2056">
        <f t="shared" ca="1" si="63"/>
        <v>-1.6814322522436833E-2</v>
      </c>
    </row>
    <row r="2057" spans="2:8" x14ac:dyDescent="0.3">
      <c r="B2057" s="205">
        <v>41390</v>
      </c>
      <c r="C2057" s="81">
        <v>132.476822</v>
      </c>
      <c r="D2057" s="62">
        <f t="shared" si="64"/>
        <v>0.30268229682990927</v>
      </c>
      <c r="E2057">
        <v>4.4565412111952059E-3</v>
      </c>
      <c r="G2057">
        <v>2050</v>
      </c>
      <c r="H2057">
        <f t="shared" ref="H2057:H2120" ca="1" si="65">_xlfn.NORM.INV(RAND(),N$10,N$11)</f>
        <v>-5.3119790930232554E-3</v>
      </c>
    </row>
    <row r="2058" spans="2:8" x14ac:dyDescent="0.3">
      <c r="B2058" s="205">
        <v>41087</v>
      </c>
      <c r="C2058" s="81">
        <v>101.695419</v>
      </c>
      <c r="D2058" s="62">
        <f t="shared" si="64"/>
        <v>-0.76642365348493779</v>
      </c>
      <c r="E2058">
        <v>4.4426415242196128E-3</v>
      </c>
      <c r="G2058">
        <v>2051</v>
      </c>
      <c r="H2058">
        <f t="shared" ca="1" si="65"/>
        <v>2.5768337865744732E-2</v>
      </c>
    </row>
    <row r="2059" spans="2:8" x14ac:dyDescent="0.3">
      <c r="B2059" s="205">
        <v>43721</v>
      </c>
      <c r="C2059" s="81">
        <v>435.38406400000002</v>
      </c>
      <c r="D2059" s="62">
        <f t="shared" si="64"/>
        <v>0.88043589442974346</v>
      </c>
      <c r="E2059">
        <v>4.4426180586374635E-3</v>
      </c>
      <c r="G2059">
        <v>2052</v>
      </c>
      <c r="H2059">
        <f t="shared" ca="1" si="65"/>
        <v>-3.7540844632335479E-2</v>
      </c>
    </row>
    <row r="2060" spans="2:8" x14ac:dyDescent="0.3">
      <c r="B2060" s="205">
        <v>42415</v>
      </c>
      <c r="C2060" s="81">
        <v>231.53358499999999</v>
      </c>
      <c r="D2060" s="62">
        <f t="shared" si="64"/>
        <v>-0.45606924330301474</v>
      </c>
      <c r="E2060">
        <v>4.4390852245102313E-3</v>
      </c>
      <c r="G2060">
        <v>2053</v>
      </c>
      <c r="H2060">
        <f t="shared" ca="1" si="65"/>
        <v>1.8386934481965361E-2</v>
      </c>
    </row>
    <row r="2061" spans="2:8" x14ac:dyDescent="0.3">
      <c r="B2061" s="205">
        <v>43320</v>
      </c>
      <c r="C2061" s="81">
        <v>425.66738900000001</v>
      </c>
      <c r="D2061" s="62">
        <f t="shared" si="64"/>
        <v>-7.241099625188939E-2</v>
      </c>
      <c r="E2061">
        <v>4.3996002046480746E-3</v>
      </c>
      <c r="G2061">
        <v>2054</v>
      </c>
      <c r="H2061">
        <f t="shared" ca="1" si="65"/>
        <v>2.5351623912014971E-2</v>
      </c>
    </row>
    <row r="2062" spans="2:8" x14ac:dyDescent="0.3">
      <c r="B2062" s="205">
        <v>43342</v>
      </c>
      <c r="C2062" s="81">
        <v>458.896545</v>
      </c>
      <c r="D2062" s="62">
        <f t="shared" si="64"/>
        <v>-0.20574774860503314</v>
      </c>
      <c r="E2062">
        <v>4.395202147689385E-3</v>
      </c>
      <c r="G2062">
        <v>2055</v>
      </c>
      <c r="H2062">
        <f t="shared" ca="1" si="65"/>
        <v>4.6447470070435988E-2</v>
      </c>
    </row>
    <row r="2063" spans="2:8" x14ac:dyDescent="0.3">
      <c r="B2063" s="205">
        <v>44384</v>
      </c>
      <c r="C2063" s="81">
        <v>577.77179000000001</v>
      </c>
      <c r="D2063" s="62">
        <f t="shared" si="64"/>
        <v>2.227625684241314</v>
      </c>
      <c r="E2063">
        <v>4.3935130840011116E-3</v>
      </c>
      <c r="G2063">
        <v>2056</v>
      </c>
      <c r="H2063">
        <f t="shared" ca="1" si="65"/>
        <v>-6.6063531390624528E-2</v>
      </c>
    </row>
    <row r="2064" spans="2:8" x14ac:dyDescent="0.3">
      <c r="B2064" s="205">
        <v>41844</v>
      </c>
      <c r="C2064" s="81">
        <v>179.00830099999999</v>
      </c>
      <c r="D2064" s="62">
        <f t="shared" si="64"/>
        <v>0.43603179727547009</v>
      </c>
      <c r="E2064">
        <v>4.3792439156992878E-3</v>
      </c>
      <c r="G2064">
        <v>2057</v>
      </c>
      <c r="H2064">
        <f t="shared" ca="1" si="65"/>
        <v>-5.6626750054381676E-2</v>
      </c>
    </row>
    <row r="2065" spans="2:8" x14ac:dyDescent="0.3">
      <c r="B2065" s="205">
        <v>41351</v>
      </c>
      <c r="C2065" s="81">
        <v>124.654831</v>
      </c>
      <c r="D2065" s="62">
        <f t="shared" si="64"/>
        <v>-0.69541911288499136</v>
      </c>
      <c r="E2065">
        <v>4.3716229514443612E-3</v>
      </c>
      <c r="G2065">
        <v>2058</v>
      </c>
      <c r="H2065">
        <f t="shared" ca="1" si="65"/>
        <v>6.3288783390133968E-3</v>
      </c>
    </row>
    <row r="2066" spans="2:8" x14ac:dyDescent="0.3">
      <c r="B2066" s="205">
        <v>43517</v>
      </c>
      <c r="C2066" s="81">
        <v>409.26675399999999</v>
      </c>
      <c r="D2066" s="62">
        <f t="shared" si="64"/>
        <v>3.9883864513291454</v>
      </c>
      <c r="E2066">
        <v>4.3559755188159856E-3</v>
      </c>
      <c r="G2066">
        <v>2059</v>
      </c>
      <c r="H2066">
        <f t="shared" ca="1" si="65"/>
        <v>-2.2323167574031619E-2</v>
      </c>
    </row>
    <row r="2067" spans="2:8" x14ac:dyDescent="0.3">
      <c r="B2067" s="205">
        <v>40581</v>
      </c>
      <c r="C2067" s="81">
        <v>82.043914999999998</v>
      </c>
      <c r="D2067" s="62">
        <f t="shared" si="64"/>
        <v>1.1189179220109606</v>
      </c>
      <c r="E2067">
        <v>4.3264770511884229E-3</v>
      </c>
      <c r="G2067">
        <v>2060</v>
      </c>
      <c r="H2067">
        <f t="shared" ca="1" si="65"/>
        <v>-3.9755351907971706E-2</v>
      </c>
    </row>
    <row r="2068" spans="2:8" x14ac:dyDescent="0.3">
      <c r="B2068" s="205">
        <v>38974</v>
      </c>
      <c r="C2068" s="81">
        <v>38.719723000000002</v>
      </c>
      <c r="D2068" s="62">
        <f t="shared" si="64"/>
        <v>3.1661342935882506</v>
      </c>
      <c r="E2068">
        <v>4.3054978078645124E-3</v>
      </c>
      <c r="G2068">
        <v>2061</v>
      </c>
      <c r="H2068">
        <f t="shared" ca="1" si="65"/>
        <v>-1.3191471159192385E-2</v>
      </c>
    </row>
    <row r="2069" spans="2:8" x14ac:dyDescent="0.3">
      <c r="B2069" s="205">
        <v>38209</v>
      </c>
      <c r="C2069" s="81">
        <v>9.2939209999999992</v>
      </c>
      <c r="D2069" s="62">
        <f t="shared" si="64"/>
        <v>-0.97939283156058443</v>
      </c>
      <c r="E2069">
        <v>4.3049106000021395E-3</v>
      </c>
      <c r="G2069">
        <v>2062</v>
      </c>
      <c r="H2069">
        <f t="shared" ca="1" si="65"/>
        <v>-5.3729217193873883E-3</v>
      </c>
    </row>
    <row r="2070" spans="2:8" x14ac:dyDescent="0.3">
      <c r="B2070" s="205">
        <v>44015</v>
      </c>
      <c r="C2070" s="81">
        <v>451.00427200000001</v>
      </c>
      <c r="D2070" s="62">
        <f t="shared" si="64"/>
        <v>1.2124720597718144</v>
      </c>
      <c r="E2070">
        <v>4.3007156318573478E-3</v>
      </c>
      <c r="G2070">
        <v>2063</v>
      </c>
      <c r="H2070">
        <f t="shared" ca="1" si="65"/>
        <v>2.9436424098217041E-2</v>
      </c>
    </row>
    <row r="2071" spans="2:8" x14ac:dyDescent="0.3">
      <c r="B2071" s="205">
        <v>41899</v>
      </c>
      <c r="C2071" s="81">
        <v>203.84631300000001</v>
      </c>
      <c r="D2071" s="62">
        <f t="shared" si="64"/>
        <v>-0.49517713076418496</v>
      </c>
      <c r="E2071">
        <v>4.2976637613570253E-3</v>
      </c>
      <c r="G2071">
        <v>2064</v>
      </c>
      <c r="H2071">
        <f t="shared" ca="1" si="65"/>
        <v>3.8279119589552961E-3</v>
      </c>
    </row>
    <row r="2072" spans="2:8" x14ac:dyDescent="0.3">
      <c r="B2072" s="205">
        <v>43431</v>
      </c>
      <c r="C2072" s="81">
        <v>403.79769900000002</v>
      </c>
      <c r="D2072" s="62">
        <f t="shared" si="64"/>
        <v>3.884899049380889</v>
      </c>
      <c r="E2072">
        <v>4.2953144563919786E-3</v>
      </c>
      <c r="G2072">
        <v>2065</v>
      </c>
      <c r="H2072">
        <f t="shared" ca="1" si="65"/>
        <v>3.2552897667256095E-2</v>
      </c>
    </row>
    <row r="2073" spans="2:8" x14ac:dyDescent="0.3">
      <c r="B2073" s="205">
        <v>40576</v>
      </c>
      <c r="C2073" s="81">
        <v>82.662445000000005</v>
      </c>
      <c r="D2073" s="62">
        <f t="shared" si="64"/>
        <v>-0.29110055296294735</v>
      </c>
      <c r="E2073">
        <v>4.2940501553379072E-3</v>
      </c>
      <c r="G2073">
        <v>2066</v>
      </c>
      <c r="H2073">
        <f t="shared" ca="1" si="65"/>
        <v>-1.732773808958761E-2</v>
      </c>
    </row>
    <row r="2074" spans="2:8" x14ac:dyDescent="0.3">
      <c r="B2074" s="205">
        <v>41263</v>
      </c>
      <c r="C2074" s="81">
        <v>116.606728</v>
      </c>
      <c r="D2074" s="62">
        <f t="shared" si="64"/>
        <v>-0.46435037817093</v>
      </c>
      <c r="E2074">
        <v>4.2835562095519643E-3</v>
      </c>
      <c r="G2074">
        <v>2067</v>
      </c>
      <c r="H2074">
        <f t="shared" ca="1" si="65"/>
        <v>-1.0945830834022466E-2</v>
      </c>
    </row>
    <row r="2075" spans="2:8" x14ac:dyDescent="0.3">
      <c r="B2075" s="205">
        <v>42017</v>
      </c>
      <c r="C2075" s="81">
        <v>217.69216900000001</v>
      </c>
      <c r="D2075" s="62">
        <f t="shared" si="64"/>
        <v>-0.61645768857873029</v>
      </c>
      <c r="E2075">
        <v>4.2599128666851865E-3</v>
      </c>
      <c r="G2075">
        <v>2068</v>
      </c>
      <c r="H2075">
        <f t="shared" ca="1" si="65"/>
        <v>-1.9928312768535965E-3</v>
      </c>
    </row>
    <row r="2076" spans="2:8" x14ac:dyDescent="0.3">
      <c r="B2076" s="205">
        <v>44532</v>
      </c>
      <c r="C2076" s="81">
        <v>567.58319100000006</v>
      </c>
      <c r="D2076" s="62">
        <f t="shared" si="64"/>
        <v>3.8244734784650927</v>
      </c>
      <c r="E2076">
        <v>4.2528536926136583E-3</v>
      </c>
      <c r="G2076">
        <v>2069</v>
      </c>
      <c r="H2076">
        <f t="shared" ca="1" si="65"/>
        <v>-6.4209578142300269E-3</v>
      </c>
    </row>
    <row r="2077" spans="2:8" x14ac:dyDescent="0.3">
      <c r="B2077" s="205">
        <v>41256</v>
      </c>
      <c r="C2077" s="81">
        <v>117.64666</v>
      </c>
      <c r="D2077" s="62">
        <f t="shared" si="64"/>
        <v>-0.57381066560810767</v>
      </c>
      <c r="E2077">
        <v>4.2455225938183199E-3</v>
      </c>
      <c r="G2077">
        <v>2070</v>
      </c>
      <c r="H2077">
        <f t="shared" ca="1" si="65"/>
        <v>3.3574683374889266E-2</v>
      </c>
    </row>
    <row r="2078" spans="2:8" x14ac:dyDescent="0.3">
      <c r="B2078" s="205">
        <v>42594</v>
      </c>
      <c r="C2078" s="81">
        <v>276.043182</v>
      </c>
      <c r="D2078" s="62">
        <f t="shared" si="64"/>
        <v>0.69905816673109245</v>
      </c>
      <c r="E2078">
        <v>4.2437358035881632E-3</v>
      </c>
      <c r="G2078">
        <v>2071</v>
      </c>
      <c r="H2078">
        <f t="shared" ca="1" si="65"/>
        <v>9.3545220386355814E-3</v>
      </c>
    </row>
    <row r="2079" spans="2:8" x14ac:dyDescent="0.3">
      <c r="B2079" s="205">
        <v>41725</v>
      </c>
      <c r="C2079" s="81">
        <v>162.46835300000001</v>
      </c>
      <c r="D2079" s="62">
        <f t="shared" si="64"/>
        <v>2.5844185003582583</v>
      </c>
      <c r="E2079">
        <v>4.2336601161046183E-3</v>
      </c>
      <c r="G2079">
        <v>2072</v>
      </c>
      <c r="H2079">
        <f t="shared" ca="1" si="65"/>
        <v>4.0249220644019666E-3</v>
      </c>
    </row>
    <row r="2080" spans="2:8" x14ac:dyDescent="0.3">
      <c r="B2080" s="205">
        <v>39568</v>
      </c>
      <c r="C2080" s="81">
        <v>45.326279</v>
      </c>
      <c r="D2080" s="62">
        <f t="shared" si="64"/>
        <v>-0.52355550783828675</v>
      </c>
      <c r="E2080">
        <v>4.229475856855569E-3</v>
      </c>
      <c r="G2080">
        <v>2073</v>
      </c>
      <c r="H2080">
        <f t="shared" ca="1" si="65"/>
        <v>4.1229336257600738E-2</v>
      </c>
    </row>
    <row r="2081" spans="2:8" x14ac:dyDescent="0.3">
      <c r="B2081" s="205">
        <v>40793</v>
      </c>
      <c r="C2081" s="81">
        <v>95.134438000000003</v>
      </c>
      <c r="D2081" s="62">
        <f t="shared" si="64"/>
        <v>1.371689032996825</v>
      </c>
      <c r="E2081">
        <v>4.221301133741872E-3</v>
      </c>
      <c r="G2081">
        <v>2074</v>
      </c>
      <c r="H2081">
        <f t="shared" ca="1" si="65"/>
        <v>-1.3029339379614324E-2</v>
      </c>
    </row>
    <row r="2082" spans="2:8" x14ac:dyDescent="0.3">
      <c r="B2082" s="205">
        <v>39202</v>
      </c>
      <c r="C2082" s="81">
        <v>40.112526000000003</v>
      </c>
      <c r="D2082" s="62">
        <f t="shared" si="64"/>
        <v>-0.85024044639111551</v>
      </c>
      <c r="E2082">
        <v>4.2194337895932197E-3</v>
      </c>
      <c r="G2082">
        <v>2075</v>
      </c>
      <c r="H2082">
        <f t="shared" ca="1" si="65"/>
        <v>-2.0735804571284842E-2</v>
      </c>
    </row>
    <row r="2083" spans="2:8" x14ac:dyDescent="0.3">
      <c r="B2083" s="205">
        <v>42891</v>
      </c>
      <c r="C2083" s="81">
        <v>267.84619099999998</v>
      </c>
      <c r="D2083" s="62">
        <f t="shared" si="64"/>
        <v>0.89962125899964118</v>
      </c>
      <c r="E2083">
        <v>4.2163928628078618E-3</v>
      </c>
      <c r="G2083">
        <v>2076</v>
      </c>
      <c r="H2083">
        <f t="shared" ca="1" si="65"/>
        <v>1.9928415106841145E-2</v>
      </c>
    </row>
    <row r="2084" spans="2:8" x14ac:dyDescent="0.3">
      <c r="B2084" s="205">
        <v>41466</v>
      </c>
      <c r="C2084" s="81">
        <v>140.999786</v>
      </c>
      <c r="D2084" s="62">
        <f t="shared" si="64"/>
        <v>-0.70179461058249759</v>
      </c>
      <c r="E2084">
        <v>4.2101395949647987E-3</v>
      </c>
      <c r="G2084">
        <v>2077</v>
      </c>
      <c r="H2084">
        <f t="shared" ca="1" si="65"/>
        <v>1.6684899944006355E-2</v>
      </c>
    </row>
    <row r="2085" spans="2:8" x14ac:dyDescent="0.3">
      <c r="B2085" s="205">
        <v>43847</v>
      </c>
      <c r="C2085" s="81">
        <v>472.82775900000001</v>
      </c>
      <c r="D2085" s="62">
        <f t="shared" si="64"/>
        <v>1.8835309771657878</v>
      </c>
      <c r="E2085">
        <v>4.2042275509912635E-3</v>
      </c>
      <c r="G2085">
        <v>2078</v>
      </c>
      <c r="H2085">
        <f t="shared" ca="1" si="65"/>
        <v>2.4196696560207117E-2</v>
      </c>
    </row>
    <row r="2086" spans="2:8" x14ac:dyDescent="0.3">
      <c r="B2086" s="205">
        <v>41786</v>
      </c>
      <c r="C2086" s="81">
        <v>163.975266</v>
      </c>
      <c r="D2086" s="62">
        <f t="shared" si="64"/>
        <v>-0.69935438037005304</v>
      </c>
      <c r="E2086">
        <v>4.1945962396829437E-3</v>
      </c>
      <c r="G2086">
        <v>2079</v>
      </c>
      <c r="H2086">
        <f t="shared" ca="1" si="65"/>
        <v>-2.0294925629363803E-2</v>
      </c>
    </row>
    <row r="2087" spans="2:8" x14ac:dyDescent="0.3">
      <c r="B2087" s="205">
        <v>44886</v>
      </c>
      <c r="C2087" s="81">
        <v>545.41046100000005</v>
      </c>
      <c r="D2087" s="62">
        <f t="shared" si="64"/>
        <v>84.259843852733113</v>
      </c>
      <c r="E2087">
        <v>4.1931994866318276E-3</v>
      </c>
      <c r="G2087">
        <v>2080</v>
      </c>
      <c r="H2087">
        <f t="shared" ca="1" si="65"/>
        <v>-1.2759139491695198E-2</v>
      </c>
    </row>
    <row r="2088" spans="2:8" x14ac:dyDescent="0.3">
      <c r="B2088" s="205">
        <v>37643</v>
      </c>
      <c r="C2088" s="81">
        <v>6.3970380000000002</v>
      </c>
      <c r="D2088" s="62">
        <f t="shared" si="64"/>
        <v>-0.82182924435688487</v>
      </c>
      <c r="E2088">
        <v>4.1914580029282725E-3</v>
      </c>
      <c r="G2088">
        <v>2081</v>
      </c>
      <c r="H2088">
        <f t="shared" ca="1" si="65"/>
        <v>-9.7737177827309082E-4</v>
      </c>
    </row>
    <row r="2089" spans="2:8" x14ac:dyDescent="0.3">
      <c r="B2089" s="205">
        <v>39813</v>
      </c>
      <c r="C2089" s="81">
        <v>35.903973000000001</v>
      </c>
      <c r="D2089" s="62">
        <f t="shared" si="64"/>
        <v>-0.66808517589386529</v>
      </c>
      <c r="E2089">
        <v>4.1841316636747001E-3</v>
      </c>
      <c r="G2089">
        <v>2082</v>
      </c>
      <c r="H2089">
        <f t="shared" ca="1" si="65"/>
        <v>5.1593151463025771E-3</v>
      </c>
    </row>
    <row r="2090" spans="2:8" x14ac:dyDescent="0.3">
      <c r="B2090" s="205">
        <v>41130</v>
      </c>
      <c r="C2090" s="81">
        <v>108.17224899999999</v>
      </c>
      <c r="D2090" s="62">
        <f t="shared" si="64"/>
        <v>13.482679586781606</v>
      </c>
      <c r="E2090">
        <v>4.1753871471898584E-3</v>
      </c>
      <c r="G2090">
        <v>2083</v>
      </c>
      <c r="H2090">
        <f t="shared" ca="1" si="65"/>
        <v>5.2437341289353432E-3</v>
      </c>
    </row>
    <row r="2091" spans="2:8" x14ac:dyDescent="0.3">
      <c r="B2091" s="205">
        <v>37882</v>
      </c>
      <c r="C2091" s="81">
        <v>7.4690770000000004</v>
      </c>
      <c r="D2091" s="62">
        <f t="shared" si="64"/>
        <v>-0.9765100145889577</v>
      </c>
      <c r="E2091">
        <v>4.1731440701358227E-3</v>
      </c>
      <c r="G2091">
        <v>2084</v>
      </c>
      <c r="H2091">
        <f t="shared" ca="1" si="65"/>
        <v>2.1015704811948342E-2</v>
      </c>
    </row>
    <row r="2092" spans="2:8" x14ac:dyDescent="0.3">
      <c r="B2092" s="205">
        <v>43195</v>
      </c>
      <c r="C2092" s="81">
        <v>317.96856700000001</v>
      </c>
      <c r="D2092" s="62">
        <f t="shared" si="64"/>
        <v>36.817186375332952</v>
      </c>
      <c r="E2092">
        <v>4.1728453745249654E-3</v>
      </c>
      <c r="G2092">
        <v>2085</v>
      </c>
      <c r="H2092">
        <f t="shared" ca="1" si="65"/>
        <v>2.296750474782441E-2</v>
      </c>
    </row>
    <row r="2093" spans="2:8" x14ac:dyDescent="0.3">
      <c r="B2093" s="205">
        <v>37855</v>
      </c>
      <c r="C2093" s="81">
        <v>8.4080440000000003</v>
      </c>
      <c r="D2093" s="62">
        <f t="shared" si="64"/>
        <v>-0.96895627981211185</v>
      </c>
      <c r="E2093">
        <v>4.1701266444424028E-3</v>
      </c>
      <c r="G2093">
        <v>2086</v>
      </c>
      <c r="H2093">
        <f t="shared" ca="1" si="65"/>
        <v>2.9645545266773727E-2</v>
      </c>
    </row>
    <row r="2094" spans="2:8" x14ac:dyDescent="0.3">
      <c r="B2094" s="205">
        <v>42908</v>
      </c>
      <c r="C2094" s="81">
        <v>270.84524499999998</v>
      </c>
      <c r="D2094" s="62">
        <f t="shared" si="64"/>
        <v>2.4294985535581093</v>
      </c>
      <c r="E2094">
        <v>4.1697374217060422E-3</v>
      </c>
      <c r="G2094">
        <v>2087</v>
      </c>
      <c r="H2094">
        <f t="shared" ca="1" si="65"/>
        <v>-2.2253903396043662E-3</v>
      </c>
    </row>
    <row r="2095" spans="2:8" x14ac:dyDescent="0.3">
      <c r="B2095" s="205">
        <v>40308</v>
      </c>
      <c r="C2095" s="81">
        <v>78.975173999999996</v>
      </c>
      <c r="D2095" s="62">
        <f t="shared" si="64"/>
        <v>-0.87382341693927346</v>
      </c>
      <c r="E2095">
        <v>4.1660816726050249E-3</v>
      </c>
      <c r="G2095">
        <v>2088</v>
      </c>
      <c r="H2095">
        <f t="shared" ca="1" si="65"/>
        <v>1.6594839859680344E-2</v>
      </c>
    </row>
    <row r="2096" spans="2:8" x14ac:dyDescent="0.3">
      <c r="B2096" s="205">
        <v>44447</v>
      </c>
      <c r="C2096" s="81">
        <v>625.90991199999996</v>
      </c>
      <c r="D2096" s="62">
        <f t="shared" si="64"/>
        <v>0.76988493546352088</v>
      </c>
      <c r="E2096">
        <v>4.1535409842161988E-3</v>
      </c>
      <c r="G2096">
        <v>2089</v>
      </c>
      <c r="H2096">
        <f t="shared" ca="1" si="65"/>
        <v>-4.7027403459122985E-2</v>
      </c>
    </row>
    <row r="2097" spans="2:8" x14ac:dyDescent="0.3">
      <c r="B2097" s="205">
        <v>43242</v>
      </c>
      <c r="C2097" s="81">
        <v>353.644409</v>
      </c>
      <c r="D2097" s="62">
        <f t="shared" si="64"/>
        <v>75.492384058618342</v>
      </c>
      <c r="E2097">
        <v>4.1535360122864403E-3</v>
      </c>
      <c r="G2097">
        <v>2090</v>
      </c>
      <c r="H2097">
        <f t="shared" ca="1" si="65"/>
        <v>-3.3466177148099831E-2</v>
      </c>
    </row>
    <row r="2098" spans="2:8" x14ac:dyDescent="0.3">
      <c r="B2098" s="205">
        <v>37750</v>
      </c>
      <c r="C2098" s="81">
        <v>4.6232629999999997</v>
      </c>
      <c r="D2098" s="62">
        <f t="shared" si="64"/>
        <v>-0.94605982934851562</v>
      </c>
      <c r="E2098">
        <v>4.1429672289663138E-3</v>
      </c>
      <c r="G2098">
        <v>2091</v>
      </c>
      <c r="H2098">
        <f t="shared" ca="1" si="65"/>
        <v>2.8488902302326528E-2</v>
      </c>
    </row>
    <row r="2099" spans="2:8" x14ac:dyDescent="0.3">
      <c r="B2099" s="205">
        <v>40497</v>
      </c>
      <c r="C2099" s="81">
        <v>85.710944999999995</v>
      </c>
      <c r="D2099" s="62">
        <f t="shared" si="64"/>
        <v>8.0130275772889341</v>
      </c>
      <c r="E2099">
        <v>4.1408667928161018E-3</v>
      </c>
      <c r="G2099">
        <v>2092</v>
      </c>
      <c r="H2099">
        <f t="shared" ca="1" si="65"/>
        <v>-4.1793479776216086E-2</v>
      </c>
    </row>
    <row r="2100" spans="2:8" x14ac:dyDescent="0.3">
      <c r="B2100" s="205">
        <v>37960</v>
      </c>
      <c r="C2100" s="81">
        <v>9.5096729999999994</v>
      </c>
      <c r="D2100" s="62">
        <f t="shared" si="64"/>
        <v>-0.86221040368958457</v>
      </c>
      <c r="E2100">
        <v>4.1319709190846231E-3</v>
      </c>
      <c r="G2100">
        <v>2093</v>
      </c>
      <c r="H2100">
        <f t="shared" ca="1" si="65"/>
        <v>2.5139476749709663E-2</v>
      </c>
    </row>
    <row r="2101" spans="2:8" x14ac:dyDescent="0.3">
      <c r="B2101" s="205">
        <v>40203</v>
      </c>
      <c r="C2101" s="81">
        <v>69.015900000000002</v>
      </c>
      <c r="D2101" s="62">
        <f t="shared" si="64"/>
        <v>3.1315748293483989</v>
      </c>
      <c r="E2101">
        <v>4.1311788071331087E-3</v>
      </c>
      <c r="G2101">
        <v>2094</v>
      </c>
      <c r="H2101">
        <f t="shared" ca="1" si="65"/>
        <v>3.2228714661935394E-2</v>
      </c>
    </row>
    <row r="2102" spans="2:8" x14ac:dyDescent="0.3">
      <c r="B2102" s="205">
        <v>38495</v>
      </c>
      <c r="C2102" s="81">
        <v>16.704502000000002</v>
      </c>
      <c r="D2102" s="62">
        <f t="shared" si="64"/>
        <v>-0.94177683180985194</v>
      </c>
      <c r="E2102">
        <v>4.121257703426728E-3</v>
      </c>
      <c r="G2102">
        <v>2095</v>
      </c>
      <c r="H2102">
        <f t="shared" ca="1" si="65"/>
        <v>-1.5427076578801782E-2</v>
      </c>
    </row>
    <row r="2103" spans="2:8" x14ac:dyDescent="0.3">
      <c r="B2103" s="205">
        <v>42927</v>
      </c>
      <c r="C2103" s="81">
        <v>286.90472399999999</v>
      </c>
      <c r="D2103" s="62">
        <f t="shared" si="64"/>
        <v>-0.4604473375709191</v>
      </c>
      <c r="E2103">
        <v>4.1139505606370523E-3</v>
      </c>
      <c r="G2103">
        <v>2096</v>
      </c>
      <c r="H2103">
        <f t="shared" ca="1" si="65"/>
        <v>4.1366318659672913E-2</v>
      </c>
    </row>
    <row r="2104" spans="2:8" x14ac:dyDescent="0.3">
      <c r="B2104" s="205">
        <v>44991</v>
      </c>
      <c r="C2104" s="81">
        <v>531.745544</v>
      </c>
      <c r="D2104" s="62">
        <f t="shared" si="64"/>
        <v>0.19065083768255928</v>
      </c>
      <c r="E2104">
        <v>4.1137890579768322E-3</v>
      </c>
      <c r="G2104">
        <v>2097</v>
      </c>
      <c r="H2104">
        <f t="shared" ca="1" si="65"/>
        <v>1.5626698198904238E-2</v>
      </c>
    </row>
    <row r="2105" spans="2:8" x14ac:dyDescent="0.3">
      <c r="B2105" s="205">
        <v>43770</v>
      </c>
      <c r="C2105" s="81">
        <v>446.60073899999998</v>
      </c>
      <c r="D2105" s="62">
        <f t="shared" si="64"/>
        <v>11.199125870978861</v>
      </c>
      <c r="E2105">
        <v>4.1128651210605126E-3</v>
      </c>
      <c r="G2105">
        <v>2098</v>
      </c>
      <c r="H2105">
        <f t="shared" ca="1" si="65"/>
        <v>2.1238925193838357E-2</v>
      </c>
    </row>
    <row r="2106" spans="2:8" x14ac:dyDescent="0.3">
      <c r="B2106" s="205">
        <v>39764</v>
      </c>
      <c r="C2106" s="81">
        <v>36.609240999999997</v>
      </c>
      <c r="D2106" s="62">
        <f t="shared" si="64"/>
        <v>-0.93204781252900237</v>
      </c>
      <c r="E2106">
        <v>4.1034975973013232E-3</v>
      </c>
      <c r="G2106">
        <v>2099</v>
      </c>
      <c r="H2106">
        <f t="shared" ca="1" si="65"/>
        <v>-3.2519516550703759E-3</v>
      </c>
    </row>
    <row r="2107" spans="2:8" x14ac:dyDescent="0.3">
      <c r="B2107" s="205">
        <v>45335</v>
      </c>
      <c r="C2107" s="81">
        <v>538.75</v>
      </c>
      <c r="D2107" s="62">
        <f t="shared" si="64"/>
        <v>12.115730282644899</v>
      </c>
      <c r="E2107">
        <v>4.1002927018982905E-3</v>
      </c>
      <c r="G2107">
        <v>2100</v>
      </c>
      <c r="H2107">
        <f t="shared" ca="1" si="65"/>
        <v>-1.2810775184201706E-2</v>
      </c>
    </row>
    <row r="2108" spans="2:8" x14ac:dyDescent="0.3">
      <c r="B2108" s="205">
        <v>39084</v>
      </c>
      <c r="C2108" s="81">
        <v>41.076630000000002</v>
      </c>
      <c r="D2108" s="62">
        <f t="shared" si="64"/>
        <v>-0.83620837796369929</v>
      </c>
      <c r="E2108">
        <v>4.0845982810216114E-3</v>
      </c>
      <c r="G2108">
        <v>2101</v>
      </c>
      <c r="H2108">
        <f t="shared" ca="1" si="65"/>
        <v>-1.3811319243386865E-2</v>
      </c>
    </row>
    <row r="2109" spans="2:8" x14ac:dyDescent="0.3">
      <c r="B2109" s="205">
        <v>42310</v>
      </c>
      <c r="C2109" s="81">
        <v>250.78590399999999</v>
      </c>
      <c r="D2109" s="62">
        <f t="shared" si="64"/>
        <v>1.878469203721542</v>
      </c>
      <c r="E2109">
        <v>4.0778903954551034E-3</v>
      </c>
      <c r="G2109">
        <v>2102</v>
      </c>
      <c r="H2109">
        <f t="shared" ca="1" si="65"/>
        <v>1.7363676756314912E-2</v>
      </c>
    </row>
    <row r="2110" spans="2:8" x14ac:dyDescent="0.3">
      <c r="B2110" s="205">
        <v>40598</v>
      </c>
      <c r="C2110" s="81">
        <v>87.124747999999997</v>
      </c>
      <c r="D2110" s="62">
        <f t="shared" si="64"/>
        <v>-0.83694452519105922</v>
      </c>
      <c r="E2110">
        <v>4.0734903940457135E-3</v>
      </c>
      <c r="G2110">
        <v>2103</v>
      </c>
      <c r="H2110">
        <f t="shared" ca="1" si="65"/>
        <v>-1.6690297697997659E-3</v>
      </c>
    </row>
    <row r="2111" spans="2:8" x14ac:dyDescent="0.3">
      <c r="B2111" s="205">
        <v>44655</v>
      </c>
      <c r="C2111" s="81">
        <v>534.32580600000006</v>
      </c>
      <c r="D2111" s="62">
        <f t="shared" si="64"/>
        <v>111.96363879681249</v>
      </c>
      <c r="E2111">
        <v>4.0557269677585373E-3</v>
      </c>
      <c r="G2111">
        <v>2104</v>
      </c>
      <c r="H2111">
        <f t="shared" ca="1" si="65"/>
        <v>-4.2049623466155595E-2</v>
      </c>
    </row>
    <row r="2112" spans="2:8" x14ac:dyDescent="0.3">
      <c r="B2112" s="205">
        <v>37708</v>
      </c>
      <c r="C2112" s="81">
        <v>4.7300690000000003</v>
      </c>
      <c r="D2112" s="62">
        <f t="shared" si="64"/>
        <v>-0.99128857848539353</v>
      </c>
      <c r="E2112">
        <v>4.0481868173156263E-3</v>
      </c>
      <c r="G2112">
        <v>2105</v>
      </c>
      <c r="H2112">
        <f t="shared" ca="1" si="65"/>
        <v>-6.287230153367772E-3</v>
      </c>
    </row>
    <row r="2113" spans="2:8" x14ac:dyDescent="0.3">
      <c r="B2113" s="205">
        <v>44356</v>
      </c>
      <c r="C2113" s="81">
        <v>542.97326699999996</v>
      </c>
      <c r="D2113" s="62">
        <f t="shared" si="64"/>
        <v>8.131047834449415</v>
      </c>
      <c r="E2113">
        <v>4.0441338509980837E-3</v>
      </c>
      <c r="G2113">
        <v>2106</v>
      </c>
      <c r="H2113">
        <f t="shared" ca="1" si="65"/>
        <v>1.2534433044343509E-4</v>
      </c>
    </row>
    <row r="2114" spans="2:8" x14ac:dyDescent="0.3">
      <c r="B2114" s="205">
        <v>40024</v>
      </c>
      <c r="C2114" s="81">
        <v>59.464508000000002</v>
      </c>
      <c r="D2114" s="62">
        <f t="shared" si="64"/>
        <v>-0.76817526875956044</v>
      </c>
      <c r="E2114">
        <v>4.0364914100687902E-3</v>
      </c>
      <c r="G2114">
        <v>2107</v>
      </c>
      <c r="H2114">
        <f t="shared" ca="1" si="65"/>
        <v>-4.1957497015799781E-2</v>
      </c>
    </row>
    <row r="2115" spans="2:8" x14ac:dyDescent="0.3">
      <c r="B2115" s="205">
        <v>42863</v>
      </c>
      <c r="C2115" s="81">
        <v>256.50631700000002</v>
      </c>
      <c r="D2115" s="62">
        <f t="shared" si="64"/>
        <v>-3.2216244848979822E-2</v>
      </c>
      <c r="E2115">
        <v>4.035096147340665E-3</v>
      </c>
      <c r="G2115">
        <v>2108</v>
      </c>
      <c r="H2115">
        <f t="shared" ca="1" si="65"/>
        <v>1.3498409388147583E-2</v>
      </c>
    </row>
    <row r="2116" spans="2:8" x14ac:dyDescent="0.3">
      <c r="B2116" s="205">
        <v>42251</v>
      </c>
      <c r="C2116" s="81">
        <v>265.045074</v>
      </c>
      <c r="D2116" s="62">
        <f t="shared" si="64"/>
        <v>-6.0643005693736152E-2</v>
      </c>
      <c r="E2116">
        <v>4.0337069906989827E-3</v>
      </c>
      <c r="G2116">
        <v>2109</v>
      </c>
      <c r="H2116">
        <f t="shared" ca="1" si="65"/>
        <v>-9.3513818637870026E-3</v>
      </c>
    </row>
    <row r="2117" spans="2:8" x14ac:dyDescent="0.3">
      <c r="B2117" s="205">
        <v>42971</v>
      </c>
      <c r="C2117" s="81">
        <v>282.15585299999998</v>
      </c>
      <c r="D2117" s="62">
        <f t="shared" si="64"/>
        <v>7.7899389296497032</v>
      </c>
      <c r="E2117">
        <v>4.0153303893619985E-3</v>
      </c>
      <c r="G2117">
        <v>2110</v>
      </c>
      <c r="H2117">
        <f t="shared" ca="1" si="65"/>
        <v>2.4706576312158168E-2</v>
      </c>
    </row>
    <row r="2118" spans="2:8" x14ac:dyDescent="0.3">
      <c r="B2118" s="205">
        <v>39776</v>
      </c>
      <c r="C2118" s="81">
        <v>32.099865000000001</v>
      </c>
      <c r="D2118" s="62">
        <f t="shared" si="64"/>
        <v>-0.63987683466696144</v>
      </c>
      <c r="E2118">
        <v>4.0108368568736686E-3</v>
      </c>
      <c r="G2118">
        <v>2111</v>
      </c>
      <c r="H2118">
        <f t="shared" ca="1" si="65"/>
        <v>1.1563792649597955E-2</v>
      </c>
    </row>
    <row r="2119" spans="2:8" x14ac:dyDescent="0.3">
      <c r="B2119" s="205">
        <v>40827</v>
      </c>
      <c r="C2119" s="81">
        <v>89.135795999999999</v>
      </c>
      <c r="D2119" s="62">
        <f t="shared" si="64"/>
        <v>-0.83739776876195404</v>
      </c>
      <c r="E2119">
        <v>4.0040859509482708E-3</v>
      </c>
      <c r="G2119">
        <v>2112</v>
      </c>
      <c r="H2119">
        <f t="shared" ca="1" si="65"/>
        <v>-2.2321623034937326E-2</v>
      </c>
    </row>
    <row r="2120" spans="2:8" x14ac:dyDescent="0.3">
      <c r="B2120" s="205">
        <v>44889</v>
      </c>
      <c r="C2120" s="81">
        <v>548.18310499999995</v>
      </c>
      <c r="D2120" s="62">
        <f t="shared" ref="D2120:D2183" si="66">(C2120-C2121)/C2121</f>
        <v>10.228064607480203</v>
      </c>
      <c r="E2120">
        <v>3.9898305699193112E-3</v>
      </c>
      <c r="G2120">
        <v>2113</v>
      </c>
      <c r="H2120">
        <f t="shared" ca="1" si="65"/>
        <v>3.8776229412291904E-2</v>
      </c>
    </row>
    <row r="2121" spans="2:8" x14ac:dyDescent="0.3">
      <c r="B2121" s="205">
        <v>39982</v>
      </c>
      <c r="C2121" s="81">
        <v>48.822581999999997</v>
      </c>
      <c r="D2121" s="62">
        <f t="shared" si="66"/>
        <v>0.56976375629680853</v>
      </c>
      <c r="E2121">
        <v>3.9895059238622939E-3</v>
      </c>
      <c r="G2121">
        <v>2114</v>
      </c>
      <c r="H2121">
        <f t="shared" ref="H2121:H2184" ca="1" si="67">_xlfn.NORM.INV(RAND(),N$10,N$11)</f>
        <v>-2.7835781635300271E-2</v>
      </c>
    </row>
    <row r="2122" spans="2:8" x14ac:dyDescent="0.3">
      <c r="B2122" s="205">
        <v>38786</v>
      </c>
      <c r="C2122" s="81">
        <v>31.101866000000001</v>
      </c>
      <c r="D2122" s="62">
        <f t="shared" si="66"/>
        <v>-0.43236163308046105</v>
      </c>
      <c r="E2122">
        <v>3.9881763758712043E-3</v>
      </c>
      <c r="G2122">
        <v>2115</v>
      </c>
      <c r="H2122">
        <f t="shared" ca="1" si="67"/>
        <v>-2.1989312141254779E-2</v>
      </c>
    </row>
    <row r="2123" spans="2:8" x14ac:dyDescent="0.3">
      <c r="B2123" s="205">
        <v>40051</v>
      </c>
      <c r="C2123" s="81">
        <v>54.791691</v>
      </c>
      <c r="D2123" s="62">
        <f t="shared" si="66"/>
        <v>1.2949312861229005</v>
      </c>
      <c r="E2123">
        <v>3.9826408531438481E-3</v>
      </c>
      <c r="G2123">
        <v>2116</v>
      </c>
      <c r="H2123">
        <f t="shared" ca="1" si="67"/>
        <v>4.7756847539649212E-2</v>
      </c>
    </row>
    <row r="2124" spans="2:8" x14ac:dyDescent="0.3">
      <c r="B2124" s="205">
        <v>38677</v>
      </c>
      <c r="C2124" s="81">
        <v>23.87509</v>
      </c>
      <c r="D2124" s="62">
        <f t="shared" si="66"/>
        <v>-0.88540633012662173</v>
      </c>
      <c r="E2124">
        <v>3.9826105400662063E-3</v>
      </c>
      <c r="G2124">
        <v>2117</v>
      </c>
      <c r="H2124">
        <f t="shared" ca="1" si="67"/>
        <v>2.2287309295186266E-2</v>
      </c>
    </row>
    <row r="2125" spans="2:8" x14ac:dyDescent="0.3">
      <c r="B2125" s="205">
        <v>41890</v>
      </c>
      <c r="C2125" s="81">
        <v>208.34562700000001</v>
      </c>
      <c r="D2125" s="62">
        <f t="shared" si="66"/>
        <v>8.199299196056657</v>
      </c>
      <c r="E2125">
        <v>3.9823590115711967E-3</v>
      </c>
      <c r="G2125">
        <v>2118</v>
      </c>
      <c r="H2125">
        <f t="shared" ca="1" si="67"/>
        <v>2.2483617776221645E-3</v>
      </c>
    </row>
    <row r="2126" spans="2:8" x14ac:dyDescent="0.3">
      <c r="B2126" s="205">
        <v>38636</v>
      </c>
      <c r="C2126" s="81">
        <v>22.647988999999999</v>
      </c>
      <c r="D2126" s="62">
        <f t="shared" si="66"/>
        <v>-0.95990306103523315</v>
      </c>
      <c r="E2126">
        <v>3.9798813824323855E-3</v>
      </c>
      <c r="G2126">
        <v>2119</v>
      </c>
      <c r="H2126">
        <f t="shared" ca="1" si="67"/>
        <v>-3.1026773609051709E-2</v>
      </c>
    </row>
    <row r="2127" spans="2:8" x14ac:dyDescent="0.3">
      <c r="B2127" s="205">
        <v>45159</v>
      </c>
      <c r="C2127" s="81">
        <v>564.830872</v>
      </c>
      <c r="D2127" s="62">
        <f t="shared" si="66"/>
        <v>0.7565603929210829</v>
      </c>
      <c r="E2127">
        <v>3.9788396930853344E-3</v>
      </c>
      <c r="G2127">
        <v>2120</v>
      </c>
      <c r="H2127">
        <f t="shared" ca="1" si="67"/>
        <v>7.4230506065231744E-4</v>
      </c>
    </row>
    <row r="2128" spans="2:8" x14ac:dyDescent="0.3">
      <c r="B2128" s="205">
        <v>43151</v>
      </c>
      <c r="C2128" s="81">
        <v>321.55505399999998</v>
      </c>
      <c r="D2128" s="62">
        <f t="shared" si="66"/>
        <v>-0.1726101686081272</v>
      </c>
      <c r="E2128">
        <v>3.97819521646547E-3</v>
      </c>
      <c r="G2128">
        <v>2121</v>
      </c>
      <c r="H2128">
        <f t="shared" ca="1" si="67"/>
        <v>2.0906146006836747E-2</v>
      </c>
    </row>
    <row r="2129" spans="2:8" x14ac:dyDescent="0.3">
      <c r="B2129" s="205">
        <v>43559</v>
      </c>
      <c r="C2129" s="81">
        <v>388.63790899999998</v>
      </c>
      <c r="D2129" s="62">
        <f t="shared" si="66"/>
        <v>4.0181575280482917</v>
      </c>
      <c r="E2129">
        <v>3.9657584145364423E-3</v>
      </c>
      <c r="G2129">
        <v>2122</v>
      </c>
      <c r="H2129">
        <f t="shared" ca="1" si="67"/>
        <v>1.2967645483384336E-3</v>
      </c>
    </row>
    <row r="2130" spans="2:8" x14ac:dyDescent="0.3">
      <c r="B2130" s="205">
        <v>40291</v>
      </c>
      <c r="C2130" s="81">
        <v>77.446335000000005</v>
      </c>
      <c r="D2130" s="62">
        <f t="shared" si="66"/>
        <v>2.4060668946252011</v>
      </c>
      <c r="E2130">
        <v>3.9641153151882338E-3</v>
      </c>
      <c r="G2130">
        <v>2123</v>
      </c>
      <c r="H2130">
        <f t="shared" ca="1" si="67"/>
        <v>1.0876141404992663E-2</v>
      </c>
    </row>
    <row r="2131" spans="2:8" x14ac:dyDescent="0.3">
      <c r="B2131" s="205">
        <v>38638</v>
      </c>
      <c r="C2131" s="81">
        <v>22.737760999999999</v>
      </c>
      <c r="D2131" s="62">
        <f t="shared" si="66"/>
        <v>-0.70731407393871537</v>
      </c>
      <c r="E2131">
        <v>3.9637956376612493E-3</v>
      </c>
      <c r="G2131">
        <v>2124</v>
      </c>
      <c r="H2131">
        <f t="shared" ca="1" si="67"/>
        <v>7.8394572979533193E-3</v>
      </c>
    </row>
    <row r="2132" spans="2:8" x14ac:dyDescent="0.3">
      <c r="B2132" s="205">
        <v>40311</v>
      </c>
      <c r="C2132" s="81">
        <v>77.686554000000001</v>
      </c>
      <c r="D2132" s="62">
        <f t="shared" si="66"/>
        <v>-0.74132027768910003</v>
      </c>
      <c r="E2132">
        <v>3.9514070100420519E-3</v>
      </c>
      <c r="G2132">
        <v>2125</v>
      </c>
      <c r="H2132">
        <f t="shared" ca="1" si="67"/>
        <v>-1.9612440823787266E-2</v>
      </c>
    </row>
    <row r="2133" spans="2:8" x14ac:dyDescent="0.3">
      <c r="B2133" s="205">
        <v>43182</v>
      </c>
      <c r="C2133" s="81">
        <v>300.319458</v>
      </c>
      <c r="D2133" s="62">
        <f t="shared" si="66"/>
        <v>16.110831463019753</v>
      </c>
      <c r="E2133">
        <v>3.9441114750638374E-3</v>
      </c>
      <c r="G2133">
        <v>2126</v>
      </c>
      <c r="H2133">
        <f t="shared" ca="1" si="67"/>
        <v>-9.7382015510686076E-6</v>
      </c>
    </row>
    <row r="2134" spans="2:8" x14ac:dyDescent="0.3">
      <c r="B2134" s="205">
        <v>38526</v>
      </c>
      <c r="C2134" s="81">
        <v>17.551424000000001</v>
      </c>
      <c r="D2134" s="62">
        <f t="shared" si="66"/>
        <v>-0.54688169013306376</v>
      </c>
      <c r="E2134">
        <v>3.9213245790107754E-3</v>
      </c>
      <c r="G2134">
        <v>2127</v>
      </c>
      <c r="H2134">
        <f t="shared" ca="1" si="67"/>
        <v>-3.4548066975578912E-3</v>
      </c>
    </row>
    <row r="2135" spans="2:8" x14ac:dyDescent="0.3">
      <c r="B2135" s="205">
        <v>39884</v>
      </c>
      <c r="C2135" s="81">
        <v>38.734749000000001</v>
      </c>
      <c r="D2135" s="62">
        <f t="shared" si="66"/>
        <v>-0.91831377475254172</v>
      </c>
      <c r="E2135">
        <v>3.9110148866182805E-3</v>
      </c>
      <c r="G2135">
        <v>2128</v>
      </c>
      <c r="H2135">
        <f t="shared" ca="1" si="67"/>
        <v>-2.0754193688725626E-2</v>
      </c>
    </row>
    <row r="2136" spans="2:8" x14ac:dyDescent="0.3">
      <c r="B2136" s="205">
        <v>44076</v>
      </c>
      <c r="C2136" s="81">
        <v>474.18948399999999</v>
      </c>
      <c r="D2136" s="62">
        <f t="shared" si="66"/>
        <v>11.278932150455628</v>
      </c>
      <c r="E2136">
        <v>3.8965812176760257E-3</v>
      </c>
      <c r="G2136">
        <v>2129</v>
      </c>
      <c r="H2136">
        <f t="shared" ca="1" si="67"/>
        <v>4.3458511262245737E-2</v>
      </c>
    </row>
    <row r="2137" spans="2:8" x14ac:dyDescent="0.3">
      <c r="B2137" s="205">
        <v>39832</v>
      </c>
      <c r="C2137" s="81">
        <v>38.618136999999997</v>
      </c>
      <c r="D2137" s="62">
        <f t="shared" si="66"/>
        <v>2.1832462006099069</v>
      </c>
      <c r="E2137">
        <v>3.8886053094595321E-3</v>
      </c>
      <c r="G2137">
        <v>2130</v>
      </c>
      <c r="H2137">
        <f t="shared" ca="1" si="67"/>
        <v>-1.7338524033867327E-2</v>
      </c>
    </row>
    <row r="2138" spans="2:8" x14ac:dyDescent="0.3">
      <c r="B2138" s="205">
        <v>37984</v>
      </c>
      <c r="C2138" s="81">
        <v>12.131684</v>
      </c>
      <c r="D2138" s="62">
        <f t="shared" si="66"/>
        <v>-0.97775482497065336</v>
      </c>
      <c r="E2138">
        <v>3.8861468129880589E-3</v>
      </c>
      <c r="G2138">
        <v>2131</v>
      </c>
      <c r="H2138">
        <f t="shared" ca="1" si="67"/>
        <v>-1.7369452769671188E-2</v>
      </c>
    </row>
    <row r="2139" spans="2:8" x14ac:dyDescent="0.3">
      <c r="B2139" s="205">
        <v>44664</v>
      </c>
      <c r="C2139" s="81">
        <v>545.36248799999998</v>
      </c>
      <c r="D2139" s="62">
        <f t="shared" si="66"/>
        <v>3.6606747381249605</v>
      </c>
      <c r="E2139">
        <v>3.8826331149228533E-3</v>
      </c>
      <c r="G2139">
        <v>2132</v>
      </c>
      <c r="H2139">
        <f t="shared" ca="1" si="67"/>
        <v>-9.0790262975528994E-3</v>
      </c>
    </row>
    <row r="2140" spans="2:8" x14ac:dyDescent="0.3">
      <c r="B2140" s="205">
        <v>41275</v>
      </c>
      <c r="C2140" s="81">
        <v>117.013634</v>
      </c>
      <c r="D2140" s="62">
        <f t="shared" si="66"/>
        <v>0.28500535916579883</v>
      </c>
      <c r="E2140">
        <v>3.8788619653067004E-3</v>
      </c>
      <c r="G2140">
        <v>2133</v>
      </c>
      <c r="H2140">
        <f t="shared" ca="1" si="67"/>
        <v>1.8970153417620171E-2</v>
      </c>
    </row>
    <row r="2141" spans="2:8" x14ac:dyDescent="0.3">
      <c r="B2141" s="205">
        <v>40413</v>
      </c>
      <c r="C2141" s="81">
        <v>91.060813999999993</v>
      </c>
      <c r="D2141" s="62">
        <f t="shared" si="66"/>
        <v>-0.83169727487554379</v>
      </c>
      <c r="E2141">
        <v>3.8766423684609501E-3</v>
      </c>
      <c r="G2141">
        <v>2134</v>
      </c>
      <c r="H2141">
        <f t="shared" ca="1" si="67"/>
        <v>3.7977990383696062E-3</v>
      </c>
    </row>
    <row r="2142" spans="2:8" x14ac:dyDescent="0.3">
      <c r="B2142" s="205">
        <v>45209</v>
      </c>
      <c r="C2142" s="81">
        <v>541.05371100000002</v>
      </c>
      <c r="D2142" s="62">
        <f t="shared" si="66"/>
        <v>6.8959236221980538E-2</v>
      </c>
      <c r="E2142">
        <v>3.8762698634614181E-3</v>
      </c>
      <c r="G2142">
        <v>2135</v>
      </c>
      <c r="H2142">
        <f t="shared" ca="1" si="67"/>
        <v>-7.5014330772576613E-3</v>
      </c>
    </row>
    <row r="2143" spans="2:8" x14ac:dyDescent="0.3">
      <c r="B2143" s="205">
        <v>45404</v>
      </c>
      <c r="C2143" s="81">
        <v>506.14999399999999</v>
      </c>
      <c r="D2143" s="62">
        <f t="shared" si="66"/>
        <v>11.909042297740694</v>
      </c>
      <c r="E2143">
        <v>3.8674770995443318E-3</v>
      </c>
      <c r="G2143">
        <v>2136</v>
      </c>
      <c r="H2143">
        <f t="shared" ca="1" si="67"/>
        <v>1.3795120065396107E-3</v>
      </c>
    </row>
    <row r="2144" spans="2:8" x14ac:dyDescent="0.3">
      <c r="B2144" s="205">
        <v>39864</v>
      </c>
      <c r="C2144" s="81">
        <v>39.208950000000002</v>
      </c>
      <c r="D2144" s="62">
        <f t="shared" si="66"/>
        <v>-0.92591188640984667</v>
      </c>
      <c r="E2144">
        <v>3.8630431966845753E-3</v>
      </c>
      <c r="G2144">
        <v>2137</v>
      </c>
      <c r="H2144">
        <f t="shared" ca="1" si="67"/>
        <v>4.2112602684515985E-4</v>
      </c>
    </row>
    <row r="2145" spans="2:8" x14ac:dyDescent="0.3">
      <c r="B2145" s="205">
        <v>44970</v>
      </c>
      <c r="C2145" s="81">
        <v>529.22051999999996</v>
      </c>
      <c r="D2145" s="62">
        <f t="shared" si="66"/>
        <v>11.030758811370744</v>
      </c>
      <c r="E2145">
        <v>3.85053941558486E-3</v>
      </c>
      <c r="G2145">
        <v>2138</v>
      </c>
      <c r="H2145">
        <f t="shared" ca="1" si="67"/>
        <v>-5.8145913004233963E-3</v>
      </c>
    </row>
    <row r="2146" spans="2:8" x14ac:dyDescent="0.3">
      <c r="B2146" s="205">
        <v>39377</v>
      </c>
      <c r="C2146" s="81">
        <v>43.988956000000002</v>
      </c>
      <c r="D2146" s="62">
        <f t="shared" si="66"/>
        <v>-2.388880628812482E-3</v>
      </c>
      <c r="E2146">
        <v>3.8463357073261675E-3</v>
      </c>
      <c r="G2146">
        <v>2139</v>
      </c>
      <c r="H2146">
        <f t="shared" ca="1" si="67"/>
        <v>9.3407339990683631E-3</v>
      </c>
    </row>
    <row r="2147" spans="2:8" x14ac:dyDescent="0.3">
      <c r="B2147" s="205">
        <v>39275</v>
      </c>
      <c r="C2147" s="81">
        <v>44.094292000000003</v>
      </c>
      <c r="D2147" s="62">
        <f t="shared" si="66"/>
        <v>-0.8288470704748514</v>
      </c>
      <c r="E2147">
        <v>3.8371348664496315E-3</v>
      </c>
      <c r="G2147">
        <v>2140</v>
      </c>
      <c r="H2147">
        <f t="shared" ca="1" si="67"/>
        <v>-1.224332190397304E-2</v>
      </c>
    </row>
    <row r="2148" spans="2:8" x14ac:dyDescent="0.3">
      <c r="B2148" s="205">
        <v>42810</v>
      </c>
      <c r="C2148" s="81">
        <v>257.63095099999998</v>
      </c>
      <c r="D2148" s="62">
        <f t="shared" si="66"/>
        <v>-9.2364815560882968E-2</v>
      </c>
      <c r="E2148">
        <v>3.8342132867743048E-3</v>
      </c>
      <c r="G2148">
        <v>2141</v>
      </c>
      <c r="H2148">
        <f t="shared" ca="1" si="67"/>
        <v>4.345561641885709E-2</v>
      </c>
    </row>
    <row r="2149" spans="2:8" x14ac:dyDescent="0.3">
      <c r="B2149" s="205">
        <v>42923</v>
      </c>
      <c r="C2149" s="81">
        <v>283.84857199999999</v>
      </c>
      <c r="D2149" s="62">
        <f t="shared" si="66"/>
        <v>1.6672956447997187</v>
      </c>
      <c r="E2149">
        <v>3.8246388573719594E-3</v>
      </c>
      <c r="G2149">
        <v>2142</v>
      </c>
      <c r="H2149">
        <f t="shared" ca="1" si="67"/>
        <v>2.9820451911906173E-2</v>
      </c>
    </row>
    <row r="2150" spans="2:8" x14ac:dyDescent="0.3">
      <c r="B2150" s="205">
        <v>41114</v>
      </c>
      <c r="C2150" s="81">
        <v>106.418114</v>
      </c>
      <c r="D2150" s="62">
        <f t="shared" si="66"/>
        <v>-0.58940024387789047</v>
      </c>
      <c r="E2150">
        <v>3.818615571689219E-3</v>
      </c>
      <c r="G2150">
        <v>2143</v>
      </c>
      <c r="H2150">
        <f t="shared" ca="1" si="67"/>
        <v>8.9232078990564394E-3</v>
      </c>
    </row>
    <row r="2151" spans="2:8" x14ac:dyDescent="0.3">
      <c r="B2151" s="205">
        <v>42739</v>
      </c>
      <c r="C2151" s="81">
        <v>259.17724600000003</v>
      </c>
      <c r="D2151" s="62">
        <f t="shared" si="66"/>
        <v>0.25162205287031753</v>
      </c>
      <c r="E2151">
        <v>3.811371064276428E-3</v>
      </c>
      <c r="G2151">
        <v>2144</v>
      </c>
      <c r="H2151">
        <f t="shared" ca="1" si="67"/>
        <v>-3.4584653233460584E-2</v>
      </c>
    </row>
    <row r="2152" spans="2:8" x14ac:dyDescent="0.3">
      <c r="B2152" s="205">
        <v>41904</v>
      </c>
      <c r="C2152" s="81">
        <v>207.07309000000001</v>
      </c>
      <c r="D2152" s="62">
        <f t="shared" si="66"/>
        <v>-0.15329416565293411</v>
      </c>
      <c r="E2152">
        <v>3.8048566356873406E-3</v>
      </c>
      <c r="G2152">
        <v>2145</v>
      </c>
      <c r="H2152">
        <f t="shared" ca="1" si="67"/>
        <v>4.0179504897766262E-2</v>
      </c>
    </row>
    <row r="2153" spans="2:8" x14ac:dyDescent="0.3">
      <c r="B2153" s="205">
        <v>42139</v>
      </c>
      <c r="C2153" s="81">
        <v>244.56320199999999</v>
      </c>
      <c r="D2153" s="62">
        <f t="shared" si="66"/>
        <v>-6.3777637600617911E-3</v>
      </c>
      <c r="E2153">
        <v>3.790025259460724E-3</v>
      </c>
      <c r="G2153">
        <v>2146</v>
      </c>
      <c r="H2153">
        <f t="shared" ca="1" si="67"/>
        <v>2.4363069837884561E-2</v>
      </c>
    </row>
    <row r="2154" spans="2:8" x14ac:dyDescent="0.3">
      <c r="B2154" s="205">
        <v>42095</v>
      </c>
      <c r="C2154" s="81">
        <v>246.13298</v>
      </c>
      <c r="D2154" s="62">
        <f t="shared" si="66"/>
        <v>-9.3675722712595735E-2</v>
      </c>
      <c r="E2154">
        <v>3.7656968521154162E-3</v>
      </c>
      <c r="G2154">
        <v>2147</v>
      </c>
      <c r="H2154">
        <f t="shared" ca="1" si="67"/>
        <v>1.8573982125923198E-2</v>
      </c>
    </row>
    <row r="2155" spans="2:8" x14ac:dyDescent="0.3">
      <c r="B2155" s="205">
        <v>42216</v>
      </c>
      <c r="C2155" s="81">
        <v>271.57275399999997</v>
      </c>
      <c r="D2155" s="62">
        <f t="shared" si="66"/>
        <v>6.2172534431493505</v>
      </c>
      <c r="E2155">
        <v>3.7644722356246605E-3</v>
      </c>
      <c r="G2155">
        <v>2148</v>
      </c>
      <c r="H2155">
        <f t="shared" ca="1" si="67"/>
        <v>3.7046866641030921E-2</v>
      </c>
    </row>
    <row r="2156" spans="2:8" x14ac:dyDescent="0.3">
      <c r="B2156" s="205">
        <v>38936</v>
      </c>
      <c r="C2156" s="81">
        <v>37.628269000000003</v>
      </c>
      <c r="D2156" s="62">
        <f t="shared" si="66"/>
        <v>-0.92369167490013515</v>
      </c>
      <c r="E2156">
        <v>3.7637938841751212E-3</v>
      </c>
      <c r="G2156">
        <v>2149</v>
      </c>
      <c r="H2156">
        <f t="shared" ca="1" si="67"/>
        <v>-2.5355740231624596E-2</v>
      </c>
    </row>
    <row r="2157" spans="2:8" x14ac:dyDescent="0.3">
      <c r="B2157" s="205">
        <v>44154</v>
      </c>
      <c r="C2157" s="81">
        <v>493.10830700000002</v>
      </c>
      <c r="D2157" s="62">
        <f t="shared" si="66"/>
        <v>12.467141656485687</v>
      </c>
      <c r="E2157">
        <v>3.7593053418668032E-3</v>
      </c>
      <c r="G2157">
        <v>2150</v>
      </c>
      <c r="H2157">
        <f t="shared" ca="1" si="67"/>
        <v>-3.5404656123167802E-2</v>
      </c>
    </row>
    <row r="2158" spans="2:8" x14ac:dyDescent="0.3">
      <c r="B2158" s="205">
        <v>38930</v>
      </c>
      <c r="C2158" s="81">
        <v>36.615662</v>
      </c>
      <c r="D2158" s="62">
        <f t="shared" si="66"/>
        <v>-0.93095523149889736</v>
      </c>
      <c r="E2158">
        <v>3.7544094902927164E-3</v>
      </c>
      <c r="G2158">
        <v>2151</v>
      </c>
      <c r="H2158">
        <f t="shared" ca="1" si="67"/>
        <v>-2.9681180341505575E-2</v>
      </c>
    </row>
    <row r="2159" spans="2:8" x14ac:dyDescent="0.3">
      <c r="B2159" s="205">
        <v>44855</v>
      </c>
      <c r="C2159" s="81">
        <v>530.31768799999998</v>
      </c>
      <c r="D2159" s="62">
        <f t="shared" si="66"/>
        <v>4.5330527578963977</v>
      </c>
      <c r="E2159">
        <v>3.7316810243929696E-3</v>
      </c>
      <c r="G2159">
        <v>2152</v>
      </c>
      <c r="H2159">
        <f t="shared" ca="1" si="67"/>
        <v>6.4777843369270599E-4</v>
      </c>
    </row>
    <row r="2160" spans="2:8" x14ac:dyDescent="0.3">
      <c r="B2160" s="205">
        <v>40757</v>
      </c>
      <c r="C2160" s="81">
        <v>95.845405999999997</v>
      </c>
      <c r="D2160" s="62">
        <f t="shared" si="66"/>
        <v>-0.63964088931431728</v>
      </c>
      <c r="E2160">
        <v>3.7228224962062291E-3</v>
      </c>
      <c r="G2160">
        <v>2153</v>
      </c>
      <c r="H2160">
        <f t="shared" ca="1" si="67"/>
        <v>1.0784875108747226E-2</v>
      </c>
    </row>
    <row r="2161" spans="2:8" x14ac:dyDescent="0.3">
      <c r="B2161" s="205">
        <v>42893</v>
      </c>
      <c r="C2161" s="81">
        <v>265.971924</v>
      </c>
      <c r="D2161" s="62">
        <f t="shared" si="66"/>
        <v>-0.38227936017712855</v>
      </c>
      <c r="E2161">
        <v>3.7135244881100721E-3</v>
      </c>
      <c r="G2161">
        <v>2154</v>
      </c>
      <c r="H2161">
        <f t="shared" ca="1" si="67"/>
        <v>2.6231093665490906E-2</v>
      </c>
    </row>
    <row r="2162" spans="2:8" x14ac:dyDescent="0.3">
      <c r="B2162" s="205">
        <v>43734</v>
      </c>
      <c r="C2162" s="81">
        <v>430.56991599999998</v>
      </c>
      <c r="D2162" s="62">
        <f t="shared" si="66"/>
        <v>0.61833168248961401</v>
      </c>
      <c r="E2162">
        <v>3.7032454000272318E-3</v>
      </c>
      <c r="G2162">
        <v>2155</v>
      </c>
      <c r="H2162">
        <f t="shared" ca="1" si="67"/>
        <v>6.2839089345503776E-3</v>
      </c>
    </row>
    <row r="2163" spans="2:8" x14ac:dyDescent="0.3">
      <c r="B2163" s="205">
        <v>42668</v>
      </c>
      <c r="C2163" s="81">
        <v>266.05789199999998</v>
      </c>
      <c r="D2163" s="62">
        <f t="shared" si="66"/>
        <v>-0.51899934293516914</v>
      </c>
      <c r="E2163">
        <v>3.6967236191168418E-3</v>
      </c>
      <c r="G2163">
        <v>2156</v>
      </c>
      <c r="H2163">
        <f t="shared" ca="1" si="67"/>
        <v>-2.3124636006066575E-2</v>
      </c>
    </row>
    <row r="2164" spans="2:8" x14ac:dyDescent="0.3">
      <c r="B2164" s="205">
        <v>44893</v>
      </c>
      <c r="C2164" s="81">
        <v>553.13415499999996</v>
      </c>
      <c r="D2164" s="62">
        <f t="shared" si="66"/>
        <v>5.4646555010692728</v>
      </c>
      <c r="E2164">
        <v>3.6833448614607307E-3</v>
      </c>
      <c r="G2164">
        <v>2157</v>
      </c>
      <c r="H2164">
        <f t="shared" ca="1" si="67"/>
        <v>-6.58609158620481E-3</v>
      </c>
    </row>
    <row r="2165" spans="2:8" x14ac:dyDescent="0.3">
      <c r="B2165" s="205">
        <v>40882</v>
      </c>
      <c r="C2165" s="81">
        <v>85.562820000000002</v>
      </c>
      <c r="D2165" s="62">
        <f t="shared" si="66"/>
        <v>-0.76348257543362819</v>
      </c>
      <c r="E2165">
        <v>3.6686304617537116E-3</v>
      </c>
      <c r="G2165">
        <v>2158</v>
      </c>
      <c r="H2165">
        <f t="shared" ca="1" si="67"/>
        <v>1.5576840175420485E-2</v>
      </c>
    </row>
    <row r="2166" spans="2:8" x14ac:dyDescent="0.3">
      <c r="B2166" s="205">
        <v>43251</v>
      </c>
      <c r="C2166" s="81">
        <v>361.761169</v>
      </c>
      <c r="D2166" s="62">
        <f t="shared" si="66"/>
        <v>3.2691248380187092</v>
      </c>
      <c r="E2166">
        <v>3.6656817396672819E-3</v>
      </c>
      <c r="G2166">
        <v>2159</v>
      </c>
      <c r="H2166">
        <f t="shared" ca="1" si="67"/>
        <v>3.4506912253673173E-2</v>
      </c>
    </row>
    <row r="2167" spans="2:8" x14ac:dyDescent="0.3">
      <c r="B2167" s="205">
        <v>40627</v>
      </c>
      <c r="C2167" s="81">
        <v>84.738952999999995</v>
      </c>
      <c r="D2167" s="62">
        <f t="shared" si="66"/>
        <v>-1.2722268830006843E-2</v>
      </c>
      <c r="E2167">
        <v>3.6629055689470372E-3</v>
      </c>
      <c r="G2167">
        <v>2160</v>
      </c>
      <c r="H2167">
        <f t="shared" ca="1" si="67"/>
        <v>-5.9013120578597731E-3</v>
      </c>
    </row>
    <row r="2168" spans="2:8" x14ac:dyDescent="0.3">
      <c r="B2168" s="205">
        <v>40875</v>
      </c>
      <c r="C2168" s="81">
        <v>85.830916999999999</v>
      </c>
      <c r="D2168" s="62">
        <f t="shared" si="66"/>
        <v>-0.83100823387684464</v>
      </c>
      <c r="E2168">
        <v>3.6573171893918869E-3</v>
      </c>
      <c r="G2168">
        <v>2161</v>
      </c>
      <c r="H2168">
        <f t="shared" ca="1" si="67"/>
        <v>1.5872773212319495E-2</v>
      </c>
    </row>
    <row r="2169" spans="2:8" x14ac:dyDescent="0.3">
      <c r="B2169" s="205">
        <v>45387</v>
      </c>
      <c r="C2169" s="81">
        <v>507.89999399999999</v>
      </c>
      <c r="D2169" s="62">
        <f t="shared" si="66"/>
        <v>4.9812274246640902</v>
      </c>
      <c r="E2169">
        <v>3.655777183814512E-3</v>
      </c>
      <c r="G2169">
        <v>2162</v>
      </c>
      <c r="H2169">
        <f t="shared" ca="1" si="67"/>
        <v>4.8084467849034626E-3</v>
      </c>
    </row>
    <row r="2170" spans="2:8" x14ac:dyDescent="0.3">
      <c r="B2170" s="205">
        <v>40633</v>
      </c>
      <c r="C2170" s="81">
        <v>84.915679999999995</v>
      </c>
      <c r="D2170" s="62">
        <f t="shared" si="66"/>
        <v>-0.84368426494139115</v>
      </c>
      <c r="E2170">
        <v>3.6551595428384294E-3</v>
      </c>
      <c r="G2170">
        <v>2163</v>
      </c>
      <c r="H2170">
        <f t="shared" ca="1" si="67"/>
        <v>1.1780291381573008E-3</v>
      </c>
    </row>
    <row r="2171" spans="2:8" x14ac:dyDescent="0.3">
      <c r="B2171" s="205">
        <v>44862</v>
      </c>
      <c r="C2171" s="81">
        <v>543.23181199999999</v>
      </c>
      <c r="D2171" s="62">
        <f t="shared" si="66"/>
        <v>1.1024470256852001</v>
      </c>
      <c r="E2171">
        <v>3.6426454882486298E-3</v>
      </c>
      <c r="G2171">
        <v>2164</v>
      </c>
      <c r="H2171">
        <f t="shared" ca="1" si="67"/>
        <v>-1.9293298174780153E-2</v>
      </c>
    </row>
    <row r="2172" spans="2:8" x14ac:dyDescent="0.3">
      <c r="B2172" s="205">
        <v>42823</v>
      </c>
      <c r="C2172" s="81">
        <v>258.38073700000001</v>
      </c>
      <c r="D2172" s="62">
        <f t="shared" si="66"/>
        <v>0.87857560432026371</v>
      </c>
      <c r="E2172">
        <v>3.6401486983534347E-3</v>
      </c>
      <c r="G2172">
        <v>2165</v>
      </c>
      <c r="H2172">
        <f t="shared" ca="1" si="67"/>
        <v>3.792289540433938E-2</v>
      </c>
    </row>
    <row r="2173" spans="2:8" x14ac:dyDescent="0.3">
      <c r="B2173" s="205">
        <v>41436</v>
      </c>
      <c r="C2173" s="81">
        <v>137.54077100000001</v>
      </c>
      <c r="D2173" s="62">
        <f t="shared" si="66"/>
        <v>-0.75026804954108683</v>
      </c>
      <c r="E2173">
        <v>3.6288781010538661E-3</v>
      </c>
      <c r="G2173">
        <v>2166</v>
      </c>
      <c r="H2173">
        <f t="shared" ca="1" si="67"/>
        <v>3.6216532041276055E-2</v>
      </c>
    </row>
    <row r="2174" spans="2:8" x14ac:dyDescent="0.3">
      <c r="B2174" s="205">
        <v>45202</v>
      </c>
      <c r="C2174" s="81">
        <v>550.753601</v>
      </c>
      <c r="D2174" s="62">
        <f t="shared" si="66"/>
        <v>0.93435551866265065</v>
      </c>
      <c r="E2174">
        <v>3.6258692730408932E-3</v>
      </c>
      <c r="G2174">
        <v>2167</v>
      </c>
      <c r="H2174">
        <f t="shared" ca="1" si="67"/>
        <v>3.9505726378054239E-2</v>
      </c>
    </row>
    <row r="2175" spans="2:8" x14ac:dyDescent="0.3">
      <c r="B2175" s="205">
        <v>42572</v>
      </c>
      <c r="C2175" s="81">
        <v>284.722015</v>
      </c>
      <c r="D2175" s="62">
        <f t="shared" si="66"/>
        <v>4.6475649727422526E-2</v>
      </c>
      <c r="E2175">
        <v>3.6181673440870664E-3</v>
      </c>
      <c r="G2175">
        <v>2168</v>
      </c>
      <c r="H2175">
        <f t="shared" ca="1" si="67"/>
        <v>-9.9965705578552305E-3</v>
      </c>
    </row>
    <row r="2176" spans="2:8" x14ac:dyDescent="0.3">
      <c r="B2176" s="205">
        <v>42671</v>
      </c>
      <c r="C2176" s="81">
        <v>272.07705700000002</v>
      </c>
      <c r="D2176" s="62">
        <f t="shared" si="66"/>
        <v>1.4079829942592335</v>
      </c>
      <c r="E2176">
        <v>3.6145305656605539E-3</v>
      </c>
      <c r="G2176">
        <v>2169</v>
      </c>
      <c r="H2176">
        <f t="shared" ca="1" si="67"/>
        <v>3.9071297361229579E-2</v>
      </c>
    </row>
    <row r="2177" spans="2:8" x14ac:dyDescent="0.3">
      <c r="B2177" s="205">
        <v>41215</v>
      </c>
      <c r="C2177" s="81">
        <v>112.989609</v>
      </c>
      <c r="D2177" s="62">
        <f t="shared" si="66"/>
        <v>0.13758183174747066</v>
      </c>
      <c r="E2177">
        <v>3.6142228233802124E-3</v>
      </c>
      <c r="G2177">
        <v>2170</v>
      </c>
      <c r="H2177">
        <f t="shared" ca="1" si="67"/>
        <v>1.9308806928106728E-2</v>
      </c>
    </row>
    <row r="2178" spans="2:8" x14ac:dyDescent="0.3">
      <c r="B2178" s="205">
        <v>41017</v>
      </c>
      <c r="C2178" s="81">
        <v>99.324378999999993</v>
      </c>
      <c r="D2178" s="62">
        <f t="shared" si="66"/>
        <v>-0.74341598392094099</v>
      </c>
      <c r="E2178">
        <v>3.6118328701869769E-3</v>
      </c>
      <c r="G2178">
        <v>2171</v>
      </c>
      <c r="H2178">
        <f t="shared" ca="1" si="67"/>
        <v>1.5776431407548194E-2</v>
      </c>
    </row>
    <row r="2179" spans="2:8" x14ac:dyDescent="0.3">
      <c r="B2179" s="205">
        <v>43558</v>
      </c>
      <c r="C2179" s="81">
        <v>387.10275300000001</v>
      </c>
      <c r="D2179" s="62">
        <f t="shared" si="66"/>
        <v>0.88920649879680702</v>
      </c>
      <c r="E2179">
        <v>3.6070927589975672E-3</v>
      </c>
      <c r="G2179">
        <v>2172</v>
      </c>
      <c r="H2179">
        <f t="shared" ca="1" si="67"/>
        <v>2.8092213526689447E-2</v>
      </c>
    </row>
    <row r="2180" spans="2:8" x14ac:dyDescent="0.3">
      <c r="B2180" s="205">
        <v>41876</v>
      </c>
      <c r="C2180" s="81">
        <v>204.902298</v>
      </c>
      <c r="D2180" s="62">
        <f t="shared" si="66"/>
        <v>-0.29000653689090378</v>
      </c>
      <c r="E2180">
        <v>3.5978899211420987E-3</v>
      </c>
      <c r="G2180">
        <v>2173</v>
      </c>
      <c r="H2180">
        <f t="shared" ca="1" si="67"/>
        <v>7.6883139150343456E-3</v>
      </c>
    </row>
    <row r="2181" spans="2:8" x14ac:dyDescent="0.3">
      <c r="B2181" s="205">
        <v>42941</v>
      </c>
      <c r="C2181" s="81">
        <v>288.597443</v>
      </c>
      <c r="D2181" s="62">
        <f t="shared" si="66"/>
        <v>5.0716270040675431</v>
      </c>
      <c r="E2181">
        <v>3.5974209167789193E-3</v>
      </c>
      <c r="G2181">
        <v>2174</v>
      </c>
      <c r="H2181">
        <f t="shared" ca="1" si="67"/>
        <v>-2.8582326714971251E-2</v>
      </c>
    </row>
    <row r="2182" spans="2:8" x14ac:dyDescent="0.3">
      <c r="B2182" s="205">
        <v>39435</v>
      </c>
      <c r="C2182" s="81">
        <v>47.532142999999998</v>
      </c>
      <c r="D2182" s="62">
        <f t="shared" si="66"/>
        <v>-0.88967950153406816</v>
      </c>
      <c r="E2182">
        <v>3.582308492486687E-3</v>
      </c>
      <c r="G2182">
        <v>2175</v>
      </c>
      <c r="H2182">
        <f t="shared" ca="1" si="67"/>
        <v>-2.1657555029282838E-3</v>
      </c>
    </row>
    <row r="2183" spans="2:8" x14ac:dyDescent="0.3">
      <c r="B2183" s="205">
        <v>43501</v>
      </c>
      <c r="C2183" s="81">
        <v>430.85504200000003</v>
      </c>
      <c r="D2183" s="62">
        <f t="shared" si="66"/>
        <v>-0.28009179575176218</v>
      </c>
      <c r="E2183">
        <v>3.5757157839377942E-3</v>
      </c>
      <c r="G2183">
        <v>2176</v>
      </c>
      <c r="H2183">
        <f t="shared" ca="1" si="67"/>
        <v>-2.9390041168712997E-2</v>
      </c>
    </row>
    <row r="2184" spans="2:8" x14ac:dyDescent="0.3">
      <c r="B2184" s="205">
        <v>44903</v>
      </c>
      <c r="C2184" s="81">
        <v>598.48608400000001</v>
      </c>
      <c r="D2184" s="62">
        <f t="shared" ref="D2184:D2247" si="68">(C2184-C2185)/C2185</f>
        <v>0.15049225335273539</v>
      </c>
      <c r="E2184">
        <v>3.570055855933309E-3</v>
      </c>
      <c r="G2184">
        <v>2177</v>
      </c>
      <c r="H2184">
        <f t="shared" ca="1" si="67"/>
        <v>-1.5136375037091442E-2</v>
      </c>
    </row>
    <row r="2185" spans="2:8" x14ac:dyDescent="0.3">
      <c r="B2185" s="205">
        <v>45371</v>
      </c>
      <c r="C2185" s="81">
        <v>520.20001200000002</v>
      </c>
      <c r="D2185" s="62">
        <f t="shared" si="68"/>
        <v>29.086754303831444</v>
      </c>
      <c r="E2185">
        <v>3.5690866898005712E-3</v>
      </c>
      <c r="G2185">
        <v>2178</v>
      </c>
      <c r="H2185">
        <f t="shared" ref="H2185:H2248" ca="1" si="69">_xlfn.NORM.INV(RAND(),N$10,N$11)</f>
        <v>1.599517840017025E-2</v>
      </c>
    </row>
    <row r="2186" spans="2:8" x14ac:dyDescent="0.3">
      <c r="B2186" s="205">
        <v>38532</v>
      </c>
      <c r="C2186" s="81">
        <v>17.290001</v>
      </c>
      <c r="D2186" s="62">
        <f t="shared" si="68"/>
        <v>-0.80225080657991243</v>
      </c>
      <c r="E2186">
        <v>3.552948704226822E-3</v>
      </c>
      <c r="G2186">
        <v>2179</v>
      </c>
      <c r="H2186">
        <f t="shared" ca="1" si="69"/>
        <v>-3.3574203647937983E-4</v>
      </c>
    </row>
    <row r="2187" spans="2:8" x14ac:dyDescent="0.3">
      <c r="B2187" s="205">
        <v>40599</v>
      </c>
      <c r="C2187" s="81">
        <v>87.433989999999994</v>
      </c>
      <c r="D2187" s="62">
        <f t="shared" si="68"/>
        <v>0.58008369995306941</v>
      </c>
      <c r="E2187">
        <v>3.5494162921423612E-3</v>
      </c>
      <c r="G2187">
        <v>2180</v>
      </c>
      <c r="H2187">
        <f t="shared" ca="1" si="69"/>
        <v>-1.214814024538529E-2</v>
      </c>
    </row>
    <row r="2188" spans="2:8" x14ac:dyDescent="0.3">
      <c r="B2188" s="205">
        <v>40070</v>
      </c>
      <c r="C2188" s="81">
        <v>55.335037</v>
      </c>
      <c r="D2188" s="62">
        <f t="shared" si="68"/>
        <v>-0.89717544451879461</v>
      </c>
      <c r="E2188">
        <v>3.5473338783877872E-3</v>
      </c>
      <c r="G2188">
        <v>2181</v>
      </c>
      <c r="H2188">
        <f t="shared" ca="1" si="69"/>
        <v>-4.5058421067525603E-3</v>
      </c>
    </row>
    <row r="2189" spans="2:8" x14ac:dyDescent="0.3">
      <c r="B2189" s="205">
        <v>45351</v>
      </c>
      <c r="C2189" s="81">
        <v>538.15002400000003</v>
      </c>
      <c r="D2189" s="62">
        <f t="shared" si="68"/>
        <v>0.54314124501800054</v>
      </c>
      <c r="E2189">
        <v>3.5431682983683549E-3</v>
      </c>
      <c r="G2189">
        <v>2182</v>
      </c>
      <c r="H2189">
        <f t="shared" ca="1" si="69"/>
        <v>2.3192801772131005E-4</v>
      </c>
    </row>
    <row r="2190" spans="2:8" x14ac:dyDescent="0.3">
      <c r="B2190" s="205">
        <v>43244</v>
      </c>
      <c r="C2190" s="81">
        <v>348.73672499999998</v>
      </c>
      <c r="D2190" s="62">
        <f t="shared" si="68"/>
        <v>7.2498257534991648</v>
      </c>
      <c r="E2190">
        <v>3.5306314070063919E-3</v>
      </c>
      <c r="G2190">
        <v>2183</v>
      </c>
      <c r="H2190">
        <f t="shared" ca="1" si="69"/>
        <v>-1.1300849848102906E-2</v>
      </c>
    </row>
    <row r="2191" spans="2:8" x14ac:dyDescent="0.3">
      <c r="B2191" s="205">
        <v>39582</v>
      </c>
      <c r="C2191" s="81">
        <v>42.272010999999999</v>
      </c>
      <c r="D2191" s="62">
        <f t="shared" si="68"/>
        <v>-0.52600255222083203</v>
      </c>
      <c r="E2191">
        <v>3.5249421653380697E-3</v>
      </c>
      <c r="G2191">
        <v>2184</v>
      </c>
      <c r="H2191">
        <f t="shared" ca="1" si="69"/>
        <v>-3.1226915714996518E-3</v>
      </c>
    </row>
    <row r="2192" spans="2:8" x14ac:dyDescent="0.3">
      <c r="B2192" s="205">
        <v>40851</v>
      </c>
      <c r="C2192" s="81">
        <v>89.181938000000002</v>
      </c>
      <c r="D2192" s="62">
        <f t="shared" si="68"/>
        <v>-0.64582846968654839</v>
      </c>
      <c r="E2192">
        <v>3.5192400659549562E-3</v>
      </c>
      <c r="G2192">
        <v>2185</v>
      </c>
      <c r="H2192">
        <f t="shared" ca="1" si="69"/>
        <v>2.6402950333811017E-3</v>
      </c>
    </row>
    <row r="2193" spans="2:8" x14ac:dyDescent="0.3">
      <c r="B2193" s="205">
        <v>42305</v>
      </c>
      <c r="C2193" s="81">
        <v>251.80436700000001</v>
      </c>
      <c r="D2193" s="62">
        <f t="shared" si="68"/>
        <v>-0.54790434351825545</v>
      </c>
      <c r="E2193">
        <v>3.5056491227311529E-3</v>
      </c>
      <c r="G2193">
        <v>2186</v>
      </c>
      <c r="H2193">
        <f t="shared" ca="1" si="69"/>
        <v>5.381152099536228E-2</v>
      </c>
    </row>
    <row r="2194" spans="2:8" x14ac:dyDescent="0.3">
      <c r="B2194" s="205">
        <v>45174</v>
      </c>
      <c r="C2194" s="81">
        <v>556.97143600000004</v>
      </c>
      <c r="D2194" s="62">
        <f t="shared" si="68"/>
        <v>5.2657111173421454</v>
      </c>
      <c r="E2194">
        <v>3.4951926529777919E-3</v>
      </c>
      <c r="G2194">
        <v>2187</v>
      </c>
      <c r="H2194">
        <f t="shared" ca="1" si="69"/>
        <v>4.8860494522932714E-3</v>
      </c>
    </row>
    <row r="2195" spans="2:8" x14ac:dyDescent="0.3">
      <c r="B2195" s="205">
        <v>40546</v>
      </c>
      <c r="C2195" s="81">
        <v>88.891975000000002</v>
      </c>
      <c r="D2195" s="62">
        <f t="shared" si="68"/>
        <v>-0.70118720000595935</v>
      </c>
      <c r="E2195">
        <v>3.4915174790305817E-3</v>
      </c>
      <c r="G2195">
        <v>2188</v>
      </c>
      <c r="H2195">
        <f t="shared" ca="1" si="69"/>
        <v>2.4803091741993012E-3</v>
      </c>
    </row>
    <row r="2196" spans="2:8" x14ac:dyDescent="0.3">
      <c r="B2196" s="205">
        <v>43013</v>
      </c>
      <c r="C2196" s="81">
        <v>297.48382600000002</v>
      </c>
      <c r="D2196" s="62">
        <f t="shared" si="68"/>
        <v>2.3781649391779149</v>
      </c>
      <c r="E2196">
        <v>3.489377927637045E-3</v>
      </c>
      <c r="G2196">
        <v>2189</v>
      </c>
      <c r="H2196">
        <f t="shared" ca="1" si="69"/>
        <v>4.5404803983752705E-2</v>
      </c>
    </row>
    <row r="2197" spans="2:8" x14ac:dyDescent="0.3">
      <c r="B2197" s="205">
        <v>40357</v>
      </c>
      <c r="C2197" s="81">
        <v>88.060776000000004</v>
      </c>
      <c r="D2197" s="62">
        <f t="shared" si="68"/>
        <v>-0.71875265852806969</v>
      </c>
      <c r="E2197">
        <v>3.4842795818399441E-3</v>
      </c>
      <c r="G2197">
        <v>2190</v>
      </c>
      <c r="H2197">
        <f t="shared" ca="1" si="69"/>
        <v>-1.1331367513576704E-4</v>
      </c>
    </row>
    <row r="2198" spans="2:8" x14ac:dyDescent="0.3">
      <c r="B2198" s="205">
        <v>43157</v>
      </c>
      <c r="C2198" s="81">
        <v>313.10794099999998</v>
      </c>
      <c r="D2198" s="62">
        <f t="shared" si="68"/>
        <v>-0.29602509742003369</v>
      </c>
      <c r="E2198">
        <v>3.4782635839723497E-3</v>
      </c>
      <c r="G2198">
        <v>2191</v>
      </c>
      <c r="H2198">
        <f t="shared" ca="1" si="69"/>
        <v>-1.061174340475797E-2</v>
      </c>
    </row>
    <row r="2199" spans="2:8" x14ac:dyDescent="0.3">
      <c r="B2199" s="205">
        <v>43769</v>
      </c>
      <c r="C2199" s="81">
        <v>444.77145400000001</v>
      </c>
      <c r="D2199" s="62">
        <f t="shared" si="68"/>
        <v>24.458039676108076</v>
      </c>
      <c r="E2199">
        <v>3.475675784690894E-3</v>
      </c>
      <c r="G2199">
        <v>2192</v>
      </c>
      <c r="H2199">
        <f t="shared" ca="1" si="69"/>
        <v>3.8973920833728888E-3</v>
      </c>
    </row>
    <row r="2200" spans="2:8" x14ac:dyDescent="0.3">
      <c r="B2200" s="205">
        <v>38520</v>
      </c>
      <c r="C2200" s="81">
        <v>17.470766000000001</v>
      </c>
      <c r="D2200" s="62">
        <f t="shared" si="68"/>
        <v>-0.8044326973387379</v>
      </c>
      <c r="E2200">
        <v>3.4743848977466804E-3</v>
      </c>
      <c r="G2200">
        <v>2193</v>
      </c>
      <c r="H2200">
        <f t="shared" ca="1" si="69"/>
        <v>1.9473311112176334E-2</v>
      </c>
    </row>
    <row r="2201" spans="2:8" x14ac:dyDescent="0.3">
      <c r="B2201" s="205">
        <v>40605</v>
      </c>
      <c r="C2201" s="81">
        <v>89.333777999999995</v>
      </c>
      <c r="D2201" s="62">
        <f t="shared" si="68"/>
        <v>-0.76901340151458386</v>
      </c>
      <c r="E2201">
        <v>3.4738406511617441E-3</v>
      </c>
      <c r="G2201">
        <v>2194</v>
      </c>
      <c r="H2201">
        <f t="shared" ca="1" si="69"/>
        <v>2.4855878244371125E-2</v>
      </c>
    </row>
    <row r="2202" spans="2:8" x14ac:dyDescent="0.3">
      <c r="B2202" s="205">
        <v>43392</v>
      </c>
      <c r="C2202" s="81">
        <v>386.74874899999998</v>
      </c>
      <c r="D2202" s="62">
        <f t="shared" si="68"/>
        <v>-0.27084780734968678</v>
      </c>
      <c r="E2202">
        <v>3.4736413009219037E-3</v>
      </c>
      <c r="G2202">
        <v>2195</v>
      </c>
      <c r="H2202">
        <f t="shared" ca="1" si="69"/>
        <v>-6.5529507517907305E-3</v>
      </c>
    </row>
    <row r="2203" spans="2:8" x14ac:dyDescent="0.3">
      <c r="B2203" s="205">
        <v>45014</v>
      </c>
      <c r="C2203" s="81">
        <v>530.40881300000001</v>
      </c>
      <c r="D2203" s="62">
        <f t="shared" si="68"/>
        <v>7.4269489954835386</v>
      </c>
      <c r="E2203">
        <v>3.4658536866700299E-3</v>
      </c>
      <c r="G2203">
        <v>2196</v>
      </c>
      <c r="H2203">
        <f t="shared" ca="1" si="69"/>
        <v>-1.3620503037548672E-2</v>
      </c>
    </row>
    <row r="2204" spans="2:8" x14ac:dyDescent="0.3">
      <c r="B2204" s="205">
        <v>40099</v>
      </c>
      <c r="C2204" s="81">
        <v>62.941974999999999</v>
      </c>
      <c r="D2204" s="62">
        <f t="shared" si="68"/>
        <v>-0.75361487195033883</v>
      </c>
      <c r="E2204">
        <v>3.4649702869539588E-3</v>
      </c>
      <c r="G2204">
        <v>2197</v>
      </c>
      <c r="H2204">
        <f t="shared" ca="1" si="69"/>
        <v>-5.5149056831627573E-4</v>
      </c>
    </row>
    <row r="2205" spans="2:8" x14ac:dyDescent="0.3">
      <c r="B2205" s="205">
        <v>42184</v>
      </c>
      <c r="C2205" s="81">
        <v>255.46174600000001</v>
      </c>
      <c r="D2205" s="62">
        <f t="shared" si="68"/>
        <v>-0.54748081514044522</v>
      </c>
      <c r="E2205">
        <v>3.4551049296318616E-3</v>
      </c>
      <c r="G2205">
        <v>2198</v>
      </c>
      <c r="H2205">
        <f t="shared" ca="1" si="69"/>
        <v>1.3200909214946731E-2</v>
      </c>
    </row>
    <row r="2206" spans="2:8" x14ac:dyDescent="0.3">
      <c r="B2206" s="205">
        <v>45183</v>
      </c>
      <c r="C2206" s="81">
        <v>564.53241000000003</v>
      </c>
      <c r="D2206" s="62">
        <f t="shared" si="68"/>
        <v>12.141914165297166</v>
      </c>
      <c r="E2206">
        <v>3.4483277340073434E-3</v>
      </c>
      <c r="G2206">
        <v>2199</v>
      </c>
      <c r="H2206">
        <f t="shared" ca="1" si="69"/>
        <v>-3.1663508408182418E-2</v>
      </c>
    </row>
    <row r="2207" spans="2:8" x14ac:dyDescent="0.3">
      <c r="B2207" s="205">
        <v>39247</v>
      </c>
      <c r="C2207" s="81">
        <v>42.956634999999999</v>
      </c>
      <c r="D2207" s="62">
        <f t="shared" si="68"/>
        <v>-0.83443733533828879</v>
      </c>
      <c r="E2207">
        <v>3.444987168399857E-3</v>
      </c>
      <c r="G2207">
        <v>2200</v>
      </c>
      <c r="H2207">
        <f t="shared" ca="1" si="69"/>
        <v>-3.2171995370681855E-2</v>
      </c>
    </row>
    <row r="2208" spans="2:8" x14ac:dyDescent="0.3">
      <c r="B2208" s="205">
        <v>42758</v>
      </c>
      <c r="C2208" s="81">
        <v>259.45846599999999</v>
      </c>
      <c r="D2208" s="62">
        <f t="shared" si="68"/>
        <v>27.357247693487228</v>
      </c>
      <c r="E2208">
        <v>3.4435069587184001E-3</v>
      </c>
      <c r="G2208">
        <v>2201</v>
      </c>
      <c r="H2208">
        <f t="shared" ca="1" si="69"/>
        <v>-6.8994168076934553E-4</v>
      </c>
    </row>
    <row r="2209" spans="2:8" x14ac:dyDescent="0.3">
      <c r="B2209" s="205">
        <v>38068</v>
      </c>
      <c r="C2209" s="81">
        <v>9.149635</v>
      </c>
      <c r="D2209" s="62">
        <f t="shared" si="68"/>
        <v>-0.84011370588279388</v>
      </c>
      <c r="E2209">
        <v>3.4334145470529217E-3</v>
      </c>
      <c r="G2209">
        <v>2202</v>
      </c>
      <c r="H2209">
        <f t="shared" ca="1" si="69"/>
        <v>7.8084782182807908E-3</v>
      </c>
    </row>
    <row r="2210" spans="2:8" x14ac:dyDescent="0.3">
      <c r="B2210" s="205">
        <v>40007</v>
      </c>
      <c r="C2210" s="81">
        <v>57.225887</v>
      </c>
      <c r="D2210" s="62">
        <f t="shared" si="68"/>
        <v>0.12972331279055377</v>
      </c>
      <c r="E2210">
        <v>3.4295278124085496E-3</v>
      </c>
      <c r="G2210">
        <v>2203</v>
      </c>
      <c r="H2210">
        <f t="shared" ca="1" si="69"/>
        <v>4.594555624821399E-2</v>
      </c>
    </row>
    <row r="2211" spans="2:8" x14ac:dyDescent="0.3">
      <c r="B2211" s="205">
        <v>39987</v>
      </c>
      <c r="C2211" s="81">
        <v>50.654781</v>
      </c>
      <c r="D2211" s="62">
        <f t="shared" si="68"/>
        <v>8.0212503857934685</v>
      </c>
      <c r="E2211">
        <v>3.416066572204618E-3</v>
      </c>
      <c r="G2211">
        <v>2204</v>
      </c>
      <c r="H2211">
        <f t="shared" ca="1" si="69"/>
        <v>2.7172332929703228E-3</v>
      </c>
    </row>
    <row r="2212" spans="2:8" x14ac:dyDescent="0.3">
      <c r="B2212" s="205">
        <v>37614</v>
      </c>
      <c r="C2212" s="81">
        <v>5.6150510000000002</v>
      </c>
      <c r="D2212" s="62">
        <f t="shared" si="68"/>
        <v>-0.98950386030118243</v>
      </c>
      <c r="E2212">
        <v>3.4083407761789919E-3</v>
      </c>
      <c r="G2212">
        <v>2205</v>
      </c>
      <c r="H2212">
        <f t="shared" ca="1" si="69"/>
        <v>-1.2556901301236607E-2</v>
      </c>
    </row>
    <row r="2213" spans="2:8" x14ac:dyDescent="0.3">
      <c r="B2213" s="205">
        <v>44755</v>
      </c>
      <c r="C2213" s="81">
        <v>534.96343999999999</v>
      </c>
      <c r="D2213" s="62">
        <f t="shared" si="68"/>
        <v>-9.5313100236306458E-2</v>
      </c>
      <c r="E2213">
        <v>3.4041941474170336E-3</v>
      </c>
      <c r="G2213">
        <v>2206</v>
      </c>
      <c r="H2213">
        <f t="shared" ca="1" si="69"/>
        <v>2.5611618631835985E-2</v>
      </c>
    </row>
    <row r="2214" spans="2:8" x14ac:dyDescent="0.3">
      <c r="B2214" s="205">
        <v>44510</v>
      </c>
      <c r="C2214" s="81">
        <v>591.32440199999996</v>
      </c>
      <c r="D2214" s="62">
        <f t="shared" si="68"/>
        <v>0.21996710990515467</v>
      </c>
      <c r="E2214">
        <v>3.3983937006353509E-3</v>
      </c>
      <c r="G2214">
        <v>2207</v>
      </c>
      <c r="H2214">
        <f t="shared" ca="1" si="69"/>
        <v>2.6086208651525371E-2</v>
      </c>
    </row>
    <row r="2215" spans="2:8" x14ac:dyDescent="0.3">
      <c r="B2215" s="205">
        <v>43887</v>
      </c>
      <c r="C2215" s="81">
        <v>484.70519999999999</v>
      </c>
      <c r="D2215" s="62">
        <f t="shared" si="68"/>
        <v>-3.576330839248925E-2</v>
      </c>
      <c r="E2215">
        <v>3.3982500470967959E-3</v>
      </c>
      <c r="G2215">
        <v>2208</v>
      </c>
      <c r="H2215">
        <f t="shared" ca="1" si="69"/>
        <v>3.2835555991541372E-2</v>
      </c>
    </row>
    <row r="2216" spans="2:8" x14ac:dyDescent="0.3">
      <c r="B2216" s="205">
        <v>44149</v>
      </c>
      <c r="C2216" s="81">
        <v>502.68279999999999</v>
      </c>
      <c r="D2216" s="62">
        <f t="shared" si="68"/>
        <v>1.0164575037558456</v>
      </c>
      <c r="E2216">
        <v>3.3954330671726253E-3</v>
      </c>
      <c r="G2216">
        <v>2209</v>
      </c>
      <c r="H2216">
        <f t="shared" ca="1" si="69"/>
        <v>-2.9032338995762439E-2</v>
      </c>
    </row>
    <row r="2217" spans="2:8" x14ac:dyDescent="0.3">
      <c r="B2217" s="205">
        <v>42782</v>
      </c>
      <c r="C2217" s="81">
        <v>249.290054</v>
      </c>
      <c r="D2217" s="62">
        <f t="shared" si="68"/>
        <v>-0.53592035004685112</v>
      </c>
      <c r="E2217">
        <v>3.3948742685395343E-3</v>
      </c>
      <c r="G2217">
        <v>2210</v>
      </c>
      <c r="H2217">
        <f t="shared" ca="1" si="69"/>
        <v>1.0283597414532906E-2</v>
      </c>
    </row>
    <row r="2218" spans="2:8" x14ac:dyDescent="0.3">
      <c r="B2218" s="205">
        <v>44631</v>
      </c>
      <c r="C2218" s="81">
        <v>537.17083700000001</v>
      </c>
      <c r="D2218" s="62">
        <f t="shared" si="68"/>
        <v>-3.5335773176795988E-2</v>
      </c>
      <c r="E2218">
        <v>3.3901578623876331E-3</v>
      </c>
      <c r="G2218">
        <v>2211</v>
      </c>
      <c r="H2218">
        <f t="shared" ca="1" si="69"/>
        <v>1.2913986407221044E-2</v>
      </c>
    </row>
    <row r="2219" spans="2:8" x14ac:dyDescent="0.3">
      <c r="B2219" s="205">
        <v>45091</v>
      </c>
      <c r="C2219" s="81">
        <v>556.84747300000004</v>
      </c>
      <c r="D2219" s="62">
        <f t="shared" si="68"/>
        <v>5.0989216058791405</v>
      </c>
      <c r="E2219">
        <v>3.3900231297901338E-3</v>
      </c>
      <c r="G2219">
        <v>2212</v>
      </c>
      <c r="H2219">
        <f t="shared" ca="1" si="69"/>
        <v>1.2544633678047395E-2</v>
      </c>
    </row>
    <row r="2220" spans="2:8" x14ac:dyDescent="0.3">
      <c r="B2220" s="205">
        <v>40476</v>
      </c>
      <c r="C2220" s="81">
        <v>91.302611999999996</v>
      </c>
      <c r="D2220" s="62">
        <f t="shared" si="68"/>
        <v>-0.8353529241109886</v>
      </c>
      <c r="E2220">
        <v>3.3820260077312273E-3</v>
      </c>
      <c r="G2220">
        <v>2213</v>
      </c>
      <c r="H2220">
        <f t="shared" ca="1" si="69"/>
        <v>1.887128142142994E-2</v>
      </c>
    </row>
    <row r="2221" spans="2:8" x14ac:dyDescent="0.3">
      <c r="B2221" s="205">
        <v>44622</v>
      </c>
      <c r="C2221" s="81">
        <v>554.53527799999995</v>
      </c>
      <c r="D2221" s="62">
        <f t="shared" si="68"/>
        <v>6.7527509050708421</v>
      </c>
      <c r="E2221">
        <v>3.3727336991185891E-3</v>
      </c>
      <c r="G2221">
        <v>2214</v>
      </c>
      <c r="H2221">
        <f t="shared" ca="1" si="69"/>
        <v>2.6387518047873409E-2</v>
      </c>
    </row>
    <row r="2222" spans="2:8" x14ac:dyDescent="0.3">
      <c r="B2222" s="205">
        <v>40164</v>
      </c>
      <c r="C2222" s="81">
        <v>71.527550000000005</v>
      </c>
      <c r="D2222" s="62">
        <f t="shared" si="68"/>
        <v>2.4606467252466389</v>
      </c>
      <c r="E2222">
        <v>3.3700529132059411E-3</v>
      </c>
      <c r="G2222">
        <v>2215</v>
      </c>
      <c r="H2222">
        <f t="shared" ca="1" si="69"/>
        <v>-3.1348577157542863E-2</v>
      </c>
    </row>
    <row r="2223" spans="2:8" x14ac:dyDescent="0.3">
      <c r="B2223" s="205">
        <v>38559</v>
      </c>
      <c r="C2223" s="81">
        <v>20.668838999999998</v>
      </c>
      <c r="D2223" s="62">
        <f t="shared" si="68"/>
        <v>-0.7782388863142865</v>
      </c>
      <c r="E2223">
        <v>3.3677086580787483E-3</v>
      </c>
      <c r="G2223">
        <v>2216</v>
      </c>
      <c r="H2223">
        <f t="shared" ca="1" si="69"/>
        <v>1.6824103329941401E-3</v>
      </c>
    </row>
    <row r="2224" spans="2:8" x14ac:dyDescent="0.3">
      <c r="B2224" s="205">
        <v>41060</v>
      </c>
      <c r="C2224" s="81">
        <v>93.203170999999998</v>
      </c>
      <c r="D2224" s="62">
        <f t="shared" si="68"/>
        <v>8.9858029640969033</v>
      </c>
      <c r="E2224">
        <v>3.3672267576274526E-3</v>
      </c>
      <c r="G2224">
        <v>2217</v>
      </c>
      <c r="H2224">
        <f t="shared" ca="1" si="69"/>
        <v>9.7185742692255418E-3</v>
      </c>
    </row>
    <row r="2225" spans="2:8" x14ac:dyDescent="0.3">
      <c r="B2225" s="205">
        <v>38062</v>
      </c>
      <c r="C2225" s="81">
        <v>9.3335679999999996</v>
      </c>
      <c r="D2225" s="62">
        <f t="shared" si="68"/>
        <v>-0.98292118542135265</v>
      </c>
      <c r="E2225">
        <v>3.3657415902954599E-3</v>
      </c>
      <c r="G2225">
        <v>2218</v>
      </c>
      <c r="H2225">
        <f t="shared" ca="1" si="69"/>
        <v>-3.8020446855001763E-2</v>
      </c>
    </row>
    <row r="2226" spans="2:8" x14ac:dyDescent="0.3">
      <c r="B2226" s="205">
        <v>44882</v>
      </c>
      <c r="C2226" s="81">
        <v>546.49975600000005</v>
      </c>
      <c r="D2226" s="62">
        <f t="shared" si="68"/>
        <v>0.97630164826632571</v>
      </c>
      <c r="E2226">
        <v>3.3633507285037072E-3</v>
      </c>
      <c r="G2226">
        <v>2219</v>
      </c>
      <c r="H2226">
        <f t="shared" ca="1" si="69"/>
        <v>-8.1275287967220028E-3</v>
      </c>
    </row>
    <row r="2227" spans="2:8" x14ac:dyDescent="0.3">
      <c r="B2227" s="205">
        <v>42237</v>
      </c>
      <c r="C2227" s="81">
        <v>276.52648900000003</v>
      </c>
      <c r="D2227" s="62">
        <f t="shared" si="68"/>
        <v>-5.6742520294142326E-2</v>
      </c>
      <c r="E2227">
        <v>3.3595828421061672E-3</v>
      </c>
      <c r="G2227">
        <v>2220</v>
      </c>
      <c r="H2227">
        <f t="shared" ca="1" si="69"/>
        <v>-2.8964011686480155E-2</v>
      </c>
    </row>
    <row r="2228" spans="2:8" x14ac:dyDescent="0.3">
      <c r="B2228" s="205">
        <v>42538</v>
      </c>
      <c r="C2228" s="81">
        <v>293.16119400000002</v>
      </c>
      <c r="D2228" s="62">
        <f t="shared" si="68"/>
        <v>0.17497866902969647</v>
      </c>
      <c r="E2228">
        <v>3.3429089285410851E-3</v>
      </c>
      <c r="G2228">
        <v>2221</v>
      </c>
      <c r="H2228">
        <f t="shared" ca="1" si="69"/>
        <v>3.4854353037793308E-2</v>
      </c>
    </row>
    <row r="2229" spans="2:8" x14ac:dyDescent="0.3">
      <c r="B2229" s="205">
        <v>42177</v>
      </c>
      <c r="C2229" s="81">
        <v>249.50341800000001</v>
      </c>
      <c r="D2229" s="62">
        <f t="shared" si="68"/>
        <v>-0.44476154492950282</v>
      </c>
      <c r="E2229">
        <v>3.3420887236377903E-3</v>
      </c>
      <c r="G2229">
        <v>2222</v>
      </c>
      <c r="H2229">
        <f t="shared" ca="1" si="69"/>
        <v>2.640352992151411E-2</v>
      </c>
    </row>
    <row r="2230" spans="2:8" x14ac:dyDescent="0.3">
      <c r="B2230" s="205">
        <v>43808</v>
      </c>
      <c r="C2230" s="81">
        <v>449.36264</v>
      </c>
      <c r="D2230" s="62">
        <f t="shared" si="68"/>
        <v>10.872755855315457</v>
      </c>
      <c r="E2230">
        <v>3.3420610584850921E-3</v>
      </c>
      <c r="G2230">
        <v>2223</v>
      </c>
      <c r="H2230">
        <f t="shared" ca="1" si="69"/>
        <v>4.084742154009122E-3</v>
      </c>
    </row>
    <row r="2231" spans="2:8" x14ac:dyDescent="0.3">
      <c r="B2231" s="205">
        <v>38989</v>
      </c>
      <c r="C2231" s="81">
        <v>37.848216999999998</v>
      </c>
      <c r="D2231" s="62">
        <f t="shared" si="68"/>
        <v>-0.93675693722734743</v>
      </c>
      <c r="E2231">
        <v>3.3006302005594555E-3</v>
      </c>
      <c r="G2231">
        <v>2224</v>
      </c>
      <c r="H2231">
        <f t="shared" ca="1" si="69"/>
        <v>1.8370332755100985E-2</v>
      </c>
    </row>
    <row r="2232" spans="2:8" x14ac:dyDescent="0.3">
      <c r="B2232" s="205">
        <v>44504</v>
      </c>
      <c r="C2232" s="81">
        <v>598.45642099999998</v>
      </c>
      <c r="D2232" s="62">
        <f t="shared" si="68"/>
        <v>60.067922679216792</v>
      </c>
      <c r="E2232">
        <v>3.2757284223753937E-3</v>
      </c>
      <c r="G2232">
        <v>2225</v>
      </c>
      <c r="H2232">
        <f t="shared" ca="1" si="69"/>
        <v>-2.1324422426242086E-2</v>
      </c>
    </row>
    <row r="2233" spans="2:8" x14ac:dyDescent="0.3">
      <c r="B2233" s="205">
        <v>38265</v>
      </c>
      <c r="C2233" s="81">
        <v>9.799849</v>
      </c>
      <c r="D2233" s="62">
        <f t="shared" si="68"/>
        <v>0.17202227307176338</v>
      </c>
      <c r="E2233">
        <v>3.2627015271019339E-3</v>
      </c>
      <c r="G2233">
        <v>2226</v>
      </c>
      <c r="H2233">
        <f t="shared" ca="1" si="69"/>
        <v>2.9547230693845915E-2</v>
      </c>
    </row>
    <row r="2234" spans="2:8" x14ac:dyDescent="0.3">
      <c r="B2234" s="205">
        <v>37860</v>
      </c>
      <c r="C2234" s="81">
        <v>8.3614870000000003</v>
      </c>
      <c r="D2234" s="62">
        <f t="shared" si="68"/>
        <v>-0.98520912391667714</v>
      </c>
      <c r="E2234">
        <v>3.2590521727915069E-3</v>
      </c>
      <c r="G2234">
        <v>2227</v>
      </c>
      <c r="H2234">
        <f t="shared" ca="1" si="69"/>
        <v>3.6858718400860198E-2</v>
      </c>
    </row>
    <row r="2235" spans="2:8" x14ac:dyDescent="0.3">
      <c r="B2235" s="205">
        <v>45093</v>
      </c>
      <c r="C2235" s="81">
        <v>565.31384300000002</v>
      </c>
      <c r="D2235" s="62">
        <f t="shared" si="68"/>
        <v>0.35171205526331162</v>
      </c>
      <c r="E2235">
        <v>3.2510518784440671E-3</v>
      </c>
      <c r="G2235">
        <v>2228</v>
      </c>
      <c r="H2235">
        <f t="shared" ca="1" si="69"/>
        <v>4.9930256900499279E-2</v>
      </c>
    </row>
    <row r="2236" spans="2:8" x14ac:dyDescent="0.3">
      <c r="B2236" s="205">
        <v>43977</v>
      </c>
      <c r="C2236" s="81">
        <v>418.22061200000002</v>
      </c>
      <c r="D2236" s="62">
        <f t="shared" si="68"/>
        <v>2.7192665238658469</v>
      </c>
      <c r="E2236">
        <v>3.2431318438403941E-3</v>
      </c>
      <c r="G2236">
        <v>2229</v>
      </c>
      <c r="H2236">
        <f t="shared" ca="1" si="69"/>
        <v>-1.1055868985427163E-2</v>
      </c>
    </row>
    <row r="2237" spans="2:8" x14ac:dyDescent="0.3">
      <c r="B2237" s="205">
        <v>41213</v>
      </c>
      <c r="C2237" s="81">
        <v>112.447067</v>
      </c>
      <c r="D2237" s="62">
        <f t="shared" si="68"/>
        <v>1.8603778921031722</v>
      </c>
      <c r="E2237">
        <v>3.2273626680858723E-3</v>
      </c>
      <c r="G2237">
        <v>2230</v>
      </c>
      <c r="H2237">
        <f t="shared" ca="1" si="69"/>
        <v>-9.3326911040377963E-3</v>
      </c>
    </row>
    <row r="2238" spans="2:8" x14ac:dyDescent="0.3">
      <c r="B2238" s="205">
        <v>39183</v>
      </c>
      <c r="C2238" s="81">
        <v>39.311962000000001</v>
      </c>
      <c r="D2238" s="62">
        <f t="shared" si="68"/>
        <v>-0.64968928785662861</v>
      </c>
      <c r="E2238">
        <v>3.225780273436475E-3</v>
      </c>
      <c r="G2238">
        <v>2231</v>
      </c>
      <c r="H2238">
        <f t="shared" ca="1" si="69"/>
        <v>3.3795527530766409E-2</v>
      </c>
    </row>
    <row r="2239" spans="2:8" x14ac:dyDescent="0.3">
      <c r="B2239" s="205">
        <v>41170</v>
      </c>
      <c r="C2239" s="81">
        <v>112.220268</v>
      </c>
      <c r="D2239" s="62">
        <f t="shared" si="68"/>
        <v>-0.54260795800989681</v>
      </c>
      <c r="E2239">
        <v>3.2167314052207064E-3</v>
      </c>
      <c r="G2239">
        <v>2232</v>
      </c>
      <c r="H2239">
        <f t="shared" ca="1" si="69"/>
        <v>-7.8574350216550001E-3</v>
      </c>
    </row>
    <row r="2240" spans="2:8" x14ac:dyDescent="0.3">
      <c r="B2240" s="205">
        <v>42142</v>
      </c>
      <c r="C2240" s="81">
        <v>245.34809899999999</v>
      </c>
      <c r="D2240" s="62">
        <f t="shared" si="68"/>
        <v>-0.54596527702811548</v>
      </c>
      <c r="E2240">
        <v>3.209383069820949E-3</v>
      </c>
      <c r="G2240">
        <v>2233</v>
      </c>
      <c r="H2240">
        <f t="shared" ca="1" si="69"/>
        <v>-4.3525093722771588E-4</v>
      </c>
    </row>
    <row r="2241" spans="2:8" x14ac:dyDescent="0.3">
      <c r="B2241" s="205">
        <v>44823</v>
      </c>
      <c r="C2241" s="81">
        <v>540.37298599999997</v>
      </c>
      <c r="D2241" s="62">
        <f t="shared" si="68"/>
        <v>1.2982376864830308E-3</v>
      </c>
      <c r="E2241">
        <v>3.2027586737112417E-3</v>
      </c>
      <c r="G2241">
        <v>2234</v>
      </c>
      <c r="H2241">
        <f t="shared" ca="1" si="69"/>
        <v>3.6650919834794751E-2</v>
      </c>
    </row>
    <row r="2242" spans="2:8" x14ac:dyDescent="0.3">
      <c r="B2242" s="205">
        <v>44760</v>
      </c>
      <c r="C2242" s="81">
        <v>539.67236300000002</v>
      </c>
      <c r="D2242" s="62">
        <f t="shared" si="68"/>
        <v>17.119440287779785</v>
      </c>
      <c r="E2242">
        <v>3.1913360665926124E-3</v>
      </c>
      <c r="G2242">
        <v>2235</v>
      </c>
      <c r="H2242">
        <f t="shared" ca="1" si="69"/>
        <v>6.160986271721091E-2</v>
      </c>
    </row>
    <row r="2243" spans="2:8" x14ac:dyDescent="0.3">
      <c r="B2243" s="205">
        <v>38741</v>
      </c>
      <c r="C2243" s="81">
        <v>29.784162999999999</v>
      </c>
      <c r="D2243" s="62">
        <f t="shared" si="68"/>
        <v>-0.9444273489446251</v>
      </c>
      <c r="E2243">
        <v>3.1899541436513634E-3</v>
      </c>
      <c r="G2243">
        <v>2236</v>
      </c>
      <c r="H2243">
        <f t="shared" ca="1" si="69"/>
        <v>-1.9979034980513073E-3</v>
      </c>
    </row>
    <row r="2244" spans="2:8" x14ac:dyDescent="0.3">
      <c r="B2244" s="205">
        <v>45321</v>
      </c>
      <c r="C2244" s="81">
        <v>535.95001200000002</v>
      </c>
      <c r="D2244" s="62">
        <f t="shared" si="68"/>
        <v>12.612714607888933</v>
      </c>
      <c r="E2244">
        <v>3.1820533458119141E-3</v>
      </c>
      <c r="G2244">
        <v>2237</v>
      </c>
      <c r="H2244">
        <f t="shared" ca="1" si="69"/>
        <v>1.2849422606314422E-2</v>
      </c>
    </row>
    <row r="2245" spans="2:8" x14ac:dyDescent="0.3">
      <c r="B2245" s="205">
        <v>38898</v>
      </c>
      <c r="C2245" s="81">
        <v>39.371281000000003</v>
      </c>
      <c r="D2245" s="62">
        <f t="shared" si="68"/>
        <v>-0.85249177643120677</v>
      </c>
      <c r="E2245">
        <v>3.1722602465731504E-3</v>
      </c>
      <c r="G2245">
        <v>2238</v>
      </c>
      <c r="H2245">
        <f t="shared" ca="1" si="69"/>
        <v>1.5233803791940813E-3</v>
      </c>
    </row>
    <row r="2246" spans="2:8" x14ac:dyDescent="0.3">
      <c r="B2246" s="205">
        <v>42831</v>
      </c>
      <c r="C2246" s="81">
        <v>266.90905800000002</v>
      </c>
      <c r="D2246" s="62">
        <f t="shared" si="68"/>
        <v>-0.51690193269013274</v>
      </c>
      <c r="E2246">
        <v>3.1702939131330716E-3</v>
      </c>
      <c r="G2246">
        <v>2239</v>
      </c>
      <c r="H2246">
        <f t="shared" ca="1" si="69"/>
        <v>-2.488272080189537E-2</v>
      </c>
    </row>
    <row r="2247" spans="2:8" x14ac:dyDescent="0.3">
      <c r="B2247" s="205">
        <v>45203</v>
      </c>
      <c r="C2247" s="81">
        <v>552.49456799999996</v>
      </c>
      <c r="D2247" s="62">
        <f t="shared" si="68"/>
        <v>90.093006131732494</v>
      </c>
      <c r="E2247">
        <v>3.1610633082360092E-3</v>
      </c>
      <c r="G2247">
        <v>2240</v>
      </c>
      <c r="H2247">
        <f t="shared" ca="1" si="69"/>
        <v>8.835340861920192E-3</v>
      </c>
    </row>
    <row r="2248" spans="2:8" x14ac:dyDescent="0.3">
      <c r="B2248" s="205">
        <v>37792</v>
      </c>
      <c r="C2248" s="81">
        <v>6.0651700000000002</v>
      </c>
      <c r="D2248" s="62">
        <f t="shared" ref="D2248:D2311" si="70">(C2248-C2249)/C2249</f>
        <v>-0.89043491459049351</v>
      </c>
      <c r="E2248">
        <v>3.1544311719724728E-3</v>
      </c>
      <c r="G2248">
        <v>2241</v>
      </c>
      <c r="H2248">
        <f t="shared" ca="1" si="69"/>
        <v>9.6981342945422731E-3</v>
      </c>
    </row>
    <row r="2249" spans="2:8" x14ac:dyDescent="0.3">
      <c r="B2249" s="205">
        <v>40039</v>
      </c>
      <c r="C2249" s="81">
        <v>55.356777000000001</v>
      </c>
      <c r="D2249" s="62">
        <f t="shared" si="70"/>
        <v>8.2016561618282573</v>
      </c>
      <c r="E2249">
        <v>3.1510671821983979E-3</v>
      </c>
      <c r="G2249">
        <v>2242</v>
      </c>
      <c r="H2249">
        <f t="shared" ref="H2249:H2312" ca="1" si="71">_xlfn.NORM.INV(RAND(),N$10,N$11)</f>
        <v>-1.1201396956015484E-2</v>
      </c>
    </row>
    <row r="2250" spans="2:8" x14ac:dyDescent="0.3">
      <c r="B2250" s="205">
        <v>37470</v>
      </c>
      <c r="C2250" s="81">
        <v>6.0159580000000004</v>
      </c>
      <c r="D2250" s="62">
        <f t="shared" si="70"/>
        <v>-0.89162172431761033</v>
      </c>
      <c r="E2250">
        <v>3.1446871228905772E-3</v>
      </c>
      <c r="G2250">
        <v>2243</v>
      </c>
      <c r="H2250">
        <f t="shared" ca="1" si="71"/>
        <v>2.3228747617701066E-3</v>
      </c>
    </row>
    <row r="2251" spans="2:8" x14ac:dyDescent="0.3">
      <c r="B2251" s="205">
        <v>40071</v>
      </c>
      <c r="C2251" s="81">
        <v>55.508892000000003</v>
      </c>
      <c r="D2251" s="62">
        <f t="shared" si="70"/>
        <v>5.234487681895736</v>
      </c>
      <c r="E2251">
        <v>3.1418610960719734E-3</v>
      </c>
      <c r="G2251">
        <v>2244</v>
      </c>
      <c r="H2251">
        <f t="shared" ca="1" si="71"/>
        <v>2.4833989961554063E-2</v>
      </c>
    </row>
    <row r="2252" spans="2:8" x14ac:dyDescent="0.3">
      <c r="B2252" s="205">
        <v>38154</v>
      </c>
      <c r="C2252" s="81">
        <v>8.9035209999999996</v>
      </c>
      <c r="D2252" s="62">
        <f t="shared" si="70"/>
        <v>-0.910387435062748</v>
      </c>
      <c r="E2252">
        <v>3.1417466872232587E-3</v>
      </c>
      <c r="G2252">
        <v>2245</v>
      </c>
      <c r="H2252">
        <f t="shared" ca="1" si="71"/>
        <v>1.3989747292451834E-2</v>
      </c>
    </row>
    <row r="2253" spans="2:8" x14ac:dyDescent="0.3">
      <c r="B2253" s="205">
        <v>40743</v>
      </c>
      <c r="C2253" s="81">
        <v>99.355721000000003</v>
      </c>
      <c r="D2253" s="62">
        <f t="shared" si="70"/>
        <v>-0.60643802976911954</v>
      </c>
      <c r="E2253">
        <v>3.1405932810392163E-3</v>
      </c>
      <c r="G2253">
        <v>2246</v>
      </c>
      <c r="H2253">
        <f t="shared" ca="1" si="71"/>
        <v>4.6914516176996948E-2</v>
      </c>
    </row>
    <row r="2254" spans="2:8" x14ac:dyDescent="0.3">
      <c r="B2254" s="205">
        <v>42293</v>
      </c>
      <c r="C2254" s="81">
        <v>252.45254499999999</v>
      </c>
      <c r="D2254" s="62">
        <f t="shared" si="70"/>
        <v>-0.34508136901253939</v>
      </c>
      <c r="E2254">
        <v>3.1274173706507323E-3</v>
      </c>
      <c r="G2254">
        <v>2247</v>
      </c>
      <c r="H2254">
        <f t="shared" ca="1" si="71"/>
        <v>2.5660870453696853E-2</v>
      </c>
    </row>
    <row r="2255" spans="2:8" x14ac:dyDescent="0.3">
      <c r="B2255" s="205">
        <v>43647</v>
      </c>
      <c r="C2255" s="81">
        <v>385.47161899999998</v>
      </c>
      <c r="D2255" s="62">
        <f t="shared" si="70"/>
        <v>0.20996032886738678</v>
      </c>
      <c r="E2255">
        <v>3.1210708361323609E-3</v>
      </c>
      <c r="G2255">
        <v>2248</v>
      </c>
      <c r="H2255">
        <f t="shared" ca="1" si="71"/>
        <v>2.045667280205107E-2</v>
      </c>
    </row>
    <row r="2256" spans="2:8" x14ac:dyDescent="0.3">
      <c r="B2256" s="205">
        <v>43059</v>
      </c>
      <c r="C2256" s="81">
        <v>318.58203099999997</v>
      </c>
      <c r="D2256" s="62">
        <f t="shared" si="70"/>
        <v>6.835213726730796</v>
      </c>
      <c r="E2256">
        <v>3.1202609655287877E-3</v>
      </c>
      <c r="G2256">
        <v>2249</v>
      </c>
      <c r="H2256">
        <f t="shared" ca="1" si="71"/>
        <v>-2.719994894120141E-2</v>
      </c>
    </row>
    <row r="2257" spans="2:8" x14ac:dyDescent="0.3">
      <c r="B2257" s="205">
        <v>39209</v>
      </c>
      <c r="C2257" s="81">
        <v>40.660285999999999</v>
      </c>
      <c r="D2257" s="62">
        <f t="shared" si="70"/>
        <v>-0.92573463744292239</v>
      </c>
      <c r="E2257">
        <v>3.1184775245558976E-3</v>
      </c>
      <c r="G2257">
        <v>2250</v>
      </c>
      <c r="H2257">
        <f t="shared" ca="1" si="71"/>
        <v>-4.5822638161170347E-2</v>
      </c>
    </row>
    <row r="2258" spans="2:8" x14ac:dyDescent="0.3">
      <c r="B2258" s="205">
        <v>45268</v>
      </c>
      <c r="C2258" s="81">
        <v>547.5</v>
      </c>
      <c r="D2258" s="62">
        <f t="shared" si="70"/>
        <v>1.6281725426812339</v>
      </c>
      <c r="E2258">
        <v>3.1147160816720563E-3</v>
      </c>
      <c r="G2258">
        <v>2251</v>
      </c>
      <c r="H2258">
        <f t="shared" ca="1" si="71"/>
        <v>-1.8005585005034519E-2</v>
      </c>
    </row>
    <row r="2259" spans="2:8" x14ac:dyDescent="0.3">
      <c r="B2259" s="205">
        <v>41907</v>
      </c>
      <c r="C2259" s="81">
        <v>208.31965600000001</v>
      </c>
      <c r="D2259" s="62">
        <f t="shared" si="70"/>
        <v>1.4107786052396056</v>
      </c>
      <c r="E2259">
        <v>3.1124707189700658E-3</v>
      </c>
      <c r="G2259">
        <v>2252</v>
      </c>
      <c r="H2259">
        <f t="shared" ca="1" si="71"/>
        <v>1.3424136704887943E-2</v>
      </c>
    </row>
    <row r="2260" spans="2:8" x14ac:dyDescent="0.3">
      <c r="B2260" s="205">
        <v>40891</v>
      </c>
      <c r="C2260" s="81">
        <v>86.411773999999994</v>
      </c>
      <c r="D2260" s="62">
        <f t="shared" si="70"/>
        <v>-0.83295998823951123</v>
      </c>
      <c r="E2260">
        <v>3.1121260149496377E-3</v>
      </c>
      <c r="G2260">
        <v>2253</v>
      </c>
      <c r="H2260">
        <f t="shared" ca="1" si="71"/>
        <v>-1.4731984441125937E-3</v>
      </c>
    </row>
    <row r="2261" spans="2:8" x14ac:dyDescent="0.3">
      <c r="B2261" s="205">
        <v>44342</v>
      </c>
      <c r="C2261" s="81">
        <v>517.31182899999999</v>
      </c>
      <c r="D2261" s="62">
        <f t="shared" si="70"/>
        <v>5.0324303292093537</v>
      </c>
      <c r="E2261">
        <v>3.1100587247688831E-3</v>
      </c>
      <c r="G2261">
        <v>2254</v>
      </c>
      <c r="H2261">
        <f t="shared" ca="1" si="71"/>
        <v>-3.0281537925325352E-2</v>
      </c>
    </row>
    <row r="2262" spans="2:8" x14ac:dyDescent="0.3">
      <c r="B2262" s="205">
        <v>40616</v>
      </c>
      <c r="C2262" s="81">
        <v>85.755127000000002</v>
      </c>
      <c r="D2262" s="62">
        <f t="shared" si="70"/>
        <v>-0.83847336214204826</v>
      </c>
      <c r="E2262">
        <v>3.1006648949128321E-3</v>
      </c>
      <c r="G2262">
        <v>2255</v>
      </c>
      <c r="H2262">
        <f t="shared" ca="1" si="71"/>
        <v>-3.4433609302238877E-2</v>
      </c>
    </row>
    <row r="2263" spans="2:8" x14ac:dyDescent="0.3">
      <c r="B2263" s="205">
        <v>45002</v>
      </c>
      <c r="C2263" s="81">
        <v>530.90393100000006</v>
      </c>
      <c r="D2263" s="62">
        <f t="shared" si="70"/>
        <v>8.3662684164940035</v>
      </c>
      <c r="E2263">
        <v>3.087102874256909E-3</v>
      </c>
      <c r="G2263">
        <v>2256</v>
      </c>
      <c r="H2263">
        <f t="shared" ca="1" si="71"/>
        <v>2.4116791428899123E-2</v>
      </c>
    </row>
    <row r="2264" spans="2:8" x14ac:dyDescent="0.3">
      <c r="B2264" s="205">
        <v>39997</v>
      </c>
      <c r="C2264" s="81">
        <v>56.682544999999998</v>
      </c>
      <c r="D2264" s="62">
        <f t="shared" si="70"/>
        <v>-0.88430509529508172</v>
      </c>
      <c r="E2264">
        <v>3.0766774509674534E-3</v>
      </c>
      <c r="G2264">
        <v>2257</v>
      </c>
      <c r="H2264">
        <f t="shared" ca="1" si="71"/>
        <v>7.8995381736912695E-4</v>
      </c>
    </row>
    <row r="2265" spans="2:8" x14ac:dyDescent="0.3">
      <c r="B2265" s="205">
        <v>44089</v>
      </c>
      <c r="C2265" s="81">
        <v>489.93121300000001</v>
      </c>
      <c r="D2265" s="62">
        <f t="shared" si="70"/>
        <v>1.9861737868995404</v>
      </c>
      <c r="E2265">
        <v>3.0741886435044362E-3</v>
      </c>
      <c r="G2265">
        <v>2258</v>
      </c>
      <c r="H2265">
        <f t="shared" ca="1" si="71"/>
        <v>4.245373759355962E-3</v>
      </c>
    </row>
    <row r="2266" spans="2:8" x14ac:dyDescent="0.3">
      <c r="B2266" s="205">
        <v>41729</v>
      </c>
      <c r="C2266" s="81">
        <v>164.06654399999999</v>
      </c>
      <c r="D2266" s="62">
        <f t="shared" si="70"/>
        <v>-0.37140409043296074</v>
      </c>
      <c r="E2266">
        <v>3.0707131449874943E-3</v>
      </c>
      <c r="G2266">
        <v>2259</v>
      </c>
      <c r="H2266">
        <f t="shared" ca="1" si="71"/>
        <v>3.3967198240890673E-2</v>
      </c>
    </row>
    <row r="2267" spans="2:8" x14ac:dyDescent="0.3">
      <c r="B2267" s="205">
        <v>42746</v>
      </c>
      <c r="C2267" s="81">
        <v>261.00479100000001</v>
      </c>
      <c r="D2267" s="62">
        <f t="shared" si="70"/>
        <v>5.2560263423250593</v>
      </c>
      <c r="E2267">
        <v>3.0613947890672363E-3</v>
      </c>
      <c r="G2267">
        <v>2260</v>
      </c>
      <c r="H2267">
        <f t="shared" ca="1" si="71"/>
        <v>-3.1611055287415705E-3</v>
      </c>
    </row>
    <row r="2268" spans="2:8" x14ac:dyDescent="0.3">
      <c r="B2268" s="205">
        <v>39521</v>
      </c>
      <c r="C2268" s="81">
        <v>41.720539000000002</v>
      </c>
      <c r="D2268" s="62">
        <f t="shared" si="70"/>
        <v>-0.90603551961019668</v>
      </c>
      <c r="E2268">
        <v>3.0595807048740581E-3</v>
      </c>
      <c r="G2268">
        <v>2261</v>
      </c>
      <c r="H2268">
        <f t="shared" ca="1" si="71"/>
        <v>4.7471964385399724E-2</v>
      </c>
    </row>
    <row r="2269" spans="2:8" x14ac:dyDescent="0.3">
      <c r="B2269" s="205">
        <v>43831</v>
      </c>
      <c r="C2269" s="81">
        <v>444.00329599999998</v>
      </c>
      <c r="D2269" s="62">
        <f t="shared" si="70"/>
        <v>-0.20523908235724062</v>
      </c>
      <c r="E2269">
        <v>3.0540238085484447E-3</v>
      </c>
      <c r="G2269">
        <v>2262</v>
      </c>
      <c r="H2269">
        <f t="shared" ca="1" si="71"/>
        <v>-2.216814448038238E-2</v>
      </c>
    </row>
    <row r="2270" spans="2:8" x14ac:dyDescent="0.3">
      <c r="B2270" s="205">
        <v>45175</v>
      </c>
      <c r="C2270" s="81">
        <v>558.66272000000004</v>
      </c>
      <c r="D2270" s="62">
        <f t="shared" si="70"/>
        <v>5.3638111349521562</v>
      </c>
      <c r="E2270">
        <v>3.0365722381497421E-3</v>
      </c>
      <c r="G2270">
        <v>2263</v>
      </c>
      <c r="H2270">
        <f t="shared" ca="1" si="71"/>
        <v>-5.398554668827717E-4</v>
      </c>
    </row>
    <row r="2271" spans="2:8" x14ac:dyDescent="0.3">
      <c r="B2271" s="205">
        <v>40485</v>
      </c>
      <c r="C2271" s="81">
        <v>87.787445000000005</v>
      </c>
      <c r="D2271" s="62">
        <f t="shared" si="70"/>
        <v>-0.84377949906693839</v>
      </c>
      <c r="E2271">
        <v>3.028837638439183E-3</v>
      </c>
      <c r="G2271">
        <v>2264</v>
      </c>
      <c r="H2271">
        <f t="shared" ca="1" si="71"/>
        <v>1.2770332258143807E-2</v>
      </c>
    </row>
    <row r="2272" spans="2:8" x14ac:dyDescent="0.3">
      <c r="B2272" s="205">
        <v>45152</v>
      </c>
      <c r="C2272" s="81">
        <v>561.94574</v>
      </c>
      <c r="D2272" s="62">
        <f t="shared" si="70"/>
        <v>109.59725133388834</v>
      </c>
      <c r="E2272">
        <v>3.0186691024929949E-3</v>
      </c>
      <c r="G2272">
        <v>2265</v>
      </c>
      <c r="H2272">
        <f t="shared" ca="1" si="71"/>
        <v>3.2931697320772828E-2</v>
      </c>
    </row>
    <row r="2273" spans="2:8" x14ac:dyDescent="0.3">
      <c r="B2273" s="205">
        <v>37726</v>
      </c>
      <c r="C2273" s="81">
        <v>5.08101</v>
      </c>
      <c r="D2273" s="62">
        <f t="shared" si="70"/>
        <v>-0.99120463127165681</v>
      </c>
      <c r="E2273">
        <v>3.0117931134818606E-3</v>
      </c>
      <c r="G2273">
        <v>2266</v>
      </c>
      <c r="H2273">
        <f t="shared" ca="1" si="71"/>
        <v>4.2245100816029675E-2</v>
      </c>
    </row>
    <row r="2274" spans="2:8" x14ac:dyDescent="0.3">
      <c r="B2274" s="205">
        <v>45119</v>
      </c>
      <c r="C2274" s="81">
        <v>577.69152799999995</v>
      </c>
      <c r="D2274" s="62">
        <f t="shared" si="70"/>
        <v>7.7410787033635353</v>
      </c>
      <c r="E2274">
        <v>3.008634235720906E-3</v>
      </c>
      <c r="G2274">
        <v>2267</v>
      </c>
      <c r="H2274">
        <f t="shared" ca="1" si="71"/>
        <v>5.2964457618031088E-3</v>
      </c>
    </row>
    <row r="2275" spans="2:8" x14ac:dyDescent="0.3">
      <c r="B2275" s="205">
        <v>40121</v>
      </c>
      <c r="C2275" s="81">
        <v>66.089271999999994</v>
      </c>
      <c r="D2275" s="62">
        <f t="shared" si="70"/>
        <v>-0.82956772100758469</v>
      </c>
      <c r="E2275">
        <v>2.9832136185038568E-3</v>
      </c>
      <c r="G2275">
        <v>2268</v>
      </c>
      <c r="H2275">
        <f t="shared" ca="1" si="71"/>
        <v>1.7330466925361238E-2</v>
      </c>
    </row>
    <row r="2276" spans="2:8" x14ac:dyDescent="0.3">
      <c r="B2276" s="205">
        <v>43623</v>
      </c>
      <c r="C2276" s="81">
        <v>387.774384</v>
      </c>
      <c r="D2276" s="62">
        <f t="shared" si="70"/>
        <v>0.46228446094552617</v>
      </c>
      <c r="E2276">
        <v>2.9779316285819153E-3</v>
      </c>
      <c r="G2276">
        <v>2269</v>
      </c>
      <c r="H2276">
        <f t="shared" ca="1" si="71"/>
        <v>-4.4789834362720044E-3</v>
      </c>
    </row>
    <row r="2277" spans="2:8" x14ac:dyDescent="0.3">
      <c r="B2277" s="205">
        <v>42191</v>
      </c>
      <c r="C2277" s="81">
        <v>265.18396000000001</v>
      </c>
      <c r="D2277" s="62">
        <f t="shared" si="70"/>
        <v>-0.5760246806676389</v>
      </c>
      <c r="E2277">
        <v>2.9769983909527977E-3</v>
      </c>
      <c r="G2277">
        <v>2270</v>
      </c>
      <c r="H2277">
        <f t="shared" ca="1" si="71"/>
        <v>-1.9366309419049147E-3</v>
      </c>
    </row>
    <row r="2278" spans="2:8" x14ac:dyDescent="0.3">
      <c r="B2278" s="205">
        <v>44452</v>
      </c>
      <c r="C2278" s="81">
        <v>625.47027600000001</v>
      </c>
      <c r="D2278" s="62">
        <f t="shared" si="70"/>
        <v>13.668409730221407</v>
      </c>
      <c r="E2278">
        <v>2.9767181941164405E-3</v>
      </c>
      <c r="G2278">
        <v>2271</v>
      </c>
      <c r="H2278">
        <f t="shared" ca="1" si="71"/>
        <v>4.6127741005616988E-3</v>
      </c>
    </row>
    <row r="2279" spans="2:8" x14ac:dyDescent="0.3">
      <c r="B2279" s="205">
        <v>39251</v>
      </c>
      <c r="C2279" s="81">
        <v>42.640633000000001</v>
      </c>
      <c r="D2279" s="62">
        <f t="shared" si="70"/>
        <v>-0.88360325771192383</v>
      </c>
      <c r="E2279">
        <v>2.9733106977722834E-3</v>
      </c>
      <c r="G2279">
        <v>2272</v>
      </c>
      <c r="H2279">
        <f t="shared" ca="1" si="71"/>
        <v>-3.0994620029478736E-2</v>
      </c>
    </row>
    <row r="2280" spans="2:8" x14ac:dyDescent="0.3">
      <c r="B2280" s="205">
        <v>43264</v>
      </c>
      <c r="C2280" s="81">
        <v>366.33871499999998</v>
      </c>
      <c r="D2280" s="62">
        <f t="shared" si="70"/>
        <v>-0.23128984413989154</v>
      </c>
      <c r="E2280">
        <v>2.9716884471317727E-3</v>
      </c>
      <c r="G2280">
        <v>2273</v>
      </c>
      <c r="H2280">
        <f t="shared" ca="1" si="71"/>
        <v>-3.8252278026891691E-2</v>
      </c>
    </row>
    <row r="2281" spans="2:8" x14ac:dyDescent="0.3">
      <c r="B2281" s="205">
        <v>44068</v>
      </c>
      <c r="C2281" s="81">
        <v>476.56286599999999</v>
      </c>
      <c r="D2281" s="62">
        <f t="shared" si="70"/>
        <v>-8.5729428784540831E-2</v>
      </c>
      <c r="E2281">
        <v>2.9560719162826372E-3</v>
      </c>
      <c r="G2281">
        <v>2274</v>
      </c>
      <c r="H2281">
        <f t="shared" ca="1" si="71"/>
        <v>-2.2124971583667389E-2</v>
      </c>
    </row>
    <row r="2282" spans="2:8" x14ac:dyDescent="0.3">
      <c r="B2282" s="205">
        <v>45041</v>
      </c>
      <c r="C2282" s="81">
        <v>521.24926800000003</v>
      </c>
      <c r="D2282" s="62">
        <f t="shared" si="70"/>
        <v>64.756830709321989</v>
      </c>
      <c r="E2282">
        <v>2.953258462329713E-3</v>
      </c>
      <c r="G2282">
        <v>2275</v>
      </c>
      <c r="H2282">
        <f t="shared" ca="1" si="71"/>
        <v>-4.4264983762783098E-3</v>
      </c>
    </row>
    <row r="2283" spans="2:8" x14ac:dyDescent="0.3">
      <c r="B2283" s="205">
        <v>37897</v>
      </c>
      <c r="C2283" s="81">
        <v>7.9269220000000002</v>
      </c>
      <c r="D2283" s="62">
        <f t="shared" si="70"/>
        <v>-0.91239275231713057</v>
      </c>
      <c r="E2283">
        <v>2.9453506440005571E-3</v>
      </c>
      <c r="G2283">
        <v>2276</v>
      </c>
      <c r="H2283">
        <f t="shared" ca="1" si="71"/>
        <v>2.8732251076297004E-2</v>
      </c>
    </row>
    <row r="2284" spans="2:8" x14ac:dyDescent="0.3">
      <c r="B2284" s="205">
        <v>40672</v>
      </c>
      <c r="C2284" s="81">
        <v>90.482490999999996</v>
      </c>
      <c r="D2284" s="62">
        <f t="shared" si="70"/>
        <v>-0.74850810319715899</v>
      </c>
      <c r="E2284">
        <v>2.9382799707378163E-3</v>
      </c>
      <c r="G2284">
        <v>2277</v>
      </c>
      <c r="H2284">
        <f t="shared" ca="1" si="71"/>
        <v>3.2767673534722382E-2</v>
      </c>
    </row>
    <row r="2285" spans="2:8" x14ac:dyDescent="0.3">
      <c r="B2285" s="205">
        <v>43291</v>
      </c>
      <c r="C2285" s="81">
        <v>359.78292800000003</v>
      </c>
      <c r="D2285" s="62">
        <f t="shared" si="70"/>
        <v>-0.25271731875477782</v>
      </c>
      <c r="E2285">
        <v>2.9321379205061969E-3</v>
      </c>
      <c r="G2285">
        <v>2278</v>
      </c>
      <c r="H2285">
        <f t="shared" ca="1" si="71"/>
        <v>-2.909186647737811E-2</v>
      </c>
    </row>
    <row r="2286" spans="2:8" x14ac:dyDescent="0.3">
      <c r="B2286" s="205">
        <v>44061</v>
      </c>
      <c r="C2286" s="81">
        <v>481.454926</v>
      </c>
      <c r="D2286" s="62">
        <f t="shared" si="70"/>
        <v>0.78042733701809686</v>
      </c>
      <c r="E2286">
        <v>2.9260769365021724E-3</v>
      </c>
      <c r="G2286">
        <v>2279</v>
      </c>
      <c r="H2286">
        <f t="shared" ca="1" si="71"/>
        <v>-1.6093838680862709E-2</v>
      </c>
    </row>
    <row r="2287" spans="2:8" x14ac:dyDescent="0.3">
      <c r="B2287" s="205">
        <v>42202</v>
      </c>
      <c r="C2287" s="81">
        <v>270.41537499999998</v>
      </c>
      <c r="D2287" s="62">
        <f t="shared" si="70"/>
        <v>0.56666720681940708</v>
      </c>
      <c r="E2287">
        <v>2.9187876275060315E-3</v>
      </c>
      <c r="G2287">
        <v>2280</v>
      </c>
      <c r="H2287">
        <f t="shared" ca="1" si="71"/>
        <v>-2.022466097141391E-2</v>
      </c>
    </row>
    <row r="2288" spans="2:8" x14ac:dyDescent="0.3">
      <c r="B2288" s="205">
        <v>41808</v>
      </c>
      <c r="C2288" s="81">
        <v>172.60549900000001</v>
      </c>
      <c r="D2288" s="62">
        <f t="shared" si="70"/>
        <v>0.38416569067783762</v>
      </c>
      <c r="E2288">
        <v>2.9183529437427145E-3</v>
      </c>
      <c r="G2288">
        <v>2281</v>
      </c>
      <c r="H2288">
        <f t="shared" ca="1" si="71"/>
        <v>-4.9597623006757711E-3</v>
      </c>
    </row>
    <row r="2289" spans="2:8" x14ac:dyDescent="0.3">
      <c r="B2289" s="205">
        <v>41375</v>
      </c>
      <c r="C2289" s="81">
        <v>124.70002700000001</v>
      </c>
      <c r="D2289" s="62">
        <f t="shared" si="70"/>
        <v>-0.51097572204791564</v>
      </c>
      <c r="E2289">
        <v>2.9093210846632602E-3</v>
      </c>
      <c r="G2289">
        <v>2282</v>
      </c>
      <c r="H2289">
        <f t="shared" ca="1" si="71"/>
        <v>-8.3228043863308038E-3</v>
      </c>
    </row>
    <row r="2290" spans="2:8" x14ac:dyDescent="0.3">
      <c r="B2290" s="205">
        <v>42110</v>
      </c>
      <c r="C2290" s="81">
        <v>254.99762000000001</v>
      </c>
      <c r="D2290" s="62">
        <f t="shared" si="70"/>
        <v>-0.55547501036214852</v>
      </c>
      <c r="E2290">
        <v>2.9054008006076572E-3</v>
      </c>
      <c r="G2290">
        <v>2283</v>
      </c>
      <c r="H2290">
        <f t="shared" ca="1" si="71"/>
        <v>9.6120973448222194E-3</v>
      </c>
    </row>
    <row r="2291" spans="2:8" x14ac:dyDescent="0.3">
      <c r="B2291" s="205">
        <v>44400</v>
      </c>
      <c r="C2291" s="81">
        <v>573.64068599999996</v>
      </c>
      <c r="D2291" s="62">
        <f t="shared" si="70"/>
        <v>1.8595198061669798E-2</v>
      </c>
      <c r="E2291">
        <v>2.8889860703774704E-3</v>
      </c>
      <c r="G2291">
        <v>2284</v>
      </c>
      <c r="H2291">
        <f t="shared" ca="1" si="71"/>
        <v>-1.3429894855498899E-2</v>
      </c>
    </row>
    <row r="2292" spans="2:8" x14ac:dyDescent="0.3">
      <c r="B2292" s="205">
        <v>44538</v>
      </c>
      <c r="C2292" s="81">
        <v>563.16845699999999</v>
      </c>
      <c r="D2292" s="62">
        <f t="shared" si="70"/>
        <v>2.0149691731065223E-2</v>
      </c>
      <c r="E2292">
        <v>2.8825816720521144E-3</v>
      </c>
      <c r="G2292">
        <v>2285</v>
      </c>
      <c r="H2292">
        <f t="shared" ca="1" si="71"/>
        <v>-4.9260851735377649E-2</v>
      </c>
    </row>
    <row r="2293" spans="2:8" x14ac:dyDescent="0.3">
      <c r="B2293" s="205">
        <v>44869</v>
      </c>
      <c r="C2293" s="81">
        <v>552.04492200000004</v>
      </c>
      <c r="D2293" s="62">
        <f t="shared" si="70"/>
        <v>1.2870612445172016</v>
      </c>
      <c r="E2293">
        <v>2.8781168132656033E-3</v>
      </c>
      <c r="G2293">
        <v>2286</v>
      </c>
      <c r="H2293">
        <f t="shared" ca="1" si="71"/>
        <v>-2.3682535706514588E-2</v>
      </c>
    </row>
    <row r="2294" spans="2:8" x14ac:dyDescent="0.3">
      <c r="B2294" s="205">
        <v>42137</v>
      </c>
      <c r="C2294" s="81">
        <v>241.377411</v>
      </c>
      <c r="D2294" s="62">
        <f t="shared" si="70"/>
        <v>-7.6525793701653258E-2</v>
      </c>
      <c r="E2294">
        <v>2.8770973731522065E-3</v>
      </c>
      <c r="G2294">
        <v>2287</v>
      </c>
      <c r="H2294">
        <f t="shared" ca="1" si="71"/>
        <v>3.5972641603673527E-2</v>
      </c>
    </row>
    <row r="2295" spans="2:8" x14ac:dyDescent="0.3">
      <c r="B2295" s="205">
        <v>42814</v>
      </c>
      <c r="C2295" s="81">
        <v>261.37970000000001</v>
      </c>
      <c r="D2295" s="62">
        <f t="shared" si="70"/>
        <v>-0.50037333841353315</v>
      </c>
      <c r="E2295">
        <v>2.8764723386320431E-3</v>
      </c>
      <c r="G2295">
        <v>2288</v>
      </c>
      <c r="H2295">
        <f t="shared" ca="1" si="71"/>
        <v>-4.5176480468985085E-3</v>
      </c>
    </row>
    <row r="2296" spans="2:8" x14ac:dyDescent="0.3">
      <c r="B2296" s="205">
        <v>45379</v>
      </c>
      <c r="C2296" s="81">
        <v>523.15002400000003</v>
      </c>
      <c r="D2296" s="62">
        <f t="shared" si="70"/>
        <v>2.6537351546456689</v>
      </c>
      <c r="E2296">
        <v>2.875491097456558E-3</v>
      </c>
      <c r="G2296">
        <v>2289</v>
      </c>
      <c r="H2296">
        <f t="shared" ca="1" si="71"/>
        <v>-1.1091431507253179E-2</v>
      </c>
    </row>
    <row r="2297" spans="2:8" x14ac:dyDescent="0.3">
      <c r="B2297" s="205">
        <v>41463</v>
      </c>
      <c r="C2297" s="81">
        <v>143.18225100000001</v>
      </c>
      <c r="D2297" s="62">
        <f t="shared" si="70"/>
        <v>-0.64507358955470817</v>
      </c>
      <c r="E2297">
        <v>2.8662627070747989E-3</v>
      </c>
      <c r="G2297">
        <v>2290</v>
      </c>
      <c r="H2297">
        <f t="shared" ca="1" si="71"/>
        <v>2.1483286813340628E-2</v>
      </c>
    </row>
    <row r="2298" spans="2:8" x14ac:dyDescent="0.3">
      <c r="B2298" s="205">
        <v>43472</v>
      </c>
      <c r="C2298" s="81">
        <v>403.41390999999999</v>
      </c>
      <c r="D2298" s="62">
        <f t="shared" si="70"/>
        <v>-0.30376750462342239</v>
      </c>
      <c r="E2298">
        <v>2.8623050014662363E-3</v>
      </c>
      <c r="G2298">
        <v>2291</v>
      </c>
      <c r="H2298">
        <f t="shared" ca="1" si="71"/>
        <v>-3.2769754212399513E-2</v>
      </c>
    </row>
    <row r="2299" spans="2:8" x14ac:dyDescent="0.3">
      <c r="B2299" s="205">
        <v>44385</v>
      </c>
      <c r="C2299" s="81">
        <v>579.42413299999998</v>
      </c>
      <c r="D2299" s="62">
        <f t="shared" si="70"/>
        <v>58.198039230911156</v>
      </c>
      <c r="E2299">
        <v>2.8598540610644445E-3</v>
      </c>
      <c r="G2299">
        <v>2292</v>
      </c>
      <c r="H2299">
        <f t="shared" ca="1" si="71"/>
        <v>1.91851217304627E-2</v>
      </c>
    </row>
    <row r="2300" spans="2:8" x14ac:dyDescent="0.3">
      <c r="B2300" s="205">
        <v>38251</v>
      </c>
      <c r="C2300" s="81">
        <v>9.7878939999999997</v>
      </c>
      <c r="D2300" s="62">
        <f t="shared" si="70"/>
        <v>-0.975792040134284</v>
      </c>
      <c r="E2300">
        <v>2.8568615342748293E-3</v>
      </c>
      <c r="G2300">
        <v>2293</v>
      </c>
      <c r="H2300">
        <f t="shared" ca="1" si="71"/>
        <v>-2.2134395618798704E-2</v>
      </c>
    </row>
    <row r="2301" spans="2:8" x14ac:dyDescent="0.3">
      <c r="B2301" s="205">
        <v>43668</v>
      </c>
      <c r="C2301" s="81">
        <v>404.32543900000002</v>
      </c>
      <c r="D2301" s="62">
        <f t="shared" si="70"/>
        <v>-0.15183864484299997</v>
      </c>
      <c r="E2301">
        <v>2.855756557678623E-3</v>
      </c>
      <c r="G2301">
        <v>2294</v>
      </c>
      <c r="H2301">
        <f t="shared" ca="1" si="71"/>
        <v>1.3039348294227492E-2</v>
      </c>
    </row>
    <row r="2302" spans="2:8" x14ac:dyDescent="0.3">
      <c r="B2302" s="205">
        <v>44096</v>
      </c>
      <c r="C2302" s="81">
        <v>476.70816000000002</v>
      </c>
      <c r="D2302" s="62">
        <f t="shared" si="70"/>
        <v>4.0517558737048738</v>
      </c>
      <c r="E2302">
        <v>2.8531092802192809E-3</v>
      </c>
      <c r="G2302">
        <v>2295</v>
      </c>
      <c r="H2302">
        <f t="shared" ca="1" si="71"/>
        <v>1.8108431770869658E-2</v>
      </c>
    </row>
    <row r="2303" spans="2:8" x14ac:dyDescent="0.3">
      <c r="B2303" s="205">
        <v>41010</v>
      </c>
      <c r="C2303" s="81">
        <v>94.364845000000003</v>
      </c>
      <c r="D2303" s="62">
        <f t="shared" si="70"/>
        <v>1.3710748991038317</v>
      </c>
      <c r="E2303">
        <v>2.8488329021337127E-3</v>
      </c>
      <c r="G2303">
        <v>2296</v>
      </c>
      <c r="H2303">
        <f t="shared" ca="1" si="71"/>
        <v>-2.625264112221792E-2</v>
      </c>
    </row>
    <row r="2304" spans="2:8" x14ac:dyDescent="0.3">
      <c r="B2304" s="205">
        <v>39042</v>
      </c>
      <c r="C2304" s="81">
        <v>39.798340000000003</v>
      </c>
      <c r="D2304" s="62">
        <f t="shared" si="70"/>
        <v>-0.82745128078805086</v>
      </c>
      <c r="E2304">
        <v>2.8421682079877463E-3</v>
      </c>
      <c r="G2304">
        <v>2297</v>
      </c>
      <c r="H2304">
        <f t="shared" ca="1" si="71"/>
        <v>-3.1056564521233345E-3</v>
      </c>
    </row>
    <row r="2305" spans="2:8" x14ac:dyDescent="0.3">
      <c r="B2305" s="205">
        <v>42446</v>
      </c>
      <c r="C2305" s="81">
        <v>230.64987199999999</v>
      </c>
      <c r="D2305" s="62">
        <f t="shared" si="70"/>
        <v>-0.57641565382907212</v>
      </c>
      <c r="E2305">
        <v>2.8311201282434587E-3</v>
      </c>
      <c r="G2305">
        <v>2298</v>
      </c>
      <c r="H2305">
        <f t="shared" ca="1" si="71"/>
        <v>1.4940204306293798E-3</v>
      </c>
    </row>
    <row r="2306" spans="2:8" x14ac:dyDescent="0.3">
      <c r="B2306" s="205">
        <v>45076</v>
      </c>
      <c r="C2306" s="81">
        <v>544.51934800000004</v>
      </c>
      <c r="D2306" s="62">
        <f t="shared" si="70"/>
        <v>1.0756347304666796</v>
      </c>
      <c r="E2306">
        <v>2.8268066232382334E-3</v>
      </c>
      <c r="G2306">
        <v>2299</v>
      </c>
      <c r="H2306">
        <f t="shared" ca="1" si="71"/>
        <v>1.8402268527187527E-3</v>
      </c>
    </row>
    <row r="2307" spans="2:8" x14ac:dyDescent="0.3">
      <c r="B2307" s="205">
        <v>42081</v>
      </c>
      <c r="C2307" s="81">
        <v>262.33871499999998</v>
      </c>
      <c r="D2307" s="62">
        <f t="shared" si="70"/>
        <v>-0.26899596870785852</v>
      </c>
      <c r="E2307">
        <v>2.8236922611749979E-3</v>
      </c>
      <c r="G2307">
        <v>2300</v>
      </c>
      <c r="H2307">
        <f t="shared" ca="1" si="71"/>
        <v>2.9160755016419983E-2</v>
      </c>
    </row>
    <row r="2308" spans="2:8" x14ac:dyDescent="0.3">
      <c r="B2308" s="205">
        <v>43300</v>
      </c>
      <c r="C2308" s="81">
        <v>358.87451199999998</v>
      </c>
      <c r="D2308" s="62">
        <f t="shared" si="70"/>
        <v>-0.32629293047737773</v>
      </c>
      <c r="E2308">
        <v>2.8054784083160517E-3</v>
      </c>
      <c r="G2308">
        <v>2301</v>
      </c>
      <c r="H2308">
        <f t="shared" ca="1" si="71"/>
        <v>-2.6642756402066207E-2</v>
      </c>
    </row>
    <row r="2309" spans="2:8" x14ac:dyDescent="0.3">
      <c r="B2309" s="205">
        <v>45049</v>
      </c>
      <c r="C2309" s="81">
        <v>532.68627900000001</v>
      </c>
      <c r="D2309" s="62">
        <f t="shared" si="70"/>
        <v>1.1071074164338517</v>
      </c>
      <c r="E2309">
        <v>2.7962131120374042E-3</v>
      </c>
      <c r="G2309">
        <v>2302</v>
      </c>
      <c r="H2309">
        <f t="shared" ca="1" si="71"/>
        <v>-3.7652902589053169E-2</v>
      </c>
    </row>
    <row r="2310" spans="2:8" x14ac:dyDescent="0.3">
      <c r="B2310" s="205">
        <v>42881</v>
      </c>
      <c r="C2310" s="81">
        <v>252.80452</v>
      </c>
      <c r="D2310" s="62">
        <f t="shared" si="70"/>
        <v>1.9185703080194567</v>
      </c>
      <c r="E2310">
        <v>2.7881454662902518E-3</v>
      </c>
      <c r="G2310">
        <v>2303</v>
      </c>
      <c r="H2310">
        <f t="shared" ca="1" si="71"/>
        <v>-2.5014064157356415E-2</v>
      </c>
    </row>
    <row r="2311" spans="2:8" x14ac:dyDescent="0.3">
      <c r="B2311" s="205">
        <v>40352</v>
      </c>
      <c r="C2311" s="81">
        <v>86.619300999999993</v>
      </c>
      <c r="D2311" s="62">
        <f t="shared" si="70"/>
        <v>0.8973289458287842</v>
      </c>
      <c r="E2311">
        <v>2.7810786672706192E-3</v>
      </c>
      <c r="G2311">
        <v>2304</v>
      </c>
      <c r="H2311">
        <f t="shared" ca="1" si="71"/>
        <v>-1.308357360643746E-2</v>
      </c>
    </row>
    <row r="2312" spans="2:8" x14ac:dyDescent="0.3">
      <c r="B2312" s="205">
        <v>39379</v>
      </c>
      <c r="C2312" s="81">
        <v>45.653286000000001</v>
      </c>
      <c r="D2312" s="62">
        <f t="shared" ref="D2312:D2375" si="72">(C2312-C2313)/C2313</f>
        <v>-0.52162825476582708</v>
      </c>
      <c r="E2312">
        <v>2.7767118016962223E-3</v>
      </c>
      <c r="G2312">
        <v>2305</v>
      </c>
      <c r="H2312">
        <f t="shared" ca="1" si="71"/>
        <v>-1.6766080992950123E-3</v>
      </c>
    </row>
    <row r="2313" spans="2:8" x14ac:dyDescent="0.3">
      <c r="B2313" s="205">
        <v>40435</v>
      </c>
      <c r="C2313" s="81">
        <v>95.434746000000004</v>
      </c>
      <c r="D2313" s="62">
        <f t="shared" si="72"/>
        <v>-0.64861368183074397</v>
      </c>
      <c r="E2313">
        <v>2.7717173681102423E-3</v>
      </c>
      <c r="G2313">
        <v>2306</v>
      </c>
      <c r="H2313">
        <f t="shared" ref="H2313:H2376" ca="1" si="73">_xlfn.NORM.INV(RAND(),N$10,N$11)</f>
        <v>-2.6179161811389164E-3</v>
      </c>
    </row>
    <row r="2314" spans="2:8" x14ac:dyDescent="0.3">
      <c r="B2314" s="205">
        <v>42909</v>
      </c>
      <c r="C2314" s="81">
        <v>271.59494000000001</v>
      </c>
      <c r="D2314" s="62">
        <f t="shared" si="72"/>
        <v>11.234497890635968</v>
      </c>
      <c r="E2314">
        <v>2.7679828752394421E-3</v>
      </c>
      <c r="G2314">
        <v>2307</v>
      </c>
      <c r="H2314">
        <f t="shared" ca="1" si="73"/>
        <v>-1.7201885055816605E-2</v>
      </c>
    </row>
    <row r="2315" spans="2:8" x14ac:dyDescent="0.3">
      <c r="B2315" s="205">
        <v>38625</v>
      </c>
      <c r="C2315" s="81">
        <v>22.199107999999999</v>
      </c>
      <c r="D2315" s="62">
        <f t="shared" si="72"/>
        <v>-0.958511111254023</v>
      </c>
      <c r="E2315">
        <v>2.7650324131976048E-3</v>
      </c>
      <c r="G2315">
        <v>2308</v>
      </c>
      <c r="H2315">
        <f t="shared" ca="1" si="73"/>
        <v>6.076965382301615E-3</v>
      </c>
    </row>
    <row r="2316" spans="2:8" x14ac:dyDescent="0.3">
      <c r="B2316" s="205">
        <v>44753</v>
      </c>
      <c r="C2316" s="81">
        <v>535.06152299999997</v>
      </c>
      <c r="D2316" s="62">
        <f t="shared" si="72"/>
        <v>12.756219004985425</v>
      </c>
      <c r="E2316">
        <v>2.7577277039325214E-3</v>
      </c>
      <c r="G2316">
        <v>2309</v>
      </c>
      <c r="H2316">
        <f t="shared" ca="1" si="73"/>
        <v>-6.4775742768615006E-3</v>
      </c>
    </row>
    <row r="2317" spans="2:8" x14ac:dyDescent="0.3">
      <c r="B2317" s="205">
        <v>39674</v>
      </c>
      <c r="C2317" s="81">
        <v>38.895972999999998</v>
      </c>
      <c r="D2317" s="62">
        <f t="shared" si="72"/>
        <v>0.29696263583964133</v>
      </c>
      <c r="E2317">
        <v>2.7548191611275179E-3</v>
      </c>
      <c r="G2317">
        <v>2310</v>
      </c>
      <c r="H2317">
        <f t="shared" ca="1" si="73"/>
        <v>2.0375753125331974E-2</v>
      </c>
    </row>
    <row r="2318" spans="2:8" x14ac:dyDescent="0.3">
      <c r="B2318" s="205">
        <v>38769</v>
      </c>
      <c r="C2318" s="81">
        <v>29.990048999999999</v>
      </c>
      <c r="D2318" s="62">
        <f t="shared" si="72"/>
        <v>-0.23888809523694718</v>
      </c>
      <c r="E2318">
        <v>2.7538404172197731E-3</v>
      </c>
      <c r="G2318">
        <v>2311</v>
      </c>
      <c r="H2318">
        <f t="shared" ca="1" si="73"/>
        <v>4.5463847611071171E-3</v>
      </c>
    </row>
    <row r="2319" spans="2:8" x14ac:dyDescent="0.3">
      <c r="B2319" s="205">
        <v>39854</v>
      </c>
      <c r="C2319" s="81">
        <v>39.402943</v>
      </c>
      <c r="D2319" s="62">
        <f t="shared" si="72"/>
        <v>-0.89149072701923915</v>
      </c>
      <c r="E2319">
        <v>2.7423718954240478E-3</v>
      </c>
      <c r="G2319">
        <v>2312</v>
      </c>
      <c r="H2319">
        <f t="shared" ca="1" si="73"/>
        <v>-3.4730299944491352E-2</v>
      </c>
    </row>
    <row r="2320" spans="2:8" x14ac:dyDescent="0.3">
      <c r="B2320" s="205">
        <v>43284</v>
      </c>
      <c r="C2320" s="81">
        <v>363.12973</v>
      </c>
      <c r="D2320" s="62">
        <f t="shared" si="72"/>
        <v>8.1806457796391072</v>
      </c>
      <c r="E2320">
        <v>2.7363431270497258E-3</v>
      </c>
      <c r="G2320">
        <v>2313</v>
      </c>
      <c r="H2320">
        <f t="shared" ca="1" si="73"/>
        <v>-2.8257028195764106E-2</v>
      </c>
    </row>
    <row r="2321" spans="2:8" x14ac:dyDescent="0.3">
      <c r="B2321" s="205">
        <v>39861</v>
      </c>
      <c r="C2321" s="81">
        <v>39.553832999999997</v>
      </c>
      <c r="D2321" s="62">
        <f t="shared" si="72"/>
        <v>-0.66039785219838076</v>
      </c>
      <c r="E2321">
        <v>2.7322630176258604E-3</v>
      </c>
      <c r="G2321">
        <v>2314</v>
      </c>
      <c r="H2321">
        <f t="shared" ca="1" si="73"/>
        <v>2.6151768551097195E-2</v>
      </c>
    </row>
    <row r="2322" spans="2:8" x14ac:dyDescent="0.3">
      <c r="B2322" s="205">
        <v>41221</v>
      </c>
      <c r="C2322" s="81">
        <v>116.471092</v>
      </c>
      <c r="D2322" s="62">
        <f t="shared" si="72"/>
        <v>1.4858610534727241</v>
      </c>
      <c r="E2322">
        <v>2.7248601038888996E-3</v>
      </c>
      <c r="G2322">
        <v>2315</v>
      </c>
      <c r="H2322">
        <f t="shared" ca="1" si="73"/>
        <v>4.6430246494020881E-2</v>
      </c>
    </row>
    <row r="2323" spans="2:8" x14ac:dyDescent="0.3">
      <c r="B2323" s="205">
        <v>39546</v>
      </c>
      <c r="C2323" s="81">
        <v>46.85342</v>
      </c>
      <c r="D2323" s="62">
        <f t="shared" si="72"/>
        <v>-0.91892935424020983</v>
      </c>
      <c r="E2323">
        <v>2.7234849718664597E-3</v>
      </c>
      <c r="G2323">
        <v>2316</v>
      </c>
      <c r="H2323">
        <f t="shared" ca="1" si="73"/>
        <v>-1.8269871228295952E-2</v>
      </c>
    </row>
    <row r="2324" spans="2:8" x14ac:dyDescent="0.3">
      <c r="B2324" s="205">
        <v>44571</v>
      </c>
      <c r="C2324" s="81">
        <v>577.93322799999999</v>
      </c>
      <c r="D2324" s="62">
        <f t="shared" si="72"/>
        <v>-2.8105706536457838E-2</v>
      </c>
      <c r="E2324">
        <v>2.7234599899429862E-3</v>
      </c>
      <c r="G2324">
        <v>2317</v>
      </c>
      <c r="H2324">
        <f t="shared" ca="1" si="73"/>
        <v>-1.4135667525576982E-3</v>
      </c>
    </row>
    <row r="2325" spans="2:8" x14ac:dyDescent="0.3">
      <c r="B2325" s="205">
        <v>44480</v>
      </c>
      <c r="C2325" s="81">
        <v>594.64617899999996</v>
      </c>
      <c r="D2325" s="62">
        <f t="shared" si="72"/>
        <v>7.8330300276778675E-2</v>
      </c>
      <c r="E2325">
        <v>2.7182227506683831E-3</v>
      </c>
      <c r="G2325">
        <v>2318</v>
      </c>
      <c r="H2325">
        <f t="shared" ca="1" si="73"/>
        <v>-1.3882041223017487E-3</v>
      </c>
    </row>
    <row r="2326" spans="2:8" x14ac:dyDescent="0.3">
      <c r="B2326" s="205">
        <v>45078</v>
      </c>
      <c r="C2326" s="81">
        <v>551.45086700000002</v>
      </c>
      <c r="D2326" s="62">
        <f t="shared" si="72"/>
        <v>2.60602628854096</v>
      </c>
      <c r="E2326">
        <v>2.7008093407457274E-3</v>
      </c>
      <c r="G2326">
        <v>2319</v>
      </c>
      <c r="H2326">
        <f t="shared" ca="1" si="73"/>
        <v>8.5979665671640018E-3</v>
      </c>
    </row>
    <row r="2327" spans="2:8" x14ac:dyDescent="0.3">
      <c r="B2327" s="205">
        <v>41631</v>
      </c>
      <c r="C2327" s="81">
        <v>152.92480499999999</v>
      </c>
      <c r="D2327" s="62">
        <f t="shared" si="72"/>
        <v>0.69990303231629547</v>
      </c>
      <c r="E2327">
        <v>2.6944106788451107E-3</v>
      </c>
      <c r="G2327">
        <v>2320</v>
      </c>
      <c r="H2327">
        <f t="shared" ca="1" si="73"/>
        <v>-1.5732310108545249E-2</v>
      </c>
    </row>
    <row r="2328" spans="2:8" x14ac:dyDescent="0.3">
      <c r="B2328" s="205">
        <v>40380</v>
      </c>
      <c r="C2328" s="81">
        <v>89.960898999999998</v>
      </c>
      <c r="D2328" s="62">
        <f t="shared" si="72"/>
        <v>0.21972147621160137</v>
      </c>
      <c r="E2328">
        <v>2.6775771222828201E-3</v>
      </c>
      <c r="G2328">
        <v>2321</v>
      </c>
      <c r="H2328">
        <f t="shared" ca="1" si="73"/>
        <v>-2.428873396756636E-2</v>
      </c>
    </row>
    <row r="2329" spans="2:8" x14ac:dyDescent="0.3">
      <c r="B2329" s="205">
        <v>40240</v>
      </c>
      <c r="C2329" s="81">
        <v>73.755279999999999</v>
      </c>
      <c r="D2329" s="62">
        <f t="shared" si="72"/>
        <v>-0.67558357094933974</v>
      </c>
      <c r="E2329">
        <v>2.6726279840375354E-3</v>
      </c>
      <c r="G2329">
        <v>2322</v>
      </c>
      <c r="H2329">
        <f t="shared" ca="1" si="73"/>
        <v>2.7135996817248865E-2</v>
      </c>
    </row>
    <row r="2330" spans="2:8" x14ac:dyDescent="0.3">
      <c r="B2330" s="205">
        <v>42419</v>
      </c>
      <c r="C2330" s="81">
        <v>227.34754899999999</v>
      </c>
      <c r="D2330" s="62">
        <f t="shared" si="72"/>
        <v>4.737043950873618</v>
      </c>
      <c r="E2330">
        <v>2.6665838121868969E-3</v>
      </c>
      <c r="G2330">
        <v>2323</v>
      </c>
      <c r="H2330">
        <f t="shared" ca="1" si="73"/>
        <v>-3.7335350838725079E-2</v>
      </c>
    </row>
    <row r="2331" spans="2:8" x14ac:dyDescent="0.3">
      <c r="B2331" s="205">
        <v>39189</v>
      </c>
      <c r="C2331" s="81">
        <v>39.627994999999999</v>
      </c>
      <c r="D2331" s="62">
        <f t="shared" si="72"/>
        <v>5.9717947342077693</v>
      </c>
      <c r="E2331">
        <v>2.6658648982217231E-3</v>
      </c>
      <c r="G2331">
        <v>2324</v>
      </c>
      <c r="H2331">
        <f t="shared" ca="1" si="73"/>
        <v>1.8837825237524329E-2</v>
      </c>
    </row>
    <row r="2332" spans="2:8" x14ac:dyDescent="0.3">
      <c r="B2332" s="205">
        <v>37550</v>
      </c>
      <c r="C2332" s="81">
        <v>5.6840450000000002</v>
      </c>
      <c r="D2332" s="62">
        <f t="shared" si="72"/>
        <v>-0.92345503101494364</v>
      </c>
      <c r="E2332">
        <v>2.6616893833715724E-3</v>
      </c>
      <c r="G2332">
        <v>2325</v>
      </c>
      <c r="H2332">
        <f t="shared" ca="1" si="73"/>
        <v>1.2397932719143984E-2</v>
      </c>
    </row>
    <row r="2333" spans="2:8" x14ac:dyDescent="0.3">
      <c r="B2333" s="205">
        <v>40214</v>
      </c>
      <c r="C2333" s="81">
        <v>74.257591000000005</v>
      </c>
      <c r="D2333" s="62">
        <f t="shared" si="72"/>
        <v>7.218897503060882</v>
      </c>
      <c r="E2333">
        <v>2.6536617934893973E-3</v>
      </c>
      <c r="G2333">
        <v>2326</v>
      </c>
      <c r="H2333">
        <f t="shared" ca="1" si="73"/>
        <v>-2.9271870625879177E-2</v>
      </c>
    </row>
    <row r="2334" spans="2:8" x14ac:dyDescent="0.3">
      <c r="B2334" s="205">
        <v>38226</v>
      </c>
      <c r="C2334" s="81">
        <v>9.0349819999999994</v>
      </c>
      <c r="D2334" s="62">
        <f t="shared" si="72"/>
        <v>-0.91010999255727165</v>
      </c>
      <c r="E2334">
        <v>2.6527347782362917E-3</v>
      </c>
      <c r="G2334">
        <v>2327</v>
      </c>
      <c r="H2334">
        <f t="shared" ca="1" si="73"/>
        <v>-2.9695250963934453E-2</v>
      </c>
    </row>
    <row r="2335" spans="2:8" x14ac:dyDescent="0.3">
      <c r="B2335" s="205">
        <v>40718</v>
      </c>
      <c r="C2335" s="81">
        <v>100.511528</v>
      </c>
      <c r="D2335" s="62">
        <f t="shared" si="72"/>
        <v>-0.80811499860811509</v>
      </c>
      <c r="E2335">
        <v>2.6440831810653461E-3</v>
      </c>
      <c r="G2335">
        <v>2328</v>
      </c>
      <c r="H2335">
        <f t="shared" ca="1" si="73"/>
        <v>7.0779851701692287E-3</v>
      </c>
    </row>
    <row r="2336" spans="2:8" x14ac:dyDescent="0.3">
      <c r="B2336" s="205">
        <v>44852</v>
      </c>
      <c r="C2336" s="81">
        <v>523.81127900000001</v>
      </c>
      <c r="D2336" s="62">
        <f t="shared" si="72"/>
        <v>57.628603628358626</v>
      </c>
      <c r="E2336">
        <v>2.6416224101067564E-3</v>
      </c>
      <c r="G2336">
        <v>2329</v>
      </c>
      <c r="H2336">
        <f t="shared" ca="1" si="73"/>
        <v>-8.3946873194328531E-3</v>
      </c>
    </row>
    <row r="2337" spans="2:8" x14ac:dyDescent="0.3">
      <c r="B2337" s="205">
        <v>37946</v>
      </c>
      <c r="C2337" s="81">
        <v>8.9343979999999998</v>
      </c>
      <c r="D2337" s="62">
        <f t="shared" si="72"/>
        <v>-0.97672658009810764</v>
      </c>
      <c r="E2337">
        <v>2.6353073730363929E-3</v>
      </c>
      <c r="G2337">
        <v>2330</v>
      </c>
      <c r="H2337">
        <f t="shared" ca="1" si="73"/>
        <v>2.4710326041172574E-2</v>
      </c>
    </row>
    <row r="2338" spans="2:8" x14ac:dyDescent="0.3">
      <c r="B2338" s="205">
        <v>43612</v>
      </c>
      <c r="C2338" s="81">
        <v>383.88848899999999</v>
      </c>
      <c r="D2338" s="62">
        <f t="shared" si="72"/>
        <v>-4.7262454138774805E-3</v>
      </c>
      <c r="E2338">
        <v>2.6311459903372602E-3</v>
      </c>
      <c r="G2338">
        <v>2331</v>
      </c>
      <c r="H2338">
        <f t="shared" ca="1" si="73"/>
        <v>1.4462815189198997E-2</v>
      </c>
    </row>
    <row r="2339" spans="2:8" x14ac:dyDescent="0.3">
      <c r="B2339" s="205">
        <v>43557</v>
      </c>
      <c r="C2339" s="81">
        <v>385.711456</v>
      </c>
      <c r="D2339" s="62">
        <f t="shared" si="72"/>
        <v>50.856619696836681</v>
      </c>
      <c r="E2339">
        <v>2.618675378042053E-3</v>
      </c>
      <c r="G2339">
        <v>2332</v>
      </c>
      <c r="H2339">
        <f t="shared" ca="1" si="73"/>
        <v>-2.1636571158617779E-3</v>
      </c>
    </row>
    <row r="2340" spans="2:8" x14ac:dyDescent="0.3">
      <c r="B2340" s="205">
        <v>37881</v>
      </c>
      <c r="C2340" s="81">
        <v>7.4380369999999996</v>
      </c>
      <c r="D2340" s="62">
        <f t="shared" si="72"/>
        <v>-0.98326780308312389</v>
      </c>
      <c r="E2340">
        <v>2.6146301748028837E-3</v>
      </c>
      <c r="G2340">
        <v>2333</v>
      </c>
      <c r="H2340">
        <f t="shared" ca="1" si="73"/>
        <v>-5.7340745390074936E-3</v>
      </c>
    </row>
    <row r="2341" spans="2:8" x14ac:dyDescent="0.3">
      <c r="B2341" s="205">
        <v>44008</v>
      </c>
      <c r="C2341" s="81">
        <v>444.53439300000002</v>
      </c>
      <c r="D2341" s="62">
        <f t="shared" si="72"/>
        <v>0.64812930237607658</v>
      </c>
      <c r="E2341">
        <v>2.6134769095265873E-3</v>
      </c>
      <c r="G2341">
        <v>2334</v>
      </c>
      <c r="H2341">
        <f t="shared" ca="1" si="73"/>
        <v>-8.1471347722819887E-3</v>
      </c>
    </row>
    <row r="2342" spans="2:8" x14ac:dyDescent="0.3">
      <c r="B2342" s="205">
        <v>42907</v>
      </c>
      <c r="C2342" s="81">
        <v>269.72058099999998</v>
      </c>
      <c r="D2342" s="62">
        <f t="shared" si="72"/>
        <v>-0.39410697247937909</v>
      </c>
      <c r="E2342">
        <v>2.6127686022146155E-3</v>
      </c>
      <c r="G2342">
        <v>2335</v>
      </c>
      <c r="H2342">
        <f t="shared" ca="1" si="73"/>
        <v>2.896757785635062E-3</v>
      </c>
    </row>
    <row r="2343" spans="2:8" x14ac:dyDescent="0.3">
      <c r="B2343" s="205">
        <v>43822</v>
      </c>
      <c r="C2343" s="81">
        <v>445.16204800000003</v>
      </c>
      <c r="D2343" s="62">
        <f t="shared" si="72"/>
        <v>8.7833784845242638E-2</v>
      </c>
      <c r="E2343">
        <v>2.6097824282819053E-3</v>
      </c>
      <c r="G2343">
        <v>2336</v>
      </c>
      <c r="H2343">
        <f t="shared" ca="1" si="73"/>
        <v>-5.9274506932250122E-2</v>
      </c>
    </row>
    <row r="2344" spans="2:8" x14ac:dyDescent="0.3">
      <c r="B2344" s="205">
        <v>43679</v>
      </c>
      <c r="C2344" s="81">
        <v>409.21881100000002</v>
      </c>
      <c r="D2344" s="62">
        <f t="shared" si="72"/>
        <v>-0.30939445824991985</v>
      </c>
      <c r="E2344">
        <v>2.5859280401305113E-3</v>
      </c>
      <c r="G2344">
        <v>2337</v>
      </c>
      <c r="H2344">
        <f t="shared" ca="1" si="73"/>
        <v>-3.516095064509844E-3</v>
      </c>
    </row>
    <row r="2345" spans="2:8" x14ac:dyDescent="0.3">
      <c r="B2345" s="205">
        <v>44515</v>
      </c>
      <c r="C2345" s="81">
        <v>592.55071999999996</v>
      </c>
      <c r="D2345" s="62">
        <f t="shared" si="72"/>
        <v>0.1587232307931038</v>
      </c>
      <c r="E2345">
        <v>2.572743535041598E-3</v>
      </c>
      <c r="G2345">
        <v>2338</v>
      </c>
      <c r="H2345">
        <f t="shared" ca="1" si="73"/>
        <v>-1.6393043130497168E-2</v>
      </c>
    </row>
    <row r="2346" spans="2:8" x14ac:dyDescent="0.3">
      <c r="B2346" s="205">
        <v>44231</v>
      </c>
      <c r="C2346" s="81">
        <v>511.38244600000002</v>
      </c>
      <c r="D2346" s="62">
        <f t="shared" si="72"/>
        <v>2.5806442325233392</v>
      </c>
      <c r="E2346">
        <v>2.5725160753435066E-3</v>
      </c>
      <c r="G2346">
        <v>2339</v>
      </c>
      <c r="H2346">
        <f t="shared" ca="1" si="73"/>
        <v>-2.6410980332689262E-2</v>
      </c>
    </row>
    <row r="2347" spans="2:8" x14ac:dyDescent="0.3">
      <c r="B2347" s="205">
        <v>41513</v>
      </c>
      <c r="C2347" s="81">
        <v>142.818558</v>
      </c>
      <c r="D2347" s="62">
        <f t="shared" si="72"/>
        <v>-0.43951758561548526</v>
      </c>
      <c r="E2347">
        <v>2.5535821231925751E-3</v>
      </c>
      <c r="G2347">
        <v>2340</v>
      </c>
      <c r="H2347">
        <f t="shared" ca="1" si="73"/>
        <v>-1.7390488397105847E-2</v>
      </c>
    </row>
    <row r="2348" spans="2:8" x14ac:dyDescent="0.3">
      <c r="B2348" s="205">
        <v>42256</v>
      </c>
      <c r="C2348" s="81">
        <v>254.81362899999999</v>
      </c>
      <c r="D2348" s="62">
        <f t="shared" si="72"/>
        <v>-0.51353924740517087</v>
      </c>
      <c r="E2348">
        <v>2.5502207221704634E-3</v>
      </c>
      <c r="G2348">
        <v>2341</v>
      </c>
      <c r="H2348">
        <f t="shared" ca="1" si="73"/>
        <v>-1.5993101199733652E-2</v>
      </c>
    </row>
    <row r="2349" spans="2:8" x14ac:dyDescent="0.3">
      <c r="B2349" s="205">
        <v>44848</v>
      </c>
      <c r="C2349" s="81">
        <v>523.81127900000001</v>
      </c>
      <c r="D2349" s="62">
        <f t="shared" si="72"/>
        <v>1.0159509589346623</v>
      </c>
      <c r="E2349">
        <v>2.5470999950431492E-3</v>
      </c>
      <c r="G2349">
        <v>2342</v>
      </c>
      <c r="H2349">
        <f t="shared" ca="1" si="73"/>
        <v>1.2284673297946802E-2</v>
      </c>
    </row>
    <row r="2350" spans="2:8" x14ac:dyDescent="0.3">
      <c r="B2350" s="205">
        <v>42797</v>
      </c>
      <c r="C2350" s="81">
        <v>259.83334400000001</v>
      </c>
      <c r="D2350" s="62">
        <f t="shared" si="72"/>
        <v>5.8651409391359177</v>
      </c>
      <c r="E2350">
        <v>2.5314645098126623E-3</v>
      </c>
      <c r="G2350">
        <v>2343</v>
      </c>
      <c r="H2350">
        <f t="shared" ca="1" si="73"/>
        <v>-1.2447537539498801E-2</v>
      </c>
    </row>
    <row r="2351" spans="2:8" x14ac:dyDescent="0.3">
      <c r="B2351" s="205">
        <v>38961</v>
      </c>
      <c r="C2351" s="81">
        <v>37.848216999999998</v>
      </c>
      <c r="D2351" s="62">
        <f t="shared" si="72"/>
        <v>0.28676135908527595</v>
      </c>
      <c r="E2351">
        <v>2.5283180575430436E-3</v>
      </c>
      <c r="G2351">
        <v>2344</v>
      </c>
      <c r="H2351">
        <f t="shared" ca="1" si="73"/>
        <v>1.3540475968455094E-2</v>
      </c>
    </row>
    <row r="2352" spans="2:8" x14ac:dyDescent="0.3">
      <c r="B2352" s="205">
        <v>38720</v>
      </c>
      <c r="C2352" s="81">
        <v>29.413547999999999</v>
      </c>
      <c r="D2352" s="62">
        <f t="shared" si="72"/>
        <v>-0.81986962620425619</v>
      </c>
      <c r="E2352">
        <v>2.5260199275814136E-3</v>
      </c>
      <c r="G2352">
        <v>2345</v>
      </c>
      <c r="H2352">
        <f t="shared" ca="1" si="73"/>
        <v>1.0636462928376816E-2</v>
      </c>
    </row>
    <row r="2353" spans="2:8" x14ac:dyDescent="0.3">
      <c r="B2353" s="205">
        <v>41754</v>
      </c>
      <c r="C2353" s="81">
        <v>163.29032900000001</v>
      </c>
      <c r="D2353" s="62">
        <f t="shared" si="72"/>
        <v>-0.65975883761667864</v>
      </c>
      <c r="E2353">
        <v>2.5232173539693082E-3</v>
      </c>
      <c r="G2353">
        <v>2346</v>
      </c>
      <c r="H2353">
        <f t="shared" ca="1" si="73"/>
        <v>8.0591014927775921E-3</v>
      </c>
    </row>
    <row r="2354" spans="2:8" x14ac:dyDescent="0.3">
      <c r="B2354" s="205">
        <v>43864</v>
      </c>
      <c r="C2354" s="81">
        <v>479.92526199999998</v>
      </c>
      <c r="D2354" s="62">
        <f t="shared" si="72"/>
        <v>0.83809991117071292</v>
      </c>
      <c r="E2354">
        <v>2.521315971856519E-3</v>
      </c>
      <c r="G2354">
        <v>2347</v>
      </c>
      <c r="H2354">
        <f t="shared" ca="1" si="73"/>
        <v>2.6290669741391725E-2</v>
      </c>
    </row>
    <row r="2355" spans="2:8" x14ac:dyDescent="0.3">
      <c r="B2355" s="205">
        <v>42753</v>
      </c>
      <c r="C2355" s="81">
        <v>261.09857199999999</v>
      </c>
      <c r="D2355" s="62">
        <f t="shared" si="72"/>
        <v>1.9667478244989645</v>
      </c>
      <c r="E2355">
        <v>2.5192821489571295E-3</v>
      </c>
      <c r="G2355">
        <v>2348</v>
      </c>
      <c r="H2355">
        <f t="shared" ca="1" si="73"/>
        <v>-3.8866754746992443E-2</v>
      </c>
    </row>
    <row r="2356" spans="2:8" x14ac:dyDescent="0.3">
      <c r="B2356" s="205">
        <v>40486</v>
      </c>
      <c r="C2356" s="81">
        <v>88.008347000000001</v>
      </c>
      <c r="D2356" s="62">
        <f t="shared" si="72"/>
        <v>-1.1169722461666292E-2</v>
      </c>
      <c r="E2356">
        <v>2.5163279327698311E-3</v>
      </c>
      <c r="G2356">
        <v>2349</v>
      </c>
      <c r="H2356">
        <f t="shared" ca="1" si="73"/>
        <v>2.5053165047282503E-2</v>
      </c>
    </row>
    <row r="2357" spans="2:8" x14ac:dyDescent="0.3">
      <c r="B2357" s="205">
        <v>40830</v>
      </c>
      <c r="C2357" s="81">
        <v>89.002480000000006</v>
      </c>
      <c r="D2357" s="62">
        <f t="shared" si="72"/>
        <v>14.850698417521054</v>
      </c>
      <c r="E2357">
        <v>2.502446713636359E-3</v>
      </c>
      <c r="G2357">
        <v>2350</v>
      </c>
      <c r="H2357">
        <f t="shared" ca="1" si="73"/>
        <v>-2.2433215479766257E-2</v>
      </c>
    </row>
    <row r="2358" spans="2:8" x14ac:dyDescent="0.3">
      <c r="B2358" s="205">
        <v>37574</v>
      </c>
      <c r="C2358" s="81">
        <v>5.6150510000000002</v>
      </c>
      <c r="D2358" s="62">
        <f t="shared" si="72"/>
        <v>-0.86753150156031844</v>
      </c>
      <c r="E2358">
        <v>2.4972041026491026E-3</v>
      </c>
      <c r="G2358">
        <v>2351</v>
      </c>
      <c r="H2358">
        <f t="shared" ca="1" si="73"/>
        <v>-2.1834565202888821E-2</v>
      </c>
    </row>
    <row r="2359" spans="2:8" x14ac:dyDescent="0.3">
      <c r="B2359" s="205">
        <v>39287</v>
      </c>
      <c r="C2359" s="81">
        <v>42.387821000000002</v>
      </c>
      <c r="D2359" s="62">
        <f t="shared" si="72"/>
        <v>-0.51996221787270613</v>
      </c>
      <c r="E2359">
        <v>2.4914102716497564E-3</v>
      </c>
      <c r="G2359">
        <v>2352</v>
      </c>
      <c r="H2359">
        <f t="shared" ca="1" si="73"/>
        <v>2.8363310343293549E-2</v>
      </c>
    </row>
    <row r="2360" spans="2:8" x14ac:dyDescent="0.3">
      <c r="B2360" s="205">
        <v>40364</v>
      </c>
      <c r="C2360" s="81">
        <v>88.301010000000005</v>
      </c>
      <c r="D2360" s="62">
        <f t="shared" si="72"/>
        <v>-0.74297160995845946</v>
      </c>
      <c r="E2360">
        <v>2.479479178926759E-3</v>
      </c>
      <c r="G2360">
        <v>2353</v>
      </c>
      <c r="H2360">
        <f t="shared" ca="1" si="73"/>
        <v>-3.445542399649372E-2</v>
      </c>
    </row>
    <row r="2361" spans="2:8" x14ac:dyDescent="0.3">
      <c r="B2361" s="205">
        <v>43123</v>
      </c>
      <c r="C2361" s="81">
        <v>343.54574600000001</v>
      </c>
      <c r="D2361" s="62">
        <f t="shared" si="72"/>
        <v>2.8622000546594362</v>
      </c>
      <c r="E2361">
        <v>2.4785673964721625E-3</v>
      </c>
      <c r="G2361">
        <v>2354</v>
      </c>
      <c r="H2361">
        <f t="shared" ca="1" si="73"/>
        <v>4.2696087037716768E-2</v>
      </c>
    </row>
    <row r="2362" spans="2:8" x14ac:dyDescent="0.3">
      <c r="B2362" s="205">
        <v>40400</v>
      </c>
      <c r="C2362" s="81">
        <v>88.950789999999998</v>
      </c>
      <c r="D2362" s="62">
        <f t="shared" si="72"/>
        <v>0.11673981760153623</v>
      </c>
      <c r="E2362">
        <v>2.4770938272472304E-3</v>
      </c>
      <c r="G2362">
        <v>2355</v>
      </c>
      <c r="H2362">
        <f t="shared" ca="1" si="73"/>
        <v>1.2927399597910658E-2</v>
      </c>
    </row>
    <row r="2363" spans="2:8" x14ac:dyDescent="0.3">
      <c r="B2363" s="205">
        <v>40302</v>
      </c>
      <c r="C2363" s="81">
        <v>79.652206000000007</v>
      </c>
      <c r="D2363" s="62">
        <f t="shared" si="72"/>
        <v>12.019753025476328</v>
      </c>
      <c r="E2363">
        <v>2.4739717957071995E-3</v>
      </c>
      <c r="G2363">
        <v>2356</v>
      </c>
      <c r="H2363">
        <f t="shared" ca="1" si="73"/>
        <v>-1.8214488036278797E-2</v>
      </c>
    </row>
    <row r="2364" spans="2:8" x14ac:dyDescent="0.3">
      <c r="B2364" s="205">
        <v>37484</v>
      </c>
      <c r="C2364" s="81">
        <v>6.1177970000000004</v>
      </c>
      <c r="D2364" s="62">
        <f t="shared" si="72"/>
        <v>-0.98893386004504957</v>
      </c>
      <c r="E2364">
        <v>2.472344658740968E-3</v>
      </c>
      <c r="G2364">
        <v>2357</v>
      </c>
      <c r="H2364">
        <f t="shared" ca="1" si="73"/>
        <v>1.6878843991720859E-2</v>
      </c>
    </row>
    <row r="2365" spans="2:8" x14ac:dyDescent="0.3">
      <c r="B2365" s="205">
        <v>44377</v>
      </c>
      <c r="C2365" s="81">
        <v>552.839294</v>
      </c>
      <c r="D2365" s="62">
        <f t="shared" si="72"/>
        <v>-4.0185658650871495E-2</v>
      </c>
      <c r="E2365">
        <v>2.4678412886984169E-3</v>
      </c>
      <c r="G2365">
        <v>2358</v>
      </c>
      <c r="H2365">
        <f t="shared" ca="1" si="73"/>
        <v>-1.0037573309347233E-2</v>
      </c>
    </row>
    <row r="2366" spans="2:8" x14ac:dyDescent="0.3">
      <c r="B2366" s="205">
        <v>44413</v>
      </c>
      <c r="C2366" s="81">
        <v>575.98565699999995</v>
      </c>
      <c r="D2366" s="62">
        <f t="shared" si="72"/>
        <v>8.5536530442662476E-2</v>
      </c>
      <c r="E2366">
        <v>2.4656517737111886E-3</v>
      </c>
      <c r="G2366">
        <v>2359</v>
      </c>
      <c r="H2366">
        <f t="shared" ca="1" si="73"/>
        <v>-4.085374423601666E-3</v>
      </c>
    </row>
    <row r="2367" spans="2:8" x14ac:dyDescent="0.3">
      <c r="B2367" s="205">
        <v>45286</v>
      </c>
      <c r="C2367" s="81">
        <v>530.59997599999997</v>
      </c>
      <c r="D2367" s="62">
        <f t="shared" si="72"/>
        <v>0.22410826004713427</v>
      </c>
      <c r="E2367">
        <v>2.4560514443087138E-3</v>
      </c>
      <c r="G2367">
        <v>2360</v>
      </c>
      <c r="H2367">
        <f t="shared" ca="1" si="73"/>
        <v>-4.0057184057564629E-2</v>
      </c>
    </row>
    <row r="2368" spans="2:8" x14ac:dyDescent="0.3">
      <c r="B2368" s="205">
        <v>43720</v>
      </c>
      <c r="C2368" s="81">
        <v>433.45837399999999</v>
      </c>
      <c r="D2368" s="62">
        <f t="shared" si="72"/>
        <v>-0.20210622583775323</v>
      </c>
      <c r="E2368">
        <v>2.4493148337532186E-3</v>
      </c>
      <c r="G2368">
        <v>2361</v>
      </c>
      <c r="H2368">
        <f t="shared" ca="1" si="73"/>
        <v>-2.9301199582116421E-2</v>
      </c>
    </row>
    <row r="2369" spans="2:8" x14ac:dyDescent="0.3">
      <c r="B2369" s="205">
        <v>44663</v>
      </c>
      <c r="C2369" s="81">
        <v>543.25323500000002</v>
      </c>
      <c r="D2369" s="62">
        <f t="shared" si="72"/>
        <v>12.206552681688507</v>
      </c>
      <c r="E2369">
        <v>2.443754180045628E-3</v>
      </c>
      <c r="G2369">
        <v>2362</v>
      </c>
      <c r="H2369">
        <f t="shared" ca="1" si="73"/>
        <v>2.705375251674321E-3</v>
      </c>
    </row>
    <row r="2370" spans="2:8" x14ac:dyDescent="0.3">
      <c r="B2370" s="205">
        <v>39031</v>
      </c>
      <c r="C2370" s="81">
        <v>41.135128000000002</v>
      </c>
      <c r="D2370" s="62">
        <f t="shared" si="72"/>
        <v>1.4726661389337703</v>
      </c>
      <c r="E2370">
        <v>2.4434101315264599E-3</v>
      </c>
      <c r="G2370">
        <v>2363</v>
      </c>
      <c r="H2370">
        <f t="shared" ca="1" si="73"/>
        <v>1.069559501097217E-2</v>
      </c>
    </row>
    <row r="2371" spans="2:8" x14ac:dyDescent="0.3">
      <c r="B2371" s="205">
        <v>38492</v>
      </c>
      <c r="C2371" s="81">
        <v>16.635940999999999</v>
      </c>
      <c r="D2371" s="62">
        <f t="shared" si="72"/>
        <v>-0.96943526477919273</v>
      </c>
      <c r="E2371">
        <v>2.4297981810497463E-3</v>
      </c>
      <c r="G2371">
        <v>2364</v>
      </c>
      <c r="H2371">
        <f t="shared" ca="1" si="73"/>
        <v>-1.1343926283645538E-2</v>
      </c>
    </row>
    <row r="2372" spans="2:8" x14ac:dyDescent="0.3">
      <c r="B2372" s="205">
        <v>44357</v>
      </c>
      <c r="C2372" s="81">
        <v>544.28546100000005</v>
      </c>
      <c r="D2372" s="62">
        <f t="shared" si="72"/>
        <v>-9.811423830475769E-4</v>
      </c>
      <c r="E2372">
        <v>2.4166825141321195E-3</v>
      </c>
      <c r="G2372">
        <v>2365</v>
      </c>
      <c r="H2372">
        <f t="shared" ca="1" si="73"/>
        <v>4.0621970299377218E-2</v>
      </c>
    </row>
    <row r="2373" spans="2:8" x14ac:dyDescent="0.3">
      <c r="B2373" s="205">
        <v>44295</v>
      </c>
      <c r="C2373" s="81">
        <v>544.82000700000003</v>
      </c>
      <c r="D2373" s="62">
        <f t="shared" si="72"/>
        <v>2.5905403215458582</v>
      </c>
      <c r="E2373">
        <v>2.4140806702298788E-3</v>
      </c>
      <c r="G2373">
        <v>2366</v>
      </c>
      <c r="H2373">
        <f t="shared" ca="1" si="73"/>
        <v>1.9057980520752988E-2</v>
      </c>
    </row>
    <row r="2374" spans="2:8" x14ac:dyDescent="0.3">
      <c r="B2374" s="205">
        <v>41624</v>
      </c>
      <c r="C2374" s="81">
        <v>151.73760999999999</v>
      </c>
      <c r="D2374" s="62">
        <f t="shared" si="72"/>
        <v>-0.67008957996052099</v>
      </c>
      <c r="E2374">
        <v>2.4136325697681781E-3</v>
      </c>
      <c r="G2374">
        <v>2367</v>
      </c>
      <c r="H2374">
        <f t="shared" ca="1" si="73"/>
        <v>5.129980224200659E-3</v>
      </c>
    </row>
    <row r="2375" spans="2:8" x14ac:dyDescent="0.3">
      <c r="B2375" s="205">
        <v>43776</v>
      </c>
      <c r="C2375" s="81">
        <v>459.93579099999999</v>
      </c>
      <c r="D2375" s="62">
        <f t="shared" si="72"/>
        <v>0.28640509098648537</v>
      </c>
      <c r="E2375">
        <v>2.4133855985886419E-3</v>
      </c>
      <c r="G2375">
        <v>2368</v>
      </c>
      <c r="H2375">
        <f t="shared" ca="1" si="73"/>
        <v>-1.6981847241359042E-2</v>
      </c>
    </row>
    <row r="2376" spans="2:8" x14ac:dyDescent="0.3">
      <c r="B2376" s="205">
        <v>43304</v>
      </c>
      <c r="C2376" s="81">
        <v>357.53573599999999</v>
      </c>
      <c r="D2376" s="62">
        <f t="shared" ref="D2376:D2439" si="74">(C2376-C2377)/C2377</f>
        <v>0.53434354686155183</v>
      </c>
      <c r="E2376">
        <v>2.4125700996249486E-3</v>
      </c>
      <c r="G2376">
        <v>2369</v>
      </c>
      <c r="H2376">
        <f t="shared" ca="1" si="73"/>
        <v>6.6095233612959803E-4</v>
      </c>
    </row>
    <row r="2377" spans="2:8" x14ac:dyDescent="0.3">
      <c r="B2377" s="205">
        <v>42461</v>
      </c>
      <c r="C2377" s="81">
        <v>233.02195699999999</v>
      </c>
      <c r="D2377" s="62">
        <f t="shared" si="74"/>
        <v>1.4941725296764916</v>
      </c>
      <c r="E2377">
        <v>2.4009585560412451E-3</v>
      </c>
      <c r="G2377">
        <v>2370</v>
      </c>
      <c r="H2377">
        <f t="shared" ref="H2377:H2440" ca="1" si="75">_xlfn.NORM.INV(RAND(),N$10,N$11)</f>
        <v>-1.9322258075364765E-2</v>
      </c>
    </row>
    <row r="2378" spans="2:8" x14ac:dyDescent="0.3">
      <c r="B2378" s="205">
        <v>41046</v>
      </c>
      <c r="C2378" s="81">
        <v>93.426558999999997</v>
      </c>
      <c r="D2378" s="62">
        <f t="shared" si="74"/>
        <v>-0.78994685587875191</v>
      </c>
      <c r="E2378">
        <v>2.3967854055094318E-3</v>
      </c>
      <c r="G2378">
        <v>2371</v>
      </c>
      <c r="H2378">
        <f t="shared" ca="1" si="75"/>
        <v>-1.5087683797782213E-2</v>
      </c>
    </row>
    <row r="2379" spans="2:8" x14ac:dyDescent="0.3">
      <c r="B2379" s="205">
        <v>43816</v>
      </c>
      <c r="C2379" s="81">
        <v>444.77581800000002</v>
      </c>
      <c r="D2379" s="62">
        <f t="shared" si="74"/>
        <v>44.136314717887267</v>
      </c>
      <c r="E2379">
        <v>2.3939428873886496E-3</v>
      </c>
      <c r="G2379">
        <v>2372</v>
      </c>
      <c r="H2379">
        <f t="shared" ca="1" si="75"/>
        <v>-2.4121923372717676E-2</v>
      </c>
    </row>
    <row r="2380" spans="2:8" x14ac:dyDescent="0.3">
      <c r="B2380" s="205">
        <v>38128</v>
      </c>
      <c r="C2380" s="81">
        <v>9.8540569999999992</v>
      </c>
      <c r="D2380" s="62">
        <f t="shared" si="74"/>
        <v>-0.95765293593045298</v>
      </c>
      <c r="E2380">
        <v>2.388466109364616E-3</v>
      </c>
      <c r="G2380">
        <v>2373</v>
      </c>
      <c r="H2380">
        <f t="shared" ca="1" si="75"/>
        <v>1.7237153776325349E-2</v>
      </c>
    </row>
    <row r="2381" spans="2:8" x14ac:dyDescent="0.3">
      <c r="B2381" s="205">
        <v>42167</v>
      </c>
      <c r="C2381" s="81">
        <v>232.69752500000001</v>
      </c>
      <c r="D2381" s="62">
        <f t="shared" si="74"/>
        <v>-0.21467780101370751</v>
      </c>
      <c r="E2381">
        <v>2.3868519252923498E-3</v>
      </c>
      <c r="G2381">
        <v>2374</v>
      </c>
      <c r="H2381">
        <f t="shared" ca="1" si="75"/>
        <v>-1.5621193518705785E-5</v>
      </c>
    </row>
    <row r="2382" spans="2:8" x14ac:dyDescent="0.3">
      <c r="B2382" s="205">
        <v>42978</v>
      </c>
      <c r="C2382" s="81">
        <v>296.30835000000002</v>
      </c>
      <c r="D2382" s="62">
        <f t="shared" si="74"/>
        <v>-0.48341621079083275</v>
      </c>
      <c r="E2382">
        <v>2.385942840956817E-3</v>
      </c>
      <c r="G2382">
        <v>2375</v>
      </c>
      <c r="H2382">
        <f t="shared" ca="1" si="75"/>
        <v>2.1121731215683271E-2</v>
      </c>
    </row>
    <row r="2383" spans="2:8" x14ac:dyDescent="0.3">
      <c r="B2383" s="205">
        <v>44405</v>
      </c>
      <c r="C2383" s="81">
        <v>573.59204099999999</v>
      </c>
      <c r="D2383" s="62">
        <f t="shared" si="74"/>
        <v>11.7924174213019</v>
      </c>
      <c r="E2383">
        <v>2.3781296748968065E-3</v>
      </c>
      <c r="G2383">
        <v>2376</v>
      </c>
      <c r="H2383">
        <f t="shared" ca="1" si="75"/>
        <v>2.6249798410153458E-2</v>
      </c>
    </row>
    <row r="2384" spans="2:8" x14ac:dyDescent="0.3">
      <c r="B2384" s="205">
        <v>39562</v>
      </c>
      <c r="C2384" s="81">
        <v>44.838439999999999</v>
      </c>
      <c r="D2384" s="62">
        <f t="shared" si="74"/>
        <v>0.10313557021287638</v>
      </c>
      <c r="E2384">
        <v>2.3708101610850343E-3</v>
      </c>
      <c r="G2384">
        <v>2377</v>
      </c>
      <c r="H2384">
        <f t="shared" ca="1" si="75"/>
        <v>-4.1460792469261008E-2</v>
      </c>
    </row>
    <row r="2385" spans="2:8" x14ac:dyDescent="0.3">
      <c r="B2385" s="205">
        <v>39079</v>
      </c>
      <c r="C2385" s="81">
        <v>40.646355</v>
      </c>
      <c r="D2385" s="62">
        <f t="shared" si="74"/>
        <v>-0.92471065906601302</v>
      </c>
      <c r="E2385">
        <v>2.3695279957445955E-3</v>
      </c>
      <c r="G2385">
        <v>2378</v>
      </c>
      <c r="H2385">
        <f t="shared" ca="1" si="75"/>
        <v>3.5792584861747689E-2</v>
      </c>
    </row>
    <row r="2386" spans="2:8" x14ac:dyDescent="0.3">
      <c r="B2386" s="205">
        <v>44671</v>
      </c>
      <c r="C2386" s="81">
        <v>539.868652</v>
      </c>
      <c r="D2386" s="62">
        <f t="shared" si="74"/>
        <v>-4.317551406244758E-2</v>
      </c>
      <c r="E2386">
        <v>2.3678886193692051E-3</v>
      </c>
      <c r="G2386">
        <v>2379</v>
      </c>
      <c r="H2386">
        <f t="shared" ca="1" si="75"/>
        <v>-5.056410634617458E-2</v>
      </c>
    </row>
    <row r="2387" spans="2:8" x14ac:dyDescent="0.3">
      <c r="B2387" s="205">
        <v>44811</v>
      </c>
      <c r="C2387" s="81">
        <v>564.22955300000001</v>
      </c>
      <c r="D2387" s="62">
        <f t="shared" si="74"/>
        <v>1.0172553715003969</v>
      </c>
      <c r="E2387">
        <v>2.3640998889028885E-3</v>
      </c>
      <c r="G2387">
        <v>2380</v>
      </c>
      <c r="H2387">
        <f t="shared" ca="1" si="75"/>
        <v>1.9044031498753156E-2</v>
      </c>
    </row>
    <row r="2388" spans="2:8" x14ac:dyDescent="0.3">
      <c r="B2388" s="205">
        <v>42683</v>
      </c>
      <c r="C2388" s="81">
        <v>279.70159899999999</v>
      </c>
      <c r="D2388" s="62">
        <f t="shared" si="74"/>
        <v>-0.47557586653008493</v>
      </c>
      <c r="E2388">
        <v>2.3511109290938487E-3</v>
      </c>
      <c r="G2388">
        <v>2381</v>
      </c>
      <c r="H2388">
        <f t="shared" ca="1" si="75"/>
        <v>-5.865642121139652E-3</v>
      </c>
    </row>
    <row r="2389" spans="2:8" x14ac:dyDescent="0.3">
      <c r="B2389" s="205">
        <v>45240</v>
      </c>
      <c r="C2389" s="81">
        <v>533.34997599999997</v>
      </c>
      <c r="D2389" s="62">
        <f t="shared" si="74"/>
        <v>3.6060680404411665</v>
      </c>
      <c r="E2389">
        <v>2.3491825904536408E-3</v>
      </c>
      <c r="G2389">
        <v>2382</v>
      </c>
      <c r="H2389">
        <f t="shared" ca="1" si="75"/>
        <v>-1.4769140235767364E-2</v>
      </c>
    </row>
    <row r="2390" spans="2:8" x14ac:dyDescent="0.3">
      <c r="B2390" s="205">
        <v>41284</v>
      </c>
      <c r="C2390" s="81">
        <v>115.7929</v>
      </c>
      <c r="D2390" s="62">
        <f t="shared" si="74"/>
        <v>-0.55239824322314612</v>
      </c>
      <c r="E2390">
        <v>2.3484264926164327E-3</v>
      </c>
      <c r="G2390">
        <v>2383</v>
      </c>
      <c r="H2390">
        <f t="shared" ca="1" si="75"/>
        <v>2.293070701742422E-2</v>
      </c>
    </row>
    <row r="2391" spans="2:8" x14ac:dyDescent="0.3">
      <c r="B2391" s="205">
        <v>42360</v>
      </c>
      <c r="C2391" s="81">
        <v>258.696259</v>
      </c>
      <c r="D2391" s="62">
        <f t="shared" si="74"/>
        <v>1.2176760216000482</v>
      </c>
      <c r="E2391">
        <v>2.3426368658414371E-3</v>
      </c>
      <c r="G2391">
        <v>2384</v>
      </c>
      <c r="H2391">
        <f t="shared" ca="1" si="75"/>
        <v>3.1779787029459411E-2</v>
      </c>
    </row>
    <row r="2392" spans="2:8" x14ac:dyDescent="0.3">
      <c r="B2392" s="205">
        <v>41290</v>
      </c>
      <c r="C2392" s="81">
        <v>116.651962</v>
      </c>
      <c r="D2392" s="62">
        <f t="shared" si="74"/>
        <v>-0.74522367566485481</v>
      </c>
      <c r="E2392">
        <v>2.3311519084772514E-3</v>
      </c>
      <c r="G2392">
        <v>2385</v>
      </c>
      <c r="H2392">
        <f t="shared" ca="1" si="75"/>
        <v>-3.8339534891697849E-2</v>
      </c>
    </row>
    <row r="2393" spans="2:8" x14ac:dyDescent="0.3">
      <c r="B2393" s="205">
        <v>44022</v>
      </c>
      <c r="C2393" s="81">
        <v>457.86029100000002</v>
      </c>
      <c r="D2393" s="62">
        <f t="shared" si="74"/>
        <v>8.9938698148784457</v>
      </c>
      <c r="E2393">
        <v>2.3253052263160728E-3</v>
      </c>
      <c r="G2393">
        <v>2386</v>
      </c>
      <c r="H2393">
        <f t="shared" ca="1" si="75"/>
        <v>4.9344946789259901E-2</v>
      </c>
    </row>
    <row r="2394" spans="2:8" x14ac:dyDescent="0.3">
      <c r="B2394" s="205">
        <v>39573</v>
      </c>
      <c r="C2394" s="81">
        <v>45.814113999999996</v>
      </c>
      <c r="D2394" s="62">
        <f t="shared" si="74"/>
        <v>-0.60937772493401754</v>
      </c>
      <c r="E2394">
        <v>2.3200498800330992E-3</v>
      </c>
      <c r="G2394">
        <v>2387</v>
      </c>
      <c r="H2394">
        <f t="shared" ca="1" si="75"/>
        <v>-3.3254005033384201E-2</v>
      </c>
    </row>
    <row r="2395" spans="2:8" x14ac:dyDescent="0.3">
      <c r="B2395" s="205">
        <v>41276</v>
      </c>
      <c r="C2395" s="81">
        <v>117.28494999999999</v>
      </c>
      <c r="D2395" s="62">
        <f t="shared" si="74"/>
        <v>-0.72212833603690807</v>
      </c>
      <c r="E2395">
        <v>2.3186699765259731E-3</v>
      </c>
      <c r="G2395">
        <v>2388</v>
      </c>
      <c r="H2395">
        <f t="shared" ca="1" si="75"/>
        <v>1.8236086551686882E-2</v>
      </c>
    </row>
    <row r="2396" spans="2:8" x14ac:dyDescent="0.3">
      <c r="B2396" s="205">
        <v>43970</v>
      </c>
      <c r="C2396" s="81">
        <v>422.08316000000002</v>
      </c>
      <c r="D2396" s="62">
        <f t="shared" si="74"/>
        <v>0.88313736241612473</v>
      </c>
      <c r="E2396">
        <v>2.2929606966705469E-3</v>
      </c>
      <c r="G2396">
        <v>2389</v>
      </c>
      <c r="H2396">
        <f t="shared" ca="1" si="75"/>
        <v>-4.9378477051150026E-2</v>
      </c>
    </row>
    <row r="2397" spans="2:8" x14ac:dyDescent="0.3">
      <c r="B2397" s="205">
        <v>42391</v>
      </c>
      <c r="C2397" s="81">
        <v>224.13827499999999</v>
      </c>
      <c r="D2397" s="62">
        <f t="shared" si="74"/>
        <v>-0.56195102705734268</v>
      </c>
      <c r="E2397">
        <v>2.2877279427278114E-3</v>
      </c>
      <c r="G2397">
        <v>2390</v>
      </c>
      <c r="H2397">
        <f t="shared" ca="1" si="75"/>
        <v>4.2099039568776586E-2</v>
      </c>
    </row>
    <row r="2398" spans="2:8" x14ac:dyDescent="0.3">
      <c r="B2398" s="205">
        <v>44229</v>
      </c>
      <c r="C2398" s="81">
        <v>511.67401100000001</v>
      </c>
      <c r="D2398" s="62">
        <f t="shared" si="74"/>
        <v>5.6650894425664928</v>
      </c>
      <c r="E2398">
        <v>2.2846885392474232E-3</v>
      </c>
      <c r="G2398">
        <v>2391</v>
      </c>
      <c r="H2398">
        <f t="shared" ca="1" si="75"/>
        <v>3.1297388047866553E-2</v>
      </c>
    </row>
    <row r="2399" spans="2:8" x14ac:dyDescent="0.3">
      <c r="B2399" s="205">
        <v>40289</v>
      </c>
      <c r="C2399" s="81">
        <v>76.769264000000007</v>
      </c>
      <c r="D2399" s="62">
        <f t="shared" si="74"/>
        <v>-0.45324404025660925</v>
      </c>
      <c r="E2399">
        <v>2.2811155097564226E-3</v>
      </c>
      <c r="G2399">
        <v>2392</v>
      </c>
      <c r="H2399">
        <f t="shared" ca="1" si="75"/>
        <v>-3.8010116048163229E-3</v>
      </c>
    </row>
    <row r="2400" spans="2:8" x14ac:dyDescent="0.3">
      <c r="B2400" s="205">
        <v>41449</v>
      </c>
      <c r="C2400" s="81">
        <v>140.408646</v>
      </c>
      <c r="D2400" s="62">
        <f t="shared" si="74"/>
        <v>-0.63323790774818134</v>
      </c>
      <c r="E2400">
        <v>2.2718762312142348E-3</v>
      </c>
      <c r="G2400">
        <v>2393</v>
      </c>
      <c r="H2400">
        <f t="shared" ca="1" si="75"/>
        <v>1.6091221459324893E-2</v>
      </c>
    </row>
    <row r="2401" spans="2:8" x14ac:dyDescent="0.3">
      <c r="B2401" s="205">
        <v>43614</v>
      </c>
      <c r="C2401" s="81">
        <v>382.83303799999999</v>
      </c>
      <c r="D2401" s="62">
        <f t="shared" si="74"/>
        <v>9.0467344881689566</v>
      </c>
      <c r="E2401">
        <v>2.2607170745587266E-3</v>
      </c>
      <c r="G2401">
        <v>2394</v>
      </c>
      <c r="H2401">
        <f t="shared" ca="1" si="75"/>
        <v>1.4136733642682846E-2</v>
      </c>
    </row>
    <row r="2402" spans="2:8" x14ac:dyDescent="0.3">
      <c r="B2402" s="205">
        <v>39836</v>
      </c>
      <c r="C2402" s="81">
        <v>38.105221</v>
      </c>
      <c r="D2402" s="62">
        <f t="shared" si="74"/>
        <v>6.4659042038253505</v>
      </c>
      <c r="E2402">
        <v>2.2484111344589523E-3</v>
      </c>
      <c r="G2402">
        <v>2395</v>
      </c>
      <c r="H2402">
        <f t="shared" ca="1" si="75"/>
        <v>-1.3608792372456126E-2</v>
      </c>
    </row>
    <row r="2403" spans="2:8" x14ac:dyDescent="0.3">
      <c r="B2403" s="205">
        <v>37705</v>
      </c>
      <c r="C2403" s="81">
        <v>5.1038990000000002</v>
      </c>
      <c r="D2403" s="62">
        <f t="shared" si="74"/>
        <v>-0.98124004768327311</v>
      </c>
      <c r="E2403">
        <v>2.2474429813210193E-3</v>
      </c>
      <c r="G2403">
        <v>2396</v>
      </c>
      <c r="H2403">
        <f t="shared" ca="1" si="75"/>
        <v>4.147266151988057E-2</v>
      </c>
    </row>
    <row r="2404" spans="2:8" x14ac:dyDescent="0.3">
      <c r="B2404" s="205">
        <v>42844</v>
      </c>
      <c r="C2404" s="81">
        <v>272.06353799999999</v>
      </c>
      <c r="D2404" s="62">
        <f t="shared" si="74"/>
        <v>2.4815123044381293</v>
      </c>
      <c r="E2404">
        <v>2.244178474121786E-3</v>
      </c>
      <c r="G2404">
        <v>2397</v>
      </c>
      <c r="H2404">
        <f t="shared" ca="1" si="75"/>
        <v>5.330540897132631E-2</v>
      </c>
    </row>
    <row r="2405" spans="2:8" x14ac:dyDescent="0.3">
      <c r="B2405" s="205">
        <v>40284</v>
      </c>
      <c r="C2405" s="81">
        <v>78.145218</v>
      </c>
      <c r="D2405" s="62">
        <f t="shared" si="74"/>
        <v>-0.79772688831660232</v>
      </c>
      <c r="E2405">
        <v>2.2409503903335964E-3</v>
      </c>
      <c r="G2405">
        <v>2398</v>
      </c>
      <c r="H2405">
        <f t="shared" ca="1" si="75"/>
        <v>5.0858186488543622E-2</v>
      </c>
    </row>
    <row r="2406" spans="2:8" x14ac:dyDescent="0.3">
      <c r="B2406" s="205">
        <v>43648</v>
      </c>
      <c r="C2406" s="81">
        <v>386.33517499999999</v>
      </c>
      <c r="D2406" s="62">
        <f t="shared" si="74"/>
        <v>0.5264958763787313</v>
      </c>
      <c r="E2406">
        <v>2.2402583158788064E-3</v>
      </c>
      <c r="G2406">
        <v>2399</v>
      </c>
      <c r="H2406">
        <f t="shared" ca="1" si="75"/>
        <v>-6.1913006291357212E-3</v>
      </c>
    </row>
    <row r="2407" spans="2:8" x14ac:dyDescent="0.3">
      <c r="B2407" s="205">
        <v>42643</v>
      </c>
      <c r="C2407" s="81">
        <v>253.086288</v>
      </c>
      <c r="D2407" s="62">
        <f t="shared" si="74"/>
        <v>-7.723718610245231E-2</v>
      </c>
      <c r="E2407">
        <v>2.2172773744454288E-3</v>
      </c>
      <c r="G2407">
        <v>2400</v>
      </c>
      <c r="H2407">
        <f t="shared" ca="1" si="75"/>
        <v>7.003567252580252E-2</v>
      </c>
    </row>
    <row r="2408" spans="2:8" x14ac:dyDescent="0.3">
      <c r="B2408" s="205">
        <v>42628</v>
      </c>
      <c r="C2408" s="81">
        <v>274.27014200000002</v>
      </c>
      <c r="D2408" s="62">
        <f t="shared" si="74"/>
        <v>0.3129471384643811</v>
      </c>
      <c r="E2408">
        <v>2.216806544116213E-3</v>
      </c>
      <c r="G2408">
        <v>2401</v>
      </c>
      <c r="H2408">
        <f t="shared" ca="1" si="75"/>
        <v>2.8365175536882906E-2</v>
      </c>
    </row>
    <row r="2409" spans="2:8" x14ac:dyDescent="0.3">
      <c r="B2409" s="205">
        <v>41885</v>
      </c>
      <c r="C2409" s="81">
        <v>208.89656099999999</v>
      </c>
      <c r="D2409" s="62">
        <f t="shared" si="74"/>
        <v>1.9842922214478427</v>
      </c>
      <c r="E2409">
        <v>2.2026127799468749E-3</v>
      </c>
      <c r="G2409">
        <v>2402</v>
      </c>
      <c r="H2409">
        <f t="shared" ca="1" si="75"/>
        <v>1.2466577033396441E-2</v>
      </c>
    </row>
    <row r="2410" spans="2:8" x14ac:dyDescent="0.3">
      <c r="B2410" s="205">
        <v>40262</v>
      </c>
      <c r="C2410" s="81">
        <v>69.998694999999998</v>
      </c>
      <c r="D2410" s="62">
        <f t="shared" si="74"/>
        <v>6.6497033881495797</v>
      </c>
      <c r="E2410">
        <v>2.1888929343076946E-3</v>
      </c>
      <c r="G2410">
        <v>2403</v>
      </c>
      <c r="H2410">
        <f t="shared" ca="1" si="75"/>
        <v>8.639790202737422E-3</v>
      </c>
    </row>
    <row r="2411" spans="2:8" x14ac:dyDescent="0.3">
      <c r="B2411" s="205">
        <v>38230</v>
      </c>
      <c r="C2411" s="81">
        <v>9.1505109999999998</v>
      </c>
      <c r="D2411" s="62">
        <f t="shared" si="74"/>
        <v>-0.7674274836817554</v>
      </c>
      <c r="E2411">
        <v>2.1820062410000713E-3</v>
      </c>
      <c r="G2411">
        <v>2404</v>
      </c>
      <c r="H2411">
        <f t="shared" ca="1" si="75"/>
        <v>9.0641260446048116E-3</v>
      </c>
    </row>
    <row r="2412" spans="2:8" x14ac:dyDescent="0.3">
      <c r="B2412" s="205">
        <v>39665</v>
      </c>
      <c r="C2412" s="81">
        <v>39.344765000000002</v>
      </c>
      <c r="D2412" s="62">
        <f t="shared" si="74"/>
        <v>-0.8710967940822758</v>
      </c>
      <c r="E2412">
        <v>2.1773193271350712E-3</v>
      </c>
      <c r="G2412">
        <v>2405</v>
      </c>
      <c r="H2412">
        <f t="shared" ca="1" si="75"/>
        <v>-3.0362041962611608E-3</v>
      </c>
    </row>
    <row r="2413" spans="2:8" x14ac:dyDescent="0.3">
      <c r="B2413" s="205">
        <v>43166</v>
      </c>
      <c r="C2413" s="81">
        <v>305.22720299999997</v>
      </c>
      <c r="D2413" s="62">
        <f t="shared" si="74"/>
        <v>-0.38235319828814091</v>
      </c>
      <c r="E2413">
        <v>2.1691284892508197E-3</v>
      </c>
      <c r="G2413">
        <v>2406</v>
      </c>
      <c r="H2413">
        <f t="shared" ca="1" si="75"/>
        <v>-5.0110977733734286E-3</v>
      </c>
    </row>
    <row r="2414" spans="2:8" x14ac:dyDescent="0.3">
      <c r="B2414" s="205">
        <v>44155</v>
      </c>
      <c r="C2414" s="81">
        <v>494.17758199999997</v>
      </c>
      <c r="D2414" s="62">
        <f t="shared" si="74"/>
        <v>52.631900903025496</v>
      </c>
      <c r="E2414">
        <v>2.1684384238125354E-3</v>
      </c>
      <c r="G2414">
        <v>2407</v>
      </c>
      <c r="H2414">
        <f t="shared" ca="1" si="75"/>
        <v>-1.9009094428934566E-2</v>
      </c>
    </row>
    <row r="2415" spans="2:8" x14ac:dyDescent="0.3">
      <c r="B2415" s="205">
        <v>38184</v>
      </c>
      <c r="C2415" s="81">
        <v>9.2142470000000003</v>
      </c>
      <c r="D2415" s="62">
        <f t="shared" si="74"/>
        <v>-0.96461443304559291</v>
      </c>
      <c r="E2415">
        <v>2.1663353573708908E-3</v>
      </c>
      <c r="G2415">
        <v>2408</v>
      </c>
      <c r="H2415">
        <f t="shared" ca="1" si="75"/>
        <v>-5.3322197785058275E-3</v>
      </c>
    </row>
    <row r="2416" spans="2:8" x14ac:dyDescent="0.3">
      <c r="B2416" s="205">
        <v>42800</v>
      </c>
      <c r="C2416" s="81">
        <v>260.39562999999998</v>
      </c>
      <c r="D2416" s="62">
        <f t="shared" si="74"/>
        <v>2.6696272957434113</v>
      </c>
      <c r="E2416">
        <v>2.1640255686351472E-3</v>
      </c>
      <c r="G2416">
        <v>2409</v>
      </c>
      <c r="H2416">
        <f t="shared" ca="1" si="75"/>
        <v>-1.8610676323701874E-2</v>
      </c>
    </row>
    <row r="2417" spans="2:8" x14ac:dyDescent="0.3">
      <c r="B2417" s="205">
        <v>40192</v>
      </c>
      <c r="C2417" s="81">
        <v>70.959693999999999</v>
      </c>
      <c r="D2417" s="62">
        <f t="shared" si="74"/>
        <v>12.306338127211092</v>
      </c>
      <c r="E2417">
        <v>2.1589727001452988E-3</v>
      </c>
      <c r="G2417">
        <v>2410</v>
      </c>
      <c r="H2417">
        <f t="shared" ca="1" si="75"/>
        <v>-1.7587822003124101E-2</v>
      </c>
    </row>
    <row r="2418" spans="2:8" x14ac:dyDescent="0.3">
      <c r="B2418" s="205">
        <v>37693</v>
      </c>
      <c r="C2418" s="81">
        <v>5.3327739999999997</v>
      </c>
      <c r="D2418" s="62">
        <f t="shared" si="74"/>
        <v>-0.92519321952794176</v>
      </c>
      <c r="E2418">
        <v>2.1505901720058726E-3</v>
      </c>
      <c r="G2418">
        <v>2411</v>
      </c>
      <c r="H2418">
        <f t="shared" ca="1" si="75"/>
        <v>2.3302553553871914E-2</v>
      </c>
    </row>
    <row r="2419" spans="2:8" x14ac:dyDescent="0.3">
      <c r="B2419" s="205">
        <v>40163</v>
      </c>
      <c r="C2419" s="81">
        <v>71.287307999999996</v>
      </c>
      <c r="D2419" s="62">
        <f t="shared" si="74"/>
        <v>-0.78468740350549149</v>
      </c>
      <c r="E2419">
        <v>2.1490294194774261E-3</v>
      </c>
      <c r="G2419">
        <v>2412</v>
      </c>
      <c r="H2419">
        <f t="shared" ca="1" si="75"/>
        <v>1.9491289032776252E-2</v>
      </c>
    </row>
    <row r="2420" spans="2:8" x14ac:dyDescent="0.3">
      <c r="B2420" s="205">
        <v>43089</v>
      </c>
      <c r="C2420" s="81">
        <v>331.08749399999999</v>
      </c>
      <c r="D2420" s="62">
        <f t="shared" si="74"/>
        <v>0.26665279608423548</v>
      </c>
      <c r="E2420">
        <v>2.1425503161833621E-3</v>
      </c>
      <c r="G2420">
        <v>2413</v>
      </c>
      <c r="H2420">
        <f t="shared" ca="1" si="75"/>
        <v>2.2973756449003457E-2</v>
      </c>
    </row>
    <row r="2421" spans="2:8" x14ac:dyDescent="0.3">
      <c r="B2421" s="205">
        <v>42262</v>
      </c>
      <c r="C2421" s="81">
        <v>261.38772599999999</v>
      </c>
      <c r="D2421" s="62">
        <f t="shared" si="74"/>
        <v>0.73726809314594888</v>
      </c>
      <c r="E2421">
        <v>2.1301172325310647E-3</v>
      </c>
      <c r="G2421">
        <v>2414</v>
      </c>
      <c r="H2421">
        <f t="shared" ca="1" si="75"/>
        <v>-6.7244750024252993E-3</v>
      </c>
    </row>
    <row r="2422" spans="2:8" x14ac:dyDescent="0.3">
      <c r="B2422" s="205">
        <v>41617</v>
      </c>
      <c r="C2422" s="81">
        <v>150.45906099999999</v>
      </c>
      <c r="D2422" s="62">
        <f t="shared" si="74"/>
        <v>2.7632354612545904</v>
      </c>
      <c r="E2422">
        <v>2.1293683557019726E-3</v>
      </c>
      <c r="G2422">
        <v>2415</v>
      </c>
      <c r="H2422">
        <f t="shared" ca="1" si="75"/>
        <v>3.9293346994698436E-3</v>
      </c>
    </row>
    <row r="2423" spans="2:8" x14ac:dyDescent="0.3">
      <c r="B2423" s="205">
        <v>39490</v>
      </c>
      <c r="C2423" s="81">
        <v>39.981304000000002</v>
      </c>
      <c r="D2423" s="62">
        <f t="shared" si="74"/>
        <v>-0.92056162032525868</v>
      </c>
      <c r="E2423">
        <v>2.1264791254062818E-3</v>
      </c>
      <c r="G2423">
        <v>2416</v>
      </c>
      <c r="H2423">
        <f t="shared" ca="1" si="75"/>
        <v>-1.7340163286525965E-2</v>
      </c>
    </row>
    <row r="2424" spans="2:8" x14ac:dyDescent="0.3">
      <c r="B2424" s="205">
        <v>44140</v>
      </c>
      <c r="C2424" s="81">
        <v>503.29959100000002</v>
      </c>
      <c r="D2424" s="62">
        <f t="shared" si="74"/>
        <v>-8.9205663927119996E-2</v>
      </c>
      <c r="E2424">
        <v>2.1216244166198882E-3</v>
      </c>
      <c r="G2424">
        <v>2417</v>
      </c>
      <c r="H2424">
        <f t="shared" ca="1" si="75"/>
        <v>1.8639745610917729E-2</v>
      </c>
    </row>
    <row r="2425" spans="2:8" x14ac:dyDescent="0.3">
      <c r="B2425" s="205">
        <v>45195</v>
      </c>
      <c r="C2425" s="81">
        <v>552.59411599999999</v>
      </c>
      <c r="D2425" s="62">
        <f t="shared" si="74"/>
        <v>5.4015162232551974</v>
      </c>
      <c r="E2425">
        <v>2.0747193310424123E-3</v>
      </c>
      <c r="G2425">
        <v>2418</v>
      </c>
      <c r="H2425">
        <f t="shared" ca="1" si="75"/>
        <v>-2.8905075124055272E-2</v>
      </c>
    </row>
    <row r="2426" spans="2:8" x14ac:dyDescent="0.3">
      <c r="B2426" s="205">
        <v>40927</v>
      </c>
      <c r="C2426" s="81">
        <v>86.322379999999995</v>
      </c>
      <c r="D2426" s="62">
        <f t="shared" si="74"/>
        <v>-0.82999038897095023</v>
      </c>
      <c r="E2426">
        <v>2.0743946822613505E-3</v>
      </c>
      <c r="G2426">
        <v>2419</v>
      </c>
      <c r="H2426">
        <f t="shared" ca="1" si="75"/>
        <v>1.4575849828915268E-2</v>
      </c>
    </row>
    <row r="2427" spans="2:8" x14ac:dyDescent="0.3">
      <c r="B2427" s="205">
        <v>45412</v>
      </c>
      <c r="C2427" s="81">
        <v>507.75</v>
      </c>
      <c r="D2427" s="62">
        <f t="shared" si="74"/>
        <v>0.39013119268333729</v>
      </c>
      <c r="E2427">
        <v>2.0722083582662017E-3</v>
      </c>
      <c r="G2427">
        <v>2420</v>
      </c>
      <c r="H2427">
        <f t="shared" ca="1" si="75"/>
        <v>-3.8312575780333147E-2</v>
      </c>
    </row>
    <row r="2428" spans="2:8" x14ac:dyDescent="0.3">
      <c r="B2428" s="205">
        <v>43263</v>
      </c>
      <c r="C2428" s="81">
        <v>365.25329599999998</v>
      </c>
      <c r="D2428" s="62">
        <f t="shared" si="74"/>
        <v>0.13806793092819741</v>
      </c>
      <c r="E2428">
        <v>2.0713540190507584E-3</v>
      </c>
      <c r="G2428">
        <v>2421</v>
      </c>
      <c r="H2428">
        <f t="shared" ca="1" si="75"/>
        <v>-3.1820615932320719E-3</v>
      </c>
    </row>
    <row r="2429" spans="2:8" x14ac:dyDescent="0.3">
      <c r="B2429" s="205">
        <v>43062</v>
      </c>
      <c r="C2429" s="81">
        <v>320.94155899999998</v>
      </c>
      <c r="D2429" s="62">
        <f t="shared" si="74"/>
        <v>9.0269852812669118</v>
      </c>
      <c r="E2429">
        <v>2.062704866640877E-3</v>
      </c>
      <c r="G2429">
        <v>2422</v>
      </c>
      <c r="H2429">
        <f t="shared" ca="1" si="75"/>
        <v>1.8724123540032445E-2</v>
      </c>
    </row>
    <row r="2430" spans="2:8" x14ac:dyDescent="0.3">
      <c r="B2430" s="205">
        <v>38779</v>
      </c>
      <c r="C2430" s="81">
        <v>32.007781999999999</v>
      </c>
      <c r="D2430" s="62">
        <f t="shared" si="74"/>
        <v>-0.38892185363059029</v>
      </c>
      <c r="E2430">
        <v>2.0626828163237084E-3</v>
      </c>
      <c r="G2430">
        <v>2423</v>
      </c>
      <c r="H2430">
        <f t="shared" ca="1" si="75"/>
        <v>-1.8853464539346016E-2</v>
      </c>
    </row>
    <row r="2431" spans="2:8" x14ac:dyDescent="0.3">
      <c r="B2431" s="205">
        <v>39990</v>
      </c>
      <c r="C2431" s="81">
        <v>52.379196</v>
      </c>
      <c r="D2431" s="62">
        <f t="shared" si="74"/>
        <v>-0.89931488145837846</v>
      </c>
      <c r="E2431">
        <v>2.0618533033922018E-3</v>
      </c>
      <c r="G2431">
        <v>2424</v>
      </c>
      <c r="H2431">
        <f t="shared" ca="1" si="75"/>
        <v>2.7093311254443624E-2</v>
      </c>
    </row>
    <row r="2432" spans="2:8" x14ac:dyDescent="0.3">
      <c r="B2432" s="205">
        <v>44203</v>
      </c>
      <c r="C2432" s="81">
        <v>520.22778300000004</v>
      </c>
      <c r="D2432" s="62">
        <f t="shared" si="74"/>
        <v>52.564316476747621</v>
      </c>
      <c r="E2432">
        <v>2.059395603228301E-3</v>
      </c>
      <c r="G2432">
        <v>2425</v>
      </c>
      <c r="H2432">
        <f t="shared" ca="1" si="75"/>
        <v>-1.8646936167188075E-2</v>
      </c>
    </row>
    <row r="2433" spans="2:8" x14ac:dyDescent="0.3">
      <c r="B2433" s="205">
        <v>38247</v>
      </c>
      <c r="C2433" s="81">
        <v>9.7122080000000004</v>
      </c>
      <c r="D2433" s="62">
        <f t="shared" si="74"/>
        <v>-0.96986246737360804</v>
      </c>
      <c r="E2433">
        <v>2.0551388841170332E-3</v>
      </c>
      <c r="G2433">
        <v>2426</v>
      </c>
      <c r="H2433">
        <f t="shared" ca="1" si="75"/>
        <v>2.4230685486216274E-2</v>
      </c>
    </row>
    <row r="2434" spans="2:8" x14ac:dyDescent="0.3">
      <c r="B2434" s="205">
        <v>43073</v>
      </c>
      <c r="C2434" s="81">
        <v>322.262878</v>
      </c>
      <c r="D2434" s="62">
        <f t="shared" si="74"/>
        <v>-0.4228961354427071</v>
      </c>
      <c r="E2434">
        <v>2.0542270238085181E-3</v>
      </c>
      <c r="G2434">
        <v>2427</v>
      </c>
      <c r="H2434">
        <f t="shared" ca="1" si="75"/>
        <v>-6.6588262909730064E-2</v>
      </c>
    </row>
    <row r="2435" spans="2:8" x14ac:dyDescent="0.3">
      <c r="B2435" s="205">
        <v>45191</v>
      </c>
      <c r="C2435" s="81">
        <v>558.41400099999998</v>
      </c>
      <c r="D2435" s="62">
        <f t="shared" si="74"/>
        <v>98.924682764086498</v>
      </c>
      <c r="E2435">
        <v>2.0529421756483967E-3</v>
      </c>
      <c r="G2435">
        <v>2428</v>
      </c>
      <c r="H2435">
        <f t="shared" ca="1" si="75"/>
        <v>1.6781055516227158E-2</v>
      </c>
    </row>
    <row r="2436" spans="2:8" x14ac:dyDescent="0.3">
      <c r="B2436" s="205">
        <v>37684</v>
      </c>
      <c r="C2436" s="81">
        <v>5.588349</v>
      </c>
      <c r="D2436" s="62">
        <f t="shared" si="74"/>
        <v>0</v>
      </c>
      <c r="E2436">
        <v>2.0522139165386655E-3</v>
      </c>
      <c r="G2436">
        <v>2429</v>
      </c>
      <c r="H2436">
        <f t="shared" ca="1" si="75"/>
        <v>5.5507698510300482E-3</v>
      </c>
    </row>
    <row r="2437" spans="2:8" x14ac:dyDescent="0.3">
      <c r="B2437" s="205">
        <v>37622</v>
      </c>
      <c r="C2437" s="81">
        <v>5.588349</v>
      </c>
      <c r="D2437" s="62">
        <f t="shared" si="74"/>
        <v>-6.7797092150619943E-3</v>
      </c>
      <c r="E2437">
        <v>2.0522139165386655E-3</v>
      </c>
      <c r="G2437">
        <v>2430</v>
      </c>
      <c r="H2437">
        <f t="shared" ca="1" si="75"/>
        <v>-3.970958477334071E-2</v>
      </c>
    </row>
    <row r="2438" spans="2:8" x14ac:dyDescent="0.3">
      <c r="B2438" s="205">
        <v>37616</v>
      </c>
      <c r="C2438" s="81">
        <v>5.6264950000000002</v>
      </c>
      <c r="D2438" s="62">
        <f t="shared" si="74"/>
        <v>-0.98687833760355814</v>
      </c>
      <c r="E2438">
        <v>2.0380936878400587E-3</v>
      </c>
      <c r="G2438">
        <v>2431</v>
      </c>
      <c r="H2438">
        <f t="shared" ca="1" si="75"/>
        <v>-1.1265835517512934E-2</v>
      </c>
    </row>
    <row r="2439" spans="2:8" x14ac:dyDescent="0.3">
      <c r="B2439" s="205">
        <v>43964</v>
      </c>
      <c r="C2439" s="81">
        <v>428.79437300000001</v>
      </c>
      <c r="D2439" s="62">
        <f t="shared" si="74"/>
        <v>9.1743278882010824</v>
      </c>
      <c r="E2439">
        <v>2.0306998146417551E-3</v>
      </c>
      <c r="G2439">
        <v>2432</v>
      </c>
      <c r="H2439">
        <f t="shared" ca="1" si="75"/>
        <v>-1.7460369773249523E-2</v>
      </c>
    </row>
    <row r="2440" spans="2:8" x14ac:dyDescent="0.3">
      <c r="B2440" s="205">
        <v>39615</v>
      </c>
      <c r="C2440" s="81">
        <v>42.144736999999999</v>
      </c>
      <c r="D2440" s="62">
        <f t="shared" ref="D2440:D2503" si="76">(C2440-C2441)/C2441</f>
        <v>-0.5255292844207432</v>
      </c>
      <c r="E2440">
        <v>2.0168136355973444E-3</v>
      </c>
      <c r="G2440">
        <v>2433</v>
      </c>
      <c r="H2440">
        <f t="shared" ca="1" si="75"/>
        <v>2.4093964451108868E-2</v>
      </c>
    </row>
    <row r="2441" spans="2:8" x14ac:dyDescent="0.3">
      <c r="B2441" s="205">
        <v>40849</v>
      </c>
      <c r="C2441" s="81">
        <v>88.824737999999996</v>
      </c>
      <c r="D2441" s="62">
        <f t="shared" si="76"/>
        <v>14.647800229014356</v>
      </c>
      <c r="E2441">
        <v>2.0053138193448943E-3</v>
      </c>
      <c r="G2441">
        <v>2434</v>
      </c>
      <c r="H2441">
        <f t="shared" ref="H2441:H2504" ca="1" si="77">_xlfn.NORM.INV(RAND(),N$10,N$11)</f>
        <v>4.0288492132204437E-2</v>
      </c>
    </row>
    <row r="2442" spans="2:8" x14ac:dyDescent="0.3">
      <c r="B2442" s="205">
        <v>37557</v>
      </c>
      <c r="C2442" s="81">
        <v>5.6764999999999999</v>
      </c>
      <c r="D2442" s="62">
        <f t="shared" si="76"/>
        <v>-0.86634753004396403</v>
      </c>
      <c r="E2442">
        <v>1.9974638070007758E-3</v>
      </c>
      <c r="G2442">
        <v>2435</v>
      </c>
      <c r="H2442">
        <f t="shared" ca="1" si="77"/>
        <v>-1.1949797968824048E-3</v>
      </c>
    </row>
    <row r="2443" spans="2:8" x14ac:dyDescent="0.3">
      <c r="B2443" s="205">
        <v>39288</v>
      </c>
      <c r="C2443" s="81">
        <v>42.472092000000004</v>
      </c>
      <c r="D2443" s="62">
        <f t="shared" si="76"/>
        <v>-0.52315341582728436</v>
      </c>
      <c r="E2443">
        <v>1.9880946463372365E-3</v>
      </c>
      <c r="G2443">
        <v>2436</v>
      </c>
      <c r="H2443">
        <f t="shared" ca="1" si="77"/>
        <v>-1.4882624943043776E-2</v>
      </c>
    </row>
    <row r="2444" spans="2:8" x14ac:dyDescent="0.3">
      <c r="B2444" s="205">
        <v>40674</v>
      </c>
      <c r="C2444" s="81">
        <v>89.068672000000007</v>
      </c>
      <c r="D2444" s="62">
        <f t="shared" si="76"/>
        <v>-1.4112459467679354E-2</v>
      </c>
      <c r="E2444">
        <v>1.9877722370326943E-3</v>
      </c>
      <c r="G2444">
        <v>2437</v>
      </c>
      <c r="H2444">
        <f t="shared" ca="1" si="77"/>
        <v>2.2305217515519383E-2</v>
      </c>
    </row>
    <row r="2445" spans="2:8" x14ac:dyDescent="0.3">
      <c r="B2445" s="205">
        <v>40912</v>
      </c>
      <c r="C2445" s="81">
        <v>90.343643</v>
      </c>
      <c r="D2445" s="62">
        <f t="shared" si="76"/>
        <v>-0.68407379581875627</v>
      </c>
      <c r="E2445">
        <v>1.9823789083694924E-3</v>
      </c>
      <c r="G2445">
        <v>2438</v>
      </c>
      <c r="H2445">
        <f t="shared" ca="1" si="77"/>
        <v>3.3775230124465039E-2</v>
      </c>
    </row>
    <row r="2446" spans="2:8" x14ac:dyDescent="0.3">
      <c r="B2446" s="205">
        <v>42930</v>
      </c>
      <c r="C2446" s="81">
        <v>285.96438599999999</v>
      </c>
      <c r="D2446" s="62">
        <f t="shared" si="76"/>
        <v>-0.4361344979134516</v>
      </c>
      <c r="E2446">
        <v>1.976904870665183E-3</v>
      </c>
      <c r="G2446">
        <v>2439</v>
      </c>
      <c r="H2446">
        <f t="shared" ca="1" si="77"/>
        <v>-3.3201536155190559E-2</v>
      </c>
    </row>
    <row r="2447" spans="2:8" x14ac:dyDescent="0.3">
      <c r="B2447" s="205">
        <v>45405</v>
      </c>
      <c r="C2447" s="81">
        <v>507.14999399999999</v>
      </c>
      <c r="D2447" s="62">
        <f t="shared" si="76"/>
        <v>7.8425706161358216E-2</v>
      </c>
      <c r="E2447">
        <v>1.9756989269074259E-3</v>
      </c>
      <c r="G2447">
        <v>2440</v>
      </c>
      <c r="H2447">
        <f t="shared" ca="1" si="77"/>
        <v>-1.143808903399543E-2</v>
      </c>
    </row>
    <row r="2448" spans="2:8" x14ac:dyDescent="0.3">
      <c r="B2448" s="205">
        <v>43851</v>
      </c>
      <c r="C2448" s="81">
        <v>470.26882899999998</v>
      </c>
      <c r="D2448" s="62">
        <f t="shared" si="76"/>
        <v>0.78570717436290582</v>
      </c>
      <c r="E2448">
        <v>1.9544584347669907E-3</v>
      </c>
      <c r="G2448">
        <v>2441</v>
      </c>
      <c r="H2448">
        <f t="shared" ca="1" si="77"/>
        <v>2.0332498497917847E-3</v>
      </c>
    </row>
    <row r="2449" spans="2:8" x14ac:dyDescent="0.3">
      <c r="B2449" s="205">
        <v>42640</v>
      </c>
      <c r="C2449" s="81">
        <v>263.35159299999998</v>
      </c>
      <c r="D2449" s="62">
        <f t="shared" si="76"/>
        <v>44.338908312490354</v>
      </c>
      <c r="E2449">
        <v>1.9528164839342967E-3</v>
      </c>
      <c r="G2449">
        <v>2442</v>
      </c>
      <c r="H2449">
        <f t="shared" ca="1" si="77"/>
        <v>-3.1010395259113682E-2</v>
      </c>
    </row>
    <row r="2450" spans="2:8" x14ac:dyDescent="0.3">
      <c r="B2450" s="205">
        <v>37533</v>
      </c>
      <c r="C2450" s="81">
        <v>5.8085120000000003</v>
      </c>
      <c r="D2450" s="62">
        <f t="shared" si="76"/>
        <v>-0.98610938782475588</v>
      </c>
      <c r="E2450">
        <v>1.9518053293687675E-3</v>
      </c>
      <c r="G2450">
        <v>2443</v>
      </c>
      <c r="H2450">
        <f t="shared" ca="1" si="77"/>
        <v>-1.290566517792683E-2</v>
      </c>
    </row>
    <row r="2451" spans="2:8" x14ac:dyDescent="0.3">
      <c r="B2451" s="205">
        <v>43370</v>
      </c>
      <c r="C2451" s="81">
        <v>418.16098</v>
      </c>
      <c r="D2451" s="62">
        <f t="shared" si="76"/>
        <v>-0.25882181343051319</v>
      </c>
      <c r="E2451">
        <v>1.9473256851932101E-3</v>
      </c>
      <c r="G2451">
        <v>2444</v>
      </c>
      <c r="H2451">
        <f t="shared" ca="1" si="77"/>
        <v>-1.2133468246233656E-2</v>
      </c>
    </row>
    <row r="2452" spans="2:8" x14ac:dyDescent="0.3">
      <c r="B2452" s="205">
        <v>45177</v>
      </c>
      <c r="C2452" s="81">
        <v>564.18414299999995</v>
      </c>
      <c r="D2452" s="62">
        <f t="shared" si="76"/>
        <v>5.1899483582296853</v>
      </c>
      <c r="E2452">
        <v>1.9433825910026149E-3</v>
      </c>
      <c r="G2452">
        <v>2445</v>
      </c>
      <c r="H2452">
        <f t="shared" ca="1" si="77"/>
        <v>5.1543429701384723E-3</v>
      </c>
    </row>
    <row r="2453" spans="2:8" x14ac:dyDescent="0.3">
      <c r="B2453" s="205">
        <v>40654</v>
      </c>
      <c r="C2453" s="81">
        <v>91.145210000000006</v>
      </c>
      <c r="D2453" s="62">
        <f t="shared" si="76"/>
        <v>0</v>
      </c>
      <c r="E2453">
        <v>1.9429811167520328E-3</v>
      </c>
      <c r="G2453">
        <v>2446</v>
      </c>
      <c r="H2453">
        <f t="shared" ca="1" si="77"/>
        <v>3.0750506473591229E-2</v>
      </c>
    </row>
    <row r="2454" spans="2:8" x14ac:dyDescent="0.3">
      <c r="B2454" s="205">
        <v>40548</v>
      </c>
      <c r="C2454" s="81">
        <v>91.145210000000006</v>
      </c>
      <c r="D2454" s="62">
        <f t="shared" si="76"/>
        <v>-0.21895932390320183</v>
      </c>
      <c r="E2454">
        <v>1.9429811167520328E-3</v>
      </c>
      <c r="G2454">
        <v>2447</v>
      </c>
      <c r="H2454">
        <f t="shared" ca="1" si="77"/>
        <v>3.411255785989617E-2</v>
      </c>
    </row>
    <row r="2455" spans="2:8" x14ac:dyDescent="0.3">
      <c r="B2455" s="205">
        <v>41332</v>
      </c>
      <c r="C2455" s="81">
        <v>116.697136</v>
      </c>
      <c r="D2455" s="62">
        <f t="shared" si="76"/>
        <v>0.26358179115544661</v>
      </c>
      <c r="E2455">
        <v>1.9407734238466802E-3</v>
      </c>
      <c r="G2455">
        <v>2448</v>
      </c>
      <c r="H2455">
        <f t="shared" ca="1" si="77"/>
        <v>1.9669111300960777E-2</v>
      </c>
    </row>
    <row r="2456" spans="2:8" x14ac:dyDescent="0.3">
      <c r="B2456" s="205">
        <v>40955</v>
      </c>
      <c r="C2456" s="81">
        <v>92.354240000000004</v>
      </c>
      <c r="D2456" s="62">
        <f t="shared" si="76"/>
        <v>1.5486324917041476</v>
      </c>
      <c r="E2456">
        <v>1.938887853545364E-3</v>
      </c>
      <c r="G2456">
        <v>2449</v>
      </c>
      <c r="H2456">
        <f t="shared" ca="1" si="77"/>
        <v>8.9595783316751554E-3</v>
      </c>
    </row>
    <row r="2457" spans="2:8" x14ac:dyDescent="0.3">
      <c r="B2457" s="205">
        <v>38812</v>
      </c>
      <c r="C2457" s="81">
        <v>36.236781999999998</v>
      </c>
      <c r="D2457" s="62">
        <f t="shared" si="76"/>
        <v>-0.93559085134463749</v>
      </c>
      <c r="E2457">
        <v>1.9358932469689077E-3</v>
      </c>
      <c r="G2457">
        <v>2450</v>
      </c>
      <c r="H2457">
        <f t="shared" ca="1" si="77"/>
        <v>-1.7524985914935395E-2</v>
      </c>
    </row>
    <row r="2458" spans="2:8" x14ac:dyDescent="0.3">
      <c r="B2458" s="205">
        <v>44806</v>
      </c>
      <c r="C2458" s="81">
        <v>562.603027</v>
      </c>
      <c r="D2458" s="62">
        <f t="shared" si="76"/>
        <v>3.7943219427640118</v>
      </c>
      <c r="E2458">
        <v>1.9312111283591809E-3</v>
      </c>
      <c r="G2458">
        <v>2451</v>
      </c>
      <c r="H2458">
        <f t="shared" ca="1" si="77"/>
        <v>1.7379467208534682E-2</v>
      </c>
    </row>
    <row r="2459" spans="2:8" x14ac:dyDescent="0.3">
      <c r="B2459" s="205">
        <v>41204</v>
      </c>
      <c r="C2459" s="81">
        <v>117.34777800000001</v>
      </c>
      <c r="D2459" s="62">
        <f t="shared" si="76"/>
        <v>18.61927650896995</v>
      </c>
      <c r="E2459">
        <v>1.9202654279197248E-3</v>
      </c>
      <c r="G2459">
        <v>2452</v>
      </c>
      <c r="H2459">
        <f t="shared" ca="1" si="77"/>
        <v>-4.1077059774556134E-2</v>
      </c>
    </row>
    <row r="2460" spans="2:8" x14ac:dyDescent="0.3">
      <c r="B2460" s="205">
        <v>37790</v>
      </c>
      <c r="C2460" s="81">
        <v>5.981249</v>
      </c>
      <c r="D2460" s="62">
        <f t="shared" si="76"/>
        <v>-0.936070862215859</v>
      </c>
      <c r="E2460">
        <v>1.9166448764591098E-3</v>
      </c>
      <c r="G2460">
        <v>2453</v>
      </c>
      <c r="H2460">
        <f t="shared" ca="1" si="77"/>
        <v>-9.1392809933854048E-3</v>
      </c>
    </row>
    <row r="2461" spans="2:8" x14ac:dyDescent="0.3">
      <c r="B2461" s="205">
        <v>41053</v>
      </c>
      <c r="C2461" s="81">
        <v>93.560608000000002</v>
      </c>
      <c r="D2461" s="62">
        <f t="shared" si="76"/>
        <v>-1.9067872980428129E-3</v>
      </c>
      <c r="E2461">
        <v>1.9138507682148189E-3</v>
      </c>
      <c r="G2461">
        <v>2454</v>
      </c>
      <c r="H2461">
        <f t="shared" ca="1" si="77"/>
        <v>2.974693500394073E-3</v>
      </c>
    </row>
    <row r="2462" spans="2:8" x14ac:dyDescent="0.3">
      <c r="B2462" s="205">
        <v>41051</v>
      </c>
      <c r="C2462" s="81">
        <v>93.739349000000004</v>
      </c>
      <c r="D2462" s="62">
        <f t="shared" si="76"/>
        <v>-0.83494459825198353</v>
      </c>
      <c r="E2462">
        <v>1.9104300818566962E-3</v>
      </c>
      <c r="G2462">
        <v>2455</v>
      </c>
      <c r="H2462">
        <f t="shared" ca="1" si="77"/>
        <v>6.2602419846894174E-3</v>
      </c>
    </row>
    <row r="2463" spans="2:8" x14ac:dyDescent="0.3">
      <c r="B2463" s="205">
        <v>44543</v>
      </c>
      <c r="C2463" s="81">
        <v>567.92657499999996</v>
      </c>
      <c r="D2463" s="62">
        <f t="shared" si="76"/>
        <v>-3.871609734857632E-3</v>
      </c>
      <c r="E2463">
        <v>1.9039058718295992E-3</v>
      </c>
      <c r="G2463">
        <v>2456</v>
      </c>
      <c r="H2463">
        <f t="shared" ca="1" si="77"/>
        <v>2.0665083076879802E-2</v>
      </c>
    </row>
    <row r="2464" spans="2:8" x14ac:dyDescent="0.3">
      <c r="B2464" s="205">
        <v>44564</v>
      </c>
      <c r="C2464" s="81">
        <v>570.13391100000001</v>
      </c>
      <c r="D2464" s="62">
        <f t="shared" si="76"/>
        <v>5.1322499862809687</v>
      </c>
      <c r="E2464">
        <v>1.8964115524849026E-3</v>
      </c>
      <c r="G2464">
        <v>2457</v>
      </c>
      <c r="H2464">
        <f t="shared" ca="1" si="77"/>
        <v>1.5873832305850905E-4</v>
      </c>
    </row>
    <row r="2465" spans="2:8" x14ac:dyDescent="0.3">
      <c r="B2465" s="205">
        <v>40427</v>
      </c>
      <c r="C2465" s="81">
        <v>92.973038000000003</v>
      </c>
      <c r="D2465" s="62">
        <f t="shared" si="76"/>
        <v>-0.65938184929183841</v>
      </c>
      <c r="E2465">
        <v>1.8949171901155031E-3</v>
      </c>
      <c r="G2465">
        <v>2458</v>
      </c>
      <c r="H2465">
        <f t="shared" ca="1" si="77"/>
        <v>9.6860470673987772E-3</v>
      </c>
    </row>
    <row r="2466" spans="2:8" x14ac:dyDescent="0.3">
      <c r="B2466" s="205">
        <v>42846</v>
      </c>
      <c r="C2466" s="81">
        <v>272.95385700000003</v>
      </c>
      <c r="D2466" s="62">
        <f t="shared" si="76"/>
        <v>-0.50564732044838256</v>
      </c>
      <c r="E2466">
        <v>1.8917298528285716E-3</v>
      </c>
      <c r="G2466">
        <v>2459</v>
      </c>
      <c r="H2466">
        <f t="shared" ca="1" si="77"/>
        <v>3.8758546400807239E-3</v>
      </c>
    </row>
    <row r="2467" spans="2:8" x14ac:dyDescent="0.3">
      <c r="B2467" s="205">
        <v>44944</v>
      </c>
      <c r="C2467" s="81">
        <v>552.14398200000005</v>
      </c>
      <c r="D2467" s="62">
        <f t="shared" si="76"/>
        <v>8.5326436825386338</v>
      </c>
      <c r="E2467">
        <v>1.8866376076274898E-3</v>
      </c>
      <c r="G2467">
        <v>2460</v>
      </c>
      <c r="H2467">
        <f t="shared" ca="1" si="77"/>
        <v>-3.6700082282420415E-2</v>
      </c>
    </row>
    <row r="2468" spans="2:8" x14ac:dyDescent="0.3">
      <c r="B2468" s="205">
        <v>40017</v>
      </c>
      <c r="C2468" s="81">
        <v>57.921391</v>
      </c>
      <c r="D2468" s="62">
        <f t="shared" si="76"/>
        <v>-0.78971126361656308</v>
      </c>
      <c r="E2468">
        <v>1.8795514738631778E-3</v>
      </c>
      <c r="G2468">
        <v>2461</v>
      </c>
      <c r="H2468">
        <f t="shared" ca="1" si="77"/>
        <v>-2.0631650349525594E-2</v>
      </c>
    </row>
    <row r="2469" spans="2:8" x14ac:dyDescent="0.3">
      <c r="B2469" s="205">
        <v>42850</v>
      </c>
      <c r="C2469" s="81">
        <v>275.43743899999998</v>
      </c>
      <c r="D2469" s="62">
        <f t="shared" si="76"/>
        <v>-0.28429544414294045</v>
      </c>
      <c r="E2469">
        <v>1.8750886433448037E-3</v>
      </c>
      <c r="G2469">
        <v>2462</v>
      </c>
      <c r="H2469">
        <f t="shared" ca="1" si="77"/>
        <v>5.2436472677310974E-3</v>
      </c>
    </row>
    <row r="2470" spans="2:8" x14ac:dyDescent="0.3">
      <c r="B2470" s="205">
        <v>43563</v>
      </c>
      <c r="C2470" s="81">
        <v>384.847961</v>
      </c>
      <c r="D2470" s="62">
        <f t="shared" si="76"/>
        <v>0.37915829808018581</v>
      </c>
      <c r="E2470">
        <v>1.8733425608565626E-3</v>
      </c>
      <c r="G2470">
        <v>2463</v>
      </c>
      <c r="H2470">
        <f t="shared" ca="1" si="77"/>
        <v>1.7276449072253109E-2</v>
      </c>
    </row>
    <row r="2471" spans="2:8" x14ac:dyDescent="0.3">
      <c r="B2471" s="205">
        <v>42682</v>
      </c>
      <c r="C2471" s="81">
        <v>279.04553199999998</v>
      </c>
      <c r="D2471" s="62">
        <f t="shared" si="76"/>
        <v>-0.50612877456375038</v>
      </c>
      <c r="E2471">
        <v>1.8504677273305456E-3</v>
      </c>
      <c r="G2471">
        <v>2464</v>
      </c>
      <c r="H2471">
        <f t="shared" ca="1" si="77"/>
        <v>-1.509381964377236E-2</v>
      </c>
    </row>
    <row r="2472" spans="2:8" x14ac:dyDescent="0.3">
      <c r="B2472" s="205">
        <v>45104</v>
      </c>
      <c r="C2472" s="81">
        <v>565.01678500000003</v>
      </c>
      <c r="D2472" s="62">
        <f t="shared" si="76"/>
        <v>1.2397544663024245</v>
      </c>
      <c r="E2472">
        <v>1.8435750145444603E-3</v>
      </c>
      <c r="G2472">
        <v>2465</v>
      </c>
      <c r="H2472">
        <f t="shared" ca="1" si="77"/>
        <v>2.0551862685611972E-3</v>
      </c>
    </row>
    <row r="2473" spans="2:8" x14ac:dyDescent="0.3">
      <c r="B2473" s="205">
        <v>42306</v>
      </c>
      <c r="C2473" s="81">
        <v>252.26728800000001</v>
      </c>
      <c r="D2473" s="62">
        <f t="shared" si="76"/>
        <v>-0.5534457413607744</v>
      </c>
      <c r="E2473">
        <v>1.8384152964273028E-3</v>
      </c>
      <c r="G2473">
        <v>2466</v>
      </c>
      <c r="H2473">
        <f t="shared" ca="1" si="77"/>
        <v>2.65220195469427E-2</v>
      </c>
    </row>
    <row r="2474" spans="2:8" x14ac:dyDescent="0.3">
      <c r="B2474" s="205">
        <v>44802</v>
      </c>
      <c r="C2474" s="81">
        <v>564.91967799999998</v>
      </c>
      <c r="D2474" s="62">
        <f t="shared" si="76"/>
        <v>23.853108375883284</v>
      </c>
      <c r="E2474">
        <v>1.8356504703373946E-3</v>
      </c>
      <c r="G2474">
        <v>2467</v>
      </c>
      <c r="H2474">
        <f t="shared" ca="1" si="77"/>
        <v>2.7322208390300005E-2</v>
      </c>
    </row>
    <row r="2475" spans="2:8" x14ac:dyDescent="0.3">
      <c r="B2475" s="205">
        <v>38672</v>
      </c>
      <c r="C2475" s="81">
        <v>22.730343000000001</v>
      </c>
      <c r="D2475" s="62">
        <f t="shared" si="76"/>
        <v>-0.91175420348703839</v>
      </c>
      <c r="E2475">
        <v>1.8149633814169637E-3</v>
      </c>
      <c r="G2475">
        <v>2468</v>
      </c>
      <c r="H2475">
        <f t="shared" ca="1" si="77"/>
        <v>-3.3735647546122016E-3</v>
      </c>
    </row>
    <row r="2476" spans="2:8" x14ac:dyDescent="0.3">
      <c r="B2476" s="205">
        <v>42373</v>
      </c>
      <c r="C2476" s="81">
        <v>257.57989500000002</v>
      </c>
      <c r="D2476" s="62">
        <f t="shared" si="76"/>
        <v>-0.50612275068832946</v>
      </c>
      <c r="E2476">
        <v>1.8087520876566509E-3</v>
      </c>
      <c r="G2476">
        <v>2469</v>
      </c>
      <c r="H2476">
        <f t="shared" ca="1" si="77"/>
        <v>-1.9510838438831012E-2</v>
      </c>
    </row>
    <row r="2477" spans="2:8" x14ac:dyDescent="0.3">
      <c r="B2477" s="205">
        <v>45070</v>
      </c>
      <c r="C2477" s="81">
        <v>521.54638699999998</v>
      </c>
      <c r="D2477" s="62">
        <f t="shared" si="76"/>
        <v>1.0226024510210172</v>
      </c>
      <c r="E2477">
        <v>1.8070011272179156E-3</v>
      </c>
      <c r="G2477">
        <v>2470</v>
      </c>
      <c r="H2477">
        <f t="shared" ca="1" si="77"/>
        <v>2.9028220988962891E-2</v>
      </c>
    </row>
    <row r="2478" spans="2:8" x14ac:dyDescent="0.3">
      <c r="B2478" s="205">
        <v>42366</v>
      </c>
      <c r="C2478" s="81">
        <v>257.85906999999997</v>
      </c>
      <c r="D2478" s="62">
        <f t="shared" si="76"/>
        <v>3.2615889616349674</v>
      </c>
      <c r="E2478">
        <v>1.8069109323619703E-3</v>
      </c>
      <c r="G2478">
        <v>2471</v>
      </c>
      <c r="H2478">
        <f t="shared" ca="1" si="77"/>
        <v>-2.7488066901079945E-2</v>
      </c>
    </row>
    <row r="2479" spans="2:8" x14ac:dyDescent="0.3">
      <c r="B2479" s="205">
        <v>40094</v>
      </c>
      <c r="C2479" s="81">
        <v>60.507728999999998</v>
      </c>
      <c r="D2479" s="62">
        <f t="shared" si="76"/>
        <v>-0.89034251175465562</v>
      </c>
      <c r="E2479">
        <v>1.7986860398061725E-3</v>
      </c>
      <c r="G2479">
        <v>2472</v>
      </c>
      <c r="H2479">
        <f t="shared" ca="1" si="77"/>
        <v>1.8393930233931825E-2</v>
      </c>
    </row>
    <row r="2480" spans="2:8" x14ac:dyDescent="0.3">
      <c r="B2480" s="205">
        <v>44558</v>
      </c>
      <c r="C2480" s="81">
        <v>551.78839100000005</v>
      </c>
      <c r="D2480" s="62">
        <f t="shared" si="76"/>
        <v>5.7603932050979453E-2</v>
      </c>
      <c r="E2480">
        <v>1.7810545902043741E-3</v>
      </c>
      <c r="G2480">
        <v>2473</v>
      </c>
      <c r="H2480">
        <f t="shared" ca="1" si="77"/>
        <v>2.6239154403359589E-2</v>
      </c>
    </row>
    <row r="2481" spans="2:8" x14ac:dyDescent="0.3">
      <c r="B2481" s="205">
        <v>44337</v>
      </c>
      <c r="C2481" s="81">
        <v>521.73443599999996</v>
      </c>
      <c r="D2481" s="62">
        <f t="shared" si="76"/>
        <v>-1.9009515342531369E-2</v>
      </c>
      <c r="E2481">
        <v>1.7730058273439093E-3</v>
      </c>
      <c r="G2481">
        <v>2474</v>
      </c>
      <c r="H2481">
        <f t="shared" ca="1" si="77"/>
        <v>3.6290017886005002E-3</v>
      </c>
    </row>
    <row r="2482" spans="2:8" x14ac:dyDescent="0.3">
      <c r="B2482" s="205">
        <v>45005</v>
      </c>
      <c r="C2482" s="81">
        <v>531.84454300000004</v>
      </c>
      <c r="D2482" s="62">
        <f t="shared" si="76"/>
        <v>46.768658731937251</v>
      </c>
      <c r="E2482">
        <v>1.7717179042699295E-3</v>
      </c>
      <c r="G2482">
        <v>2475</v>
      </c>
      <c r="H2482">
        <f t="shared" ca="1" si="77"/>
        <v>-1.017884443850426E-2</v>
      </c>
    </row>
    <row r="2483" spans="2:8" x14ac:dyDescent="0.3">
      <c r="B2483" s="205">
        <v>38033</v>
      </c>
      <c r="C2483" s="81">
        <v>11.133755000000001</v>
      </c>
      <c r="D2483" s="62">
        <f t="shared" si="76"/>
        <v>-0.72458211639726577</v>
      </c>
      <c r="E2483">
        <v>1.7607227375896547E-3</v>
      </c>
      <c r="G2483">
        <v>2476</v>
      </c>
      <c r="H2483">
        <f t="shared" ca="1" si="77"/>
        <v>-1.7160689156928656E-3</v>
      </c>
    </row>
    <row r="2484" spans="2:8" x14ac:dyDescent="0.3">
      <c r="B2484" s="205">
        <v>39057</v>
      </c>
      <c r="C2484" s="81">
        <v>40.424953000000002</v>
      </c>
      <c r="D2484" s="62">
        <f t="shared" si="76"/>
        <v>-0.8479304662875633</v>
      </c>
      <c r="E2484">
        <v>1.759679345336864E-3</v>
      </c>
      <c r="G2484">
        <v>2477</v>
      </c>
      <c r="H2484">
        <f t="shared" ca="1" si="77"/>
        <v>9.7992403951528591E-3</v>
      </c>
    </row>
    <row r="2485" spans="2:8" x14ac:dyDescent="0.3">
      <c r="B2485" s="205">
        <v>42194</v>
      </c>
      <c r="C2485" s="81">
        <v>265.83203099999997</v>
      </c>
      <c r="D2485" s="62">
        <f t="shared" si="76"/>
        <v>-0.18359624253095164</v>
      </c>
      <c r="E2485">
        <v>1.744441920915341E-3</v>
      </c>
      <c r="G2485">
        <v>2478</v>
      </c>
      <c r="H2485">
        <f t="shared" ca="1" si="77"/>
        <v>-4.6756125569888856E-3</v>
      </c>
    </row>
    <row r="2486" spans="2:8" x14ac:dyDescent="0.3">
      <c r="B2486" s="205">
        <v>43202</v>
      </c>
      <c r="C2486" s="81">
        <v>325.61343399999998</v>
      </c>
      <c r="D2486" s="62">
        <f t="shared" si="76"/>
        <v>22.280896088763477</v>
      </c>
      <c r="E2486">
        <v>1.7422550974831885E-3</v>
      </c>
      <c r="G2486">
        <v>2479</v>
      </c>
      <c r="H2486">
        <f t="shared" ca="1" si="77"/>
        <v>3.426713472133807E-2</v>
      </c>
    </row>
    <row r="2487" spans="2:8" x14ac:dyDescent="0.3">
      <c r="B2487" s="205">
        <v>38386</v>
      </c>
      <c r="C2487" s="81">
        <v>13.986293</v>
      </c>
      <c r="D2487" s="62">
        <f t="shared" si="76"/>
        <v>-0.97277988469001986</v>
      </c>
      <c r="E2487">
        <v>1.7331927431515227E-3</v>
      </c>
      <c r="G2487">
        <v>2480</v>
      </c>
      <c r="H2487">
        <f t="shared" ca="1" si="77"/>
        <v>-1.8786298970027097E-2</v>
      </c>
    </row>
    <row r="2488" spans="2:8" x14ac:dyDescent="0.3">
      <c r="B2488" s="205">
        <v>44644</v>
      </c>
      <c r="C2488" s="81">
        <v>513.82195999999999</v>
      </c>
      <c r="D2488" s="62">
        <f t="shared" si="76"/>
        <v>5.708336388925253</v>
      </c>
      <c r="E2488">
        <v>1.7214426281690982E-3</v>
      </c>
      <c r="G2488">
        <v>2481</v>
      </c>
      <c r="H2488">
        <f t="shared" ca="1" si="77"/>
        <v>1.5835128610898024E-2</v>
      </c>
    </row>
    <row r="2489" spans="2:8" x14ac:dyDescent="0.3">
      <c r="B2489" s="205">
        <v>40288</v>
      </c>
      <c r="C2489" s="81">
        <v>76.594543000000002</v>
      </c>
      <c r="D2489" s="62">
        <f t="shared" si="76"/>
        <v>-0.72342235960724899</v>
      </c>
      <c r="E2489">
        <v>1.7139814943828015E-3</v>
      </c>
      <c r="G2489">
        <v>2482</v>
      </c>
      <c r="H2489">
        <f t="shared" ca="1" si="77"/>
        <v>-1.1818474245658791E-2</v>
      </c>
    </row>
    <row r="2490" spans="2:8" x14ac:dyDescent="0.3">
      <c r="B2490" s="205">
        <v>42920</v>
      </c>
      <c r="C2490" s="81">
        <v>276.93685900000003</v>
      </c>
      <c r="D2490" s="62">
        <f t="shared" si="76"/>
        <v>2.5647978284633401</v>
      </c>
      <c r="E2490">
        <v>1.694718566365481E-3</v>
      </c>
      <c r="G2490">
        <v>2483</v>
      </c>
      <c r="H2490">
        <f t="shared" ca="1" si="77"/>
        <v>4.5536065886535556E-3</v>
      </c>
    </row>
    <row r="2491" spans="2:8" x14ac:dyDescent="0.3">
      <c r="B2491" s="205">
        <v>40295</v>
      </c>
      <c r="C2491" s="81">
        <v>77.686554000000001</v>
      </c>
      <c r="D2491" s="62">
        <f t="shared" si="76"/>
        <v>-0.81780169445279682</v>
      </c>
      <c r="E2491">
        <v>1.689460507437505E-3</v>
      </c>
      <c r="G2491">
        <v>2484</v>
      </c>
      <c r="H2491">
        <f t="shared" ca="1" si="77"/>
        <v>-3.2191998875746178E-3</v>
      </c>
    </row>
    <row r="2492" spans="2:8" x14ac:dyDescent="0.3">
      <c r="B2492" s="205">
        <v>43321</v>
      </c>
      <c r="C2492" s="81">
        <v>426.384613</v>
      </c>
      <c r="D2492" s="62">
        <f t="shared" si="76"/>
        <v>-0.27025186119018624</v>
      </c>
      <c r="E2492">
        <v>1.684939975516864E-3</v>
      </c>
      <c r="G2492">
        <v>2485</v>
      </c>
      <c r="H2492">
        <f t="shared" ca="1" si="77"/>
        <v>4.8752383575563583E-4</v>
      </c>
    </row>
    <row r="2493" spans="2:8" x14ac:dyDescent="0.3">
      <c r="B2493" s="205">
        <v>44502</v>
      </c>
      <c r="C2493" s="81">
        <v>584.29010000000005</v>
      </c>
      <c r="D2493" s="62">
        <f t="shared" si="76"/>
        <v>6.274448709019949</v>
      </c>
      <c r="E2493">
        <v>1.6750028165409242E-3</v>
      </c>
      <c r="G2493">
        <v>2486</v>
      </c>
      <c r="H2493">
        <f t="shared" ca="1" si="77"/>
        <v>1.603829584199825E-2</v>
      </c>
    </row>
    <row r="2494" spans="2:8" x14ac:dyDescent="0.3">
      <c r="B2494" s="205">
        <v>40584</v>
      </c>
      <c r="C2494" s="81">
        <v>80.320876999999996</v>
      </c>
      <c r="D2494" s="62">
        <f t="shared" si="76"/>
        <v>0.21333446971419853</v>
      </c>
      <c r="E2494">
        <v>1.6529212753794811E-3</v>
      </c>
      <c r="G2494">
        <v>2487</v>
      </c>
      <c r="H2494">
        <f t="shared" ca="1" si="77"/>
        <v>-1.0928741381555085E-2</v>
      </c>
    </row>
    <row r="2495" spans="2:8" x14ac:dyDescent="0.3">
      <c r="B2495" s="205">
        <v>40122</v>
      </c>
      <c r="C2495" s="81">
        <v>66.198463000000004</v>
      </c>
      <c r="D2495" s="62">
        <f t="shared" si="76"/>
        <v>0.73853102273168958</v>
      </c>
      <c r="E2495">
        <v>1.6521743498704271E-3</v>
      </c>
      <c r="G2495">
        <v>2488</v>
      </c>
      <c r="H2495">
        <f t="shared" ca="1" si="77"/>
        <v>-3.3890706203204342E-2</v>
      </c>
    </row>
    <row r="2496" spans="2:8" x14ac:dyDescent="0.3">
      <c r="B2496" s="205">
        <v>39148</v>
      </c>
      <c r="C2496" s="81">
        <v>38.077240000000003</v>
      </c>
      <c r="D2496" s="62">
        <f t="shared" si="76"/>
        <v>-2.6448340404920969E-2</v>
      </c>
      <c r="E2496">
        <v>1.6482095397914664E-3</v>
      </c>
      <c r="G2496">
        <v>2489</v>
      </c>
      <c r="H2496">
        <f t="shared" ca="1" si="77"/>
        <v>-2.7315255603867002E-2</v>
      </c>
    </row>
    <row r="2497" spans="2:8" x14ac:dyDescent="0.3">
      <c r="B2497" s="205">
        <v>39595</v>
      </c>
      <c r="C2497" s="81">
        <v>39.111679000000002</v>
      </c>
      <c r="D2497" s="62">
        <f t="shared" si="76"/>
        <v>-0.84950113113457082</v>
      </c>
      <c r="E2497">
        <v>1.6295051865585816E-3</v>
      </c>
      <c r="G2497">
        <v>2490</v>
      </c>
      <c r="H2497">
        <f t="shared" ca="1" si="77"/>
        <v>7.4158358053521816E-3</v>
      </c>
    </row>
    <row r="2498" spans="2:8" x14ac:dyDescent="0.3">
      <c r="B2498" s="205">
        <v>42759</v>
      </c>
      <c r="C2498" s="81">
        <v>259.88021900000001</v>
      </c>
      <c r="D2498" s="62">
        <f t="shared" si="76"/>
        <v>-7.6936249546775103E-3</v>
      </c>
      <c r="E2498">
        <v>1.6255125781866908E-3</v>
      </c>
      <c r="G2498">
        <v>2491</v>
      </c>
      <c r="H2498">
        <f t="shared" ca="1" si="77"/>
        <v>-1.38898686581212E-2</v>
      </c>
    </row>
    <row r="2499" spans="2:8" x14ac:dyDescent="0.3">
      <c r="B2499" s="205">
        <v>42713</v>
      </c>
      <c r="C2499" s="81">
        <v>261.89514200000002</v>
      </c>
      <c r="D2499" s="62">
        <f t="shared" si="76"/>
        <v>-0.5225264033804109</v>
      </c>
      <c r="E2499">
        <v>1.6131050720662806E-3</v>
      </c>
      <c r="G2499">
        <v>2492</v>
      </c>
      <c r="H2499">
        <f t="shared" ca="1" si="77"/>
        <v>1.1377951223123507E-2</v>
      </c>
    </row>
    <row r="2500" spans="2:8" x14ac:dyDescent="0.3">
      <c r="B2500" s="205">
        <v>44551</v>
      </c>
      <c r="C2500" s="81">
        <v>548.50183100000004</v>
      </c>
      <c r="D2500" s="62">
        <f t="shared" si="76"/>
        <v>3.8778669433859045</v>
      </c>
      <c r="E2500">
        <v>1.6122031334057975E-3</v>
      </c>
      <c r="G2500">
        <v>2493</v>
      </c>
      <c r="H2500">
        <f t="shared" ca="1" si="77"/>
        <v>-5.1887255562216336E-2</v>
      </c>
    </row>
    <row r="2501" spans="2:8" x14ac:dyDescent="0.3">
      <c r="B2501" s="205">
        <v>41240</v>
      </c>
      <c r="C2501" s="81">
        <v>112.447067</v>
      </c>
      <c r="D2501" s="62">
        <f t="shared" si="76"/>
        <v>-0.51849726548984809</v>
      </c>
      <c r="E2501">
        <v>1.6111440140616647E-3</v>
      </c>
      <c r="G2501">
        <v>2494</v>
      </c>
      <c r="H2501">
        <f t="shared" ca="1" si="77"/>
        <v>1.2031693238648878E-2</v>
      </c>
    </row>
    <row r="2502" spans="2:8" x14ac:dyDescent="0.3">
      <c r="B2502" s="205">
        <v>42401</v>
      </c>
      <c r="C2502" s="81">
        <v>233.53360000000001</v>
      </c>
      <c r="D2502" s="62">
        <f t="shared" si="76"/>
        <v>-0.52169084156229295</v>
      </c>
      <c r="E2502">
        <v>1.5959582758531656E-3</v>
      </c>
      <c r="G2502">
        <v>2495</v>
      </c>
      <c r="H2502">
        <f t="shared" ca="1" si="77"/>
        <v>2.0355362045146159E-3</v>
      </c>
    </row>
    <row r="2503" spans="2:8" x14ac:dyDescent="0.3">
      <c r="B2503" s="205">
        <v>44169</v>
      </c>
      <c r="C2503" s="81">
        <v>488.24822999999998</v>
      </c>
      <c r="D2503" s="62">
        <f t="shared" si="76"/>
        <v>2.4086565263404198</v>
      </c>
      <c r="E2503">
        <v>1.5952100103215274E-3</v>
      </c>
      <c r="G2503">
        <v>2496</v>
      </c>
      <c r="H2503">
        <f t="shared" ca="1" si="77"/>
        <v>3.8999308819808579E-2</v>
      </c>
    </row>
    <row r="2504" spans="2:8" x14ac:dyDescent="0.3">
      <c r="B2504" s="205">
        <v>41421</v>
      </c>
      <c r="C2504" s="81">
        <v>143.23773199999999</v>
      </c>
      <c r="D2504" s="62">
        <f t="shared" ref="D2504:D2567" si="78">(C2504-C2505)/C2505</f>
        <v>5.9192014890913853</v>
      </c>
      <c r="E2504">
        <v>1.5809202442413691E-3</v>
      </c>
      <c r="G2504">
        <v>2497</v>
      </c>
      <c r="H2504">
        <f t="shared" ca="1" si="77"/>
        <v>1.6645503648031256E-2</v>
      </c>
    </row>
    <row r="2505" spans="2:8" x14ac:dyDescent="0.3">
      <c r="B2505" s="205">
        <v>38560</v>
      </c>
      <c r="C2505" s="81">
        <v>20.701483</v>
      </c>
      <c r="D2505" s="62">
        <f t="shared" si="78"/>
        <v>-0.96322343758257467</v>
      </c>
      <c r="E2505">
        <v>1.5793823736302377E-3</v>
      </c>
      <c r="G2505">
        <v>2498</v>
      </c>
      <c r="H2505">
        <f t="shared" ref="H2505:H2568" ca="1" si="79">_xlfn.NORM.INV(RAND(),N$10,N$11)</f>
        <v>-6.2716974529551288E-3</v>
      </c>
    </row>
    <row r="2506" spans="2:8" x14ac:dyDescent="0.3">
      <c r="B2506" s="205">
        <v>44810</v>
      </c>
      <c r="C2506" s="81">
        <v>562.89880400000004</v>
      </c>
      <c r="D2506" s="62">
        <f t="shared" si="78"/>
        <v>3.9174705257119129</v>
      </c>
      <c r="E2506">
        <v>1.5787362770433644E-3</v>
      </c>
      <c r="G2506">
        <v>2499</v>
      </c>
      <c r="H2506">
        <f t="shared" ca="1" si="79"/>
        <v>1.8320535104235699E-2</v>
      </c>
    </row>
    <row r="2507" spans="2:8" x14ac:dyDescent="0.3">
      <c r="B2507" s="205">
        <v>41166</v>
      </c>
      <c r="C2507" s="81">
        <v>114.469177</v>
      </c>
      <c r="D2507" s="62">
        <f t="shared" si="78"/>
        <v>1.6751778379728928</v>
      </c>
      <c r="E2507">
        <v>1.5742161461697241E-3</v>
      </c>
      <c r="G2507">
        <v>2500</v>
      </c>
      <c r="H2507">
        <f t="shared" ca="1" si="79"/>
        <v>-7.8692610647982039E-3</v>
      </c>
    </row>
    <row r="2508" spans="2:8" x14ac:dyDescent="0.3">
      <c r="B2508" s="205">
        <v>39086</v>
      </c>
      <c r="C2508" s="81">
        <v>42.789371000000003</v>
      </c>
      <c r="D2508" s="62">
        <f t="shared" si="78"/>
        <v>4.7451986019211211E-2</v>
      </c>
      <c r="E2508">
        <v>1.5643499456891486E-3</v>
      </c>
      <c r="G2508">
        <v>2501</v>
      </c>
      <c r="H2508">
        <f t="shared" ca="1" si="79"/>
        <v>1.713295764984181E-2</v>
      </c>
    </row>
    <row r="2509" spans="2:8" x14ac:dyDescent="0.3">
      <c r="B2509" s="205">
        <v>39604</v>
      </c>
      <c r="C2509" s="81">
        <v>40.850914000000003</v>
      </c>
      <c r="D2509" s="62">
        <f t="shared" si="78"/>
        <v>-0.52578166961143658</v>
      </c>
      <c r="E2509">
        <v>1.5597503693308152E-3</v>
      </c>
      <c r="G2509">
        <v>2502</v>
      </c>
      <c r="H2509">
        <f t="shared" ca="1" si="79"/>
        <v>1.0041511015541321E-2</v>
      </c>
    </row>
    <row r="2510" spans="2:8" x14ac:dyDescent="0.3">
      <c r="B2510" s="205">
        <v>40890</v>
      </c>
      <c r="C2510" s="81">
        <v>86.143683999999993</v>
      </c>
      <c r="D2510" s="62">
        <f t="shared" si="78"/>
        <v>1.0863305756229065</v>
      </c>
      <c r="E2510">
        <v>1.5586162051530654E-3</v>
      </c>
      <c r="G2510">
        <v>2503</v>
      </c>
      <c r="H2510">
        <f t="shared" ca="1" si="79"/>
        <v>1.1291354821228141E-2</v>
      </c>
    </row>
    <row r="2511" spans="2:8" x14ac:dyDescent="0.3">
      <c r="B2511" s="205">
        <v>39696</v>
      </c>
      <c r="C2511" s="81">
        <v>41.289566000000001</v>
      </c>
      <c r="D2511" s="62">
        <f t="shared" si="78"/>
        <v>-0.64672944647278396</v>
      </c>
      <c r="E2511">
        <v>1.5551071163409191E-3</v>
      </c>
      <c r="G2511">
        <v>2504</v>
      </c>
      <c r="H2511">
        <f t="shared" ca="1" si="79"/>
        <v>-2.1127870396521056E-2</v>
      </c>
    </row>
    <row r="2512" spans="2:8" x14ac:dyDescent="0.3">
      <c r="B2512" s="205">
        <v>41247</v>
      </c>
      <c r="C2512" s="81">
        <v>116.878029</v>
      </c>
      <c r="D2512" s="62">
        <f t="shared" si="78"/>
        <v>0.3629275949879941</v>
      </c>
      <c r="E2512">
        <v>1.550106593875599E-3</v>
      </c>
      <c r="G2512">
        <v>2505</v>
      </c>
      <c r="H2512">
        <f t="shared" ca="1" si="79"/>
        <v>5.8076380172381809E-3</v>
      </c>
    </row>
    <row r="2513" spans="2:8" x14ac:dyDescent="0.3">
      <c r="B2513" s="205">
        <v>40637</v>
      </c>
      <c r="C2513" s="81">
        <v>85.755127000000002</v>
      </c>
      <c r="D2513" s="62">
        <f t="shared" si="78"/>
        <v>3.6369640240147394</v>
      </c>
      <c r="E2513">
        <v>1.5478390593548885E-3</v>
      </c>
      <c r="G2513">
        <v>2506</v>
      </c>
      <c r="H2513">
        <f t="shared" ca="1" si="79"/>
        <v>-9.6242112665098911E-3</v>
      </c>
    </row>
    <row r="2514" spans="2:8" x14ac:dyDescent="0.3">
      <c r="B2514" s="205">
        <v>38544</v>
      </c>
      <c r="C2514" s="81">
        <v>18.493808999999999</v>
      </c>
      <c r="D2514" s="62">
        <f t="shared" si="78"/>
        <v>-0.94021386349694847</v>
      </c>
      <c r="E2514">
        <v>1.5466348952761419E-3</v>
      </c>
      <c r="G2514">
        <v>2507</v>
      </c>
      <c r="H2514">
        <f t="shared" ca="1" si="79"/>
        <v>-1.6650217276133181E-2</v>
      </c>
    </row>
    <row r="2515" spans="2:8" x14ac:dyDescent="0.3">
      <c r="B2515" s="205">
        <v>43171</v>
      </c>
      <c r="C2515" s="81">
        <v>309.33273300000002</v>
      </c>
      <c r="D2515" s="62">
        <f t="shared" si="78"/>
        <v>29.088906373776538</v>
      </c>
      <c r="E2515">
        <v>1.527950410827297E-3</v>
      </c>
      <c r="G2515">
        <v>2508</v>
      </c>
      <c r="H2515">
        <f t="shared" ca="1" si="79"/>
        <v>2.3071320212174368E-2</v>
      </c>
    </row>
    <row r="2516" spans="2:8" x14ac:dyDescent="0.3">
      <c r="B2516" s="205">
        <v>38098</v>
      </c>
      <c r="C2516" s="81">
        <v>10.280624</v>
      </c>
      <c r="D2516" s="62">
        <f t="shared" si="78"/>
        <v>-0.8572727952748056</v>
      </c>
      <c r="E2516">
        <v>1.5251874141253916E-3</v>
      </c>
      <c r="G2516">
        <v>2509</v>
      </c>
      <c r="H2516">
        <f t="shared" ca="1" si="79"/>
        <v>3.3201950575621549E-3</v>
      </c>
    </row>
    <row r="2517" spans="2:8" x14ac:dyDescent="0.3">
      <c r="B2517" s="205">
        <v>40254</v>
      </c>
      <c r="C2517" s="81">
        <v>72.029883999999996</v>
      </c>
      <c r="D2517" s="62">
        <f t="shared" si="78"/>
        <v>8.3522469838532913</v>
      </c>
      <c r="E2517">
        <v>1.5181164810687197E-3</v>
      </c>
      <c r="G2517">
        <v>2510</v>
      </c>
      <c r="H2517">
        <f t="shared" ca="1" si="79"/>
        <v>-3.359600983393099E-2</v>
      </c>
    </row>
    <row r="2518" spans="2:8" x14ac:dyDescent="0.3">
      <c r="B2518" s="205">
        <v>37888</v>
      </c>
      <c r="C2518" s="81">
        <v>7.7018800000000001</v>
      </c>
      <c r="D2518" s="62">
        <f t="shared" si="78"/>
        <v>-0.96393905335375096</v>
      </c>
      <c r="E2518">
        <v>1.5136068575232857E-3</v>
      </c>
      <c r="G2518">
        <v>2511</v>
      </c>
      <c r="H2518">
        <f t="shared" ca="1" si="79"/>
        <v>4.4897982683296603E-3</v>
      </c>
    </row>
    <row r="2519" spans="2:8" x14ac:dyDescent="0.3">
      <c r="B2519" s="205">
        <v>41879</v>
      </c>
      <c r="C2519" s="81">
        <v>213.57952900000001</v>
      </c>
      <c r="D2519" s="62">
        <f t="shared" si="78"/>
        <v>-0.60048720802785827</v>
      </c>
      <c r="E2519">
        <v>1.5068589702249841E-3</v>
      </c>
      <c r="G2519">
        <v>2512</v>
      </c>
      <c r="H2519">
        <f t="shared" ca="1" si="79"/>
        <v>1.6588656085563317E-2</v>
      </c>
    </row>
    <row r="2520" spans="2:8" x14ac:dyDescent="0.3">
      <c r="B2520" s="205">
        <v>45259</v>
      </c>
      <c r="C2520" s="81">
        <v>534.59997599999997</v>
      </c>
      <c r="D2520" s="62">
        <f t="shared" si="78"/>
        <v>3.4234156172245029</v>
      </c>
      <c r="E2520">
        <v>1.498666200794266E-3</v>
      </c>
      <c r="G2520">
        <v>2513</v>
      </c>
      <c r="H2520">
        <f t="shared" ca="1" si="79"/>
        <v>-2.4226727651184461E-2</v>
      </c>
    </row>
    <row r="2521" spans="2:8" x14ac:dyDescent="0.3">
      <c r="B2521" s="205">
        <v>41319</v>
      </c>
      <c r="C2521" s="81">
        <v>120.856827</v>
      </c>
      <c r="D2521" s="62">
        <f t="shared" si="78"/>
        <v>0.35286819505159628</v>
      </c>
      <c r="E2521">
        <v>1.4986163775094264E-3</v>
      </c>
      <c r="G2521">
        <v>2514</v>
      </c>
      <c r="H2521">
        <f t="shared" ca="1" si="79"/>
        <v>8.4043954257361289E-3</v>
      </c>
    </row>
    <row r="2522" spans="2:8" x14ac:dyDescent="0.3">
      <c r="B2522" s="205">
        <v>40557</v>
      </c>
      <c r="C2522" s="81">
        <v>89.333777999999995</v>
      </c>
      <c r="D2522" s="62">
        <f t="shared" si="78"/>
        <v>0.21121874935597826</v>
      </c>
      <c r="E2522">
        <v>1.4859997718641362E-3</v>
      </c>
      <c r="G2522">
        <v>2515</v>
      </c>
      <c r="H2522">
        <f t="shared" ca="1" si="79"/>
        <v>1.6959092043676949E-2</v>
      </c>
    </row>
    <row r="2523" spans="2:8" x14ac:dyDescent="0.3">
      <c r="B2523" s="205">
        <v>40227</v>
      </c>
      <c r="C2523" s="81">
        <v>73.755279999999999</v>
      </c>
      <c r="D2523" s="62">
        <f t="shared" si="78"/>
        <v>-0.8635424976873266</v>
      </c>
      <c r="E2523">
        <v>1.4828760996240954E-3</v>
      </c>
      <c r="G2523">
        <v>2516</v>
      </c>
      <c r="H2523">
        <f t="shared" ca="1" si="79"/>
        <v>-6.0707715746391736E-2</v>
      </c>
    </row>
    <row r="2524" spans="2:8" x14ac:dyDescent="0.3">
      <c r="B2524" s="205">
        <v>45278</v>
      </c>
      <c r="C2524" s="81">
        <v>540.5</v>
      </c>
      <c r="D2524" s="62">
        <f t="shared" si="78"/>
        <v>0.69457200370473271</v>
      </c>
      <c r="E2524">
        <v>1.4822827167177918E-3</v>
      </c>
      <c r="G2524">
        <v>2517</v>
      </c>
      <c r="H2524">
        <f t="shared" ca="1" si="79"/>
        <v>3.6979741654870654E-2</v>
      </c>
    </row>
    <row r="2525" spans="2:8" x14ac:dyDescent="0.3">
      <c r="B2525" s="205">
        <v>43053</v>
      </c>
      <c r="C2525" s="81">
        <v>318.95959499999998</v>
      </c>
      <c r="D2525" s="62">
        <f t="shared" si="78"/>
        <v>60.167573205669314</v>
      </c>
      <c r="E2525">
        <v>1.4816710300532558E-3</v>
      </c>
      <c r="G2525">
        <v>2518</v>
      </c>
      <c r="H2525">
        <f t="shared" ca="1" si="79"/>
        <v>-3.6331243908291816E-2</v>
      </c>
    </row>
    <row r="2526" spans="2:8" x14ac:dyDescent="0.3">
      <c r="B2526" s="205">
        <v>37761</v>
      </c>
      <c r="C2526" s="81">
        <v>5.2145210000000004</v>
      </c>
      <c r="D2526" s="62">
        <f t="shared" si="78"/>
        <v>-0.99136285725688122</v>
      </c>
      <c r="E2526">
        <v>1.4651734662444607E-3</v>
      </c>
      <c r="G2526">
        <v>2519</v>
      </c>
      <c r="H2526">
        <f t="shared" ca="1" si="79"/>
        <v>2.3713452496341179E-2</v>
      </c>
    </row>
    <row r="2527" spans="2:8" x14ac:dyDescent="0.3">
      <c r="B2527" s="205">
        <v>44470</v>
      </c>
      <c r="C2527" s="81">
        <v>603.73217799999998</v>
      </c>
      <c r="D2527" s="62">
        <f t="shared" si="78"/>
        <v>1.3583417543430589</v>
      </c>
      <c r="E2527">
        <v>1.4585199684822153E-3</v>
      </c>
      <c r="G2527">
        <v>2520</v>
      </c>
      <c r="H2527">
        <f t="shared" ca="1" si="79"/>
        <v>8.4309907989680629E-3</v>
      </c>
    </row>
    <row r="2528" spans="2:8" x14ac:dyDescent="0.3">
      <c r="B2528" s="205">
        <v>42332</v>
      </c>
      <c r="C2528" s="81">
        <v>255.99859599999999</v>
      </c>
      <c r="D2528" s="62">
        <f t="shared" si="78"/>
        <v>-1.2264386820438832E-2</v>
      </c>
      <c r="E2528">
        <v>1.4558196149106891E-3</v>
      </c>
      <c r="G2528">
        <v>2521</v>
      </c>
      <c r="H2528">
        <f t="shared" ca="1" si="79"/>
        <v>4.7280936474172468E-2</v>
      </c>
    </row>
    <row r="2529" spans="2:8" x14ac:dyDescent="0.3">
      <c r="B2529" s="205">
        <v>42796</v>
      </c>
      <c r="C2529" s="81">
        <v>259.17724600000003</v>
      </c>
      <c r="D2529" s="62">
        <f t="shared" si="78"/>
        <v>4.9259300262734724</v>
      </c>
      <c r="E2529">
        <v>1.4482746605133574E-3</v>
      </c>
      <c r="G2529">
        <v>2522</v>
      </c>
      <c r="H2529">
        <f t="shared" ca="1" si="79"/>
        <v>-1.2665401405944361E-2</v>
      </c>
    </row>
    <row r="2530" spans="2:8" x14ac:dyDescent="0.3">
      <c r="B2530" s="205">
        <v>39303</v>
      </c>
      <c r="C2530" s="81">
        <v>43.736130000000003</v>
      </c>
      <c r="D2530" s="62">
        <f t="shared" si="78"/>
        <v>-0.83206988335587884</v>
      </c>
      <c r="E2530">
        <v>1.4470060232956712E-3</v>
      </c>
      <c r="G2530">
        <v>2523</v>
      </c>
      <c r="H2530">
        <f t="shared" ca="1" si="79"/>
        <v>3.9826570477090673E-3</v>
      </c>
    </row>
    <row r="2531" spans="2:8" x14ac:dyDescent="0.3">
      <c r="B2531" s="205">
        <v>42752</v>
      </c>
      <c r="C2531" s="81">
        <v>260.44244400000002</v>
      </c>
      <c r="D2531" s="62">
        <f t="shared" si="78"/>
        <v>-0.29118464406602362</v>
      </c>
      <c r="E2531">
        <v>1.4412289769537799E-3</v>
      </c>
      <c r="G2531">
        <v>2524</v>
      </c>
      <c r="H2531">
        <f t="shared" ca="1" si="79"/>
        <v>4.2117149554717192E-3</v>
      </c>
    </row>
    <row r="2532" spans="2:8" x14ac:dyDescent="0.3">
      <c r="B2532" s="205">
        <v>43606</v>
      </c>
      <c r="C2532" s="81">
        <v>367.43341099999998</v>
      </c>
      <c r="D2532" s="62">
        <f t="shared" si="78"/>
        <v>0.6244638231555677</v>
      </c>
      <c r="E2532">
        <v>1.4383560766449638E-3</v>
      </c>
      <c r="G2532">
        <v>2525</v>
      </c>
      <c r="H2532">
        <f t="shared" ca="1" si="79"/>
        <v>5.9822683552368172E-3</v>
      </c>
    </row>
    <row r="2533" spans="2:8" x14ac:dyDescent="0.3">
      <c r="B2533" s="205">
        <v>41977</v>
      </c>
      <c r="C2533" s="81">
        <v>226.1875</v>
      </c>
      <c r="D2533" s="62">
        <f t="shared" si="78"/>
        <v>41.354013358167911</v>
      </c>
      <c r="E2533">
        <v>1.4307969491101074E-3</v>
      </c>
      <c r="G2533">
        <v>2526</v>
      </c>
      <c r="H2533">
        <f t="shared" ca="1" si="79"/>
        <v>3.0768454102072764E-2</v>
      </c>
    </row>
    <row r="2534" spans="2:8" x14ac:dyDescent="0.3">
      <c r="B2534" s="205">
        <v>37697</v>
      </c>
      <c r="C2534" s="81">
        <v>5.3404030000000002</v>
      </c>
      <c r="D2534" s="62">
        <f t="shared" si="78"/>
        <v>-0.91224451853909916</v>
      </c>
      <c r="E2534">
        <v>1.430587532867613E-3</v>
      </c>
      <c r="G2534">
        <v>2527</v>
      </c>
      <c r="H2534">
        <f t="shared" ca="1" si="79"/>
        <v>1.2599367472714132E-2</v>
      </c>
    </row>
    <row r="2535" spans="2:8" x14ac:dyDescent="0.3">
      <c r="B2535" s="205">
        <v>40030</v>
      </c>
      <c r="C2535" s="81">
        <v>60.855491999999998</v>
      </c>
      <c r="D2535" s="62">
        <f t="shared" si="78"/>
        <v>-0.76488217991830487</v>
      </c>
      <c r="E2535">
        <v>1.4304434960666717E-3</v>
      </c>
      <c r="G2535">
        <v>2528</v>
      </c>
      <c r="H2535">
        <f t="shared" ca="1" si="79"/>
        <v>6.4170040464244966E-3</v>
      </c>
    </row>
    <row r="2536" spans="2:8" x14ac:dyDescent="0.3">
      <c r="B2536" s="205">
        <v>42104</v>
      </c>
      <c r="C2536" s="81">
        <v>258.82977299999999</v>
      </c>
      <c r="D2536" s="62">
        <f t="shared" si="78"/>
        <v>47.054449937311752</v>
      </c>
      <c r="E2536">
        <v>1.4287018159949831E-3</v>
      </c>
      <c r="G2536">
        <v>2529</v>
      </c>
      <c r="H2536">
        <f t="shared" ca="1" si="79"/>
        <v>4.6905890870310774E-2</v>
      </c>
    </row>
    <row r="2537" spans="2:8" x14ac:dyDescent="0.3">
      <c r="B2537" s="205">
        <v>37769</v>
      </c>
      <c r="C2537" s="81">
        <v>5.386177</v>
      </c>
      <c r="D2537" s="62">
        <f t="shared" si="78"/>
        <v>-0.98197399023300158</v>
      </c>
      <c r="E2537">
        <v>1.4184125529789198E-3</v>
      </c>
      <c r="G2537">
        <v>2530</v>
      </c>
      <c r="H2537">
        <f t="shared" ca="1" si="79"/>
        <v>2.9274971377639323E-2</v>
      </c>
    </row>
    <row r="2538" spans="2:8" x14ac:dyDescent="0.3">
      <c r="B2538" s="205">
        <v>43019</v>
      </c>
      <c r="C2538" s="81">
        <v>298.80029300000001</v>
      </c>
      <c r="D2538" s="62">
        <f t="shared" si="78"/>
        <v>0.8600338534544385</v>
      </c>
      <c r="E2538">
        <v>1.4180910833570075E-3</v>
      </c>
      <c r="G2538">
        <v>2531</v>
      </c>
      <c r="H2538">
        <f t="shared" ca="1" si="79"/>
        <v>1.5451249636735675E-2</v>
      </c>
    </row>
    <row r="2539" spans="2:8" x14ac:dyDescent="0.3">
      <c r="B2539" s="205">
        <v>41571</v>
      </c>
      <c r="C2539" s="81">
        <v>160.64239499999999</v>
      </c>
      <c r="D2539" s="62">
        <f t="shared" si="78"/>
        <v>13.040327670351585</v>
      </c>
      <c r="E2539">
        <v>1.4170113739614236E-3</v>
      </c>
      <c r="G2539">
        <v>2532</v>
      </c>
      <c r="H2539">
        <f t="shared" ca="1" si="79"/>
        <v>-3.3461907292985191E-2</v>
      </c>
    </row>
    <row r="2540" spans="2:8" x14ac:dyDescent="0.3">
      <c r="B2540" s="205">
        <v>38335</v>
      </c>
      <c r="C2540" s="81">
        <v>11.441499</v>
      </c>
      <c r="D2540" s="62">
        <f t="shared" si="78"/>
        <v>-0.97653406312023983</v>
      </c>
      <c r="E2540">
        <v>1.4122088364099587E-3</v>
      </c>
      <c r="G2540">
        <v>2533</v>
      </c>
      <c r="H2540">
        <f t="shared" ca="1" si="79"/>
        <v>1.5060872857406423E-2</v>
      </c>
    </row>
    <row r="2541" spans="2:8" x14ac:dyDescent="0.3">
      <c r="B2541" s="205">
        <v>44728</v>
      </c>
      <c r="C2541" s="81">
        <v>487.57904100000002</v>
      </c>
      <c r="D2541" s="62">
        <f t="shared" si="78"/>
        <v>5.2868380869876628</v>
      </c>
      <c r="E2541">
        <v>1.4105132450931896E-3</v>
      </c>
      <c r="G2541">
        <v>2534</v>
      </c>
      <c r="H2541">
        <f t="shared" ca="1" si="79"/>
        <v>-3.4021042449465244E-2</v>
      </c>
    </row>
    <row r="2542" spans="2:8" x14ac:dyDescent="0.3">
      <c r="B2542" s="205">
        <v>40294</v>
      </c>
      <c r="C2542" s="81">
        <v>77.555526999999998</v>
      </c>
      <c r="D2542" s="62">
        <f t="shared" si="78"/>
        <v>-0.85376792149573988</v>
      </c>
      <c r="E2542">
        <v>1.4099053234732548E-3</v>
      </c>
      <c r="G2542">
        <v>2535</v>
      </c>
      <c r="H2542">
        <f t="shared" ca="1" si="79"/>
        <v>-3.5471996668852306E-2</v>
      </c>
    </row>
    <row r="2543" spans="2:8" x14ac:dyDescent="0.3">
      <c r="B2543" s="205">
        <v>44973</v>
      </c>
      <c r="C2543" s="81">
        <v>530.35919200000001</v>
      </c>
      <c r="D2543" s="62">
        <f t="shared" si="78"/>
        <v>0.17708578638516623</v>
      </c>
      <c r="E2543">
        <v>1.4022901053183173E-3</v>
      </c>
      <c r="G2543">
        <v>2536</v>
      </c>
      <c r="H2543">
        <f t="shared" ca="1" si="79"/>
        <v>-8.6338059189520582E-3</v>
      </c>
    </row>
    <row r="2544" spans="2:8" x14ac:dyDescent="0.3">
      <c r="B2544" s="205">
        <v>44013</v>
      </c>
      <c r="C2544" s="81">
        <v>450.56970200000001</v>
      </c>
      <c r="D2544" s="62">
        <f t="shared" si="78"/>
        <v>0.33016456358014867</v>
      </c>
      <c r="E2544">
        <v>1.3950353074049214E-3</v>
      </c>
      <c r="G2544">
        <v>2537</v>
      </c>
      <c r="H2544">
        <f t="shared" ca="1" si="79"/>
        <v>-1.8293940480022888E-2</v>
      </c>
    </row>
    <row r="2545" spans="2:8" x14ac:dyDescent="0.3">
      <c r="B2545" s="205">
        <v>43117</v>
      </c>
      <c r="C2545" s="81">
        <v>338.73230000000001</v>
      </c>
      <c r="D2545" s="62">
        <f t="shared" si="78"/>
        <v>29.085509484203065</v>
      </c>
      <c r="E2545">
        <v>1.3949695216647071E-3</v>
      </c>
      <c r="G2545">
        <v>2538</v>
      </c>
      <c r="H2545">
        <f t="shared" ca="1" si="79"/>
        <v>-3.083850436661725E-2</v>
      </c>
    </row>
    <row r="2546" spans="2:8" x14ac:dyDescent="0.3">
      <c r="B2546" s="205">
        <v>37973</v>
      </c>
      <c r="C2546" s="81">
        <v>11.258984999999999</v>
      </c>
      <c r="D2546" s="62">
        <f t="shared" si="78"/>
        <v>-0.95827825470744032</v>
      </c>
      <c r="E2546">
        <v>1.3923810828285626E-3</v>
      </c>
      <c r="G2546">
        <v>2539</v>
      </c>
      <c r="H2546">
        <f t="shared" ca="1" si="79"/>
        <v>-5.1711618888601728E-2</v>
      </c>
    </row>
    <row r="2547" spans="2:8" x14ac:dyDescent="0.3">
      <c r="B2547" s="205">
        <v>42522</v>
      </c>
      <c r="C2547" s="81">
        <v>269.85891700000002</v>
      </c>
      <c r="D2547" s="62">
        <f t="shared" si="78"/>
        <v>-9.468412936400163E-3</v>
      </c>
      <c r="E2547">
        <v>1.3804344068543445E-3</v>
      </c>
      <c r="G2547">
        <v>2540</v>
      </c>
      <c r="H2547">
        <f t="shared" ca="1" si="79"/>
        <v>2.3563827757633084E-2</v>
      </c>
    </row>
    <row r="2548" spans="2:8" x14ac:dyDescent="0.3">
      <c r="B2548" s="205">
        <v>42845</v>
      </c>
      <c r="C2548" s="81">
        <v>272.43847699999998</v>
      </c>
      <c r="D2548" s="62">
        <f t="shared" si="78"/>
        <v>-0.44946137616029919</v>
      </c>
      <c r="E2548">
        <v>1.3781302807287005E-3</v>
      </c>
      <c r="G2548">
        <v>2541</v>
      </c>
      <c r="H2548">
        <f t="shared" ca="1" si="79"/>
        <v>2.3215971184683E-2</v>
      </c>
    </row>
    <row r="2549" spans="2:8" x14ac:dyDescent="0.3">
      <c r="B2549" s="205">
        <v>44158</v>
      </c>
      <c r="C2549" s="81">
        <v>494.85806300000002</v>
      </c>
      <c r="D2549" s="62">
        <f t="shared" si="78"/>
        <v>87.733473446916065</v>
      </c>
      <c r="E2549">
        <v>1.3769969031093017E-3</v>
      </c>
      <c r="G2549">
        <v>2542</v>
      </c>
      <c r="H2549">
        <f t="shared" ca="1" si="79"/>
        <v>-1.3005031410285351E-2</v>
      </c>
    </row>
    <row r="2550" spans="2:8" x14ac:dyDescent="0.3">
      <c r="B2550" s="205">
        <v>37621</v>
      </c>
      <c r="C2550" s="81">
        <v>5.5769039999999999</v>
      </c>
      <c r="D2550" s="62">
        <f t="shared" si="78"/>
        <v>-2.0480109599454416E-3</v>
      </c>
      <c r="E2550">
        <v>1.3694775820991259E-3</v>
      </c>
      <c r="G2550">
        <v>2543</v>
      </c>
      <c r="H2550">
        <f t="shared" ca="1" si="79"/>
        <v>1.0794740680759959E-2</v>
      </c>
    </row>
    <row r="2551" spans="2:8" x14ac:dyDescent="0.3">
      <c r="B2551" s="205">
        <v>37624</v>
      </c>
      <c r="C2551" s="81">
        <v>5.588349</v>
      </c>
      <c r="D2551" s="62">
        <f t="shared" si="78"/>
        <v>-1.3633005705168363E-3</v>
      </c>
      <c r="E2551">
        <v>1.3670279103770954E-3</v>
      </c>
      <c r="G2551">
        <v>2544</v>
      </c>
      <c r="H2551">
        <f t="shared" ca="1" si="79"/>
        <v>1.9677284810216238E-2</v>
      </c>
    </row>
    <row r="2552" spans="2:8" x14ac:dyDescent="0.3">
      <c r="B2552" s="205">
        <v>37635</v>
      </c>
      <c r="C2552" s="81">
        <v>5.5959779999999997</v>
      </c>
      <c r="D2552" s="62">
        <f t="shared" si="78"/>
        <v>-0.94304050394898498</v>
      </c>
      <c r="E2552">
        <v>1.3651616962361628E-3</v>
      </c>
      <c r="G2552">
        <v>2545</v>
      </c>
      <c r="H2552">
        <f t="shared" ca="1" si="79"/>
        <v>-2.1593181887382181E-2</v>
      </c>
    </row>
    <row r="2553" spans="2:8" x14ac:dyDescent="0.3">
      <c r="B2553" s="205">
        <v>40751</v>
      </c>
      <c r="C2553" s="81">
        <v>98.244865000000004</v>
      </c>
      <c r="D2553" s="62">
        <f t="shared" si="78"/>
        <v>-0.74998479853572042</v>
      </c>
      <c r="E2553">
        <v>1.3584226156853842E-3</v>
      </c>
      <c r="G2553">
        <v>2546</v>
      </c>
      <c r="H2553">
        <f t="shared" ca="1" si="79"/>
        <v>-3.8498692050472967E-2</v>
      </c>
    </row>
    <row r="2554" spans="2:8" x14ac:dyDescent="0.3">
      <c r="B2554" s="205">
        <v>43439</v>
      </c>
      <c r="C2554" s="81">
        <v>392.95556599999998</v>
      </c>
      <c r="D2554" s="62">
        <f t="shared" si="78"/>
        <v>68.137135379132502</v>
      </c>
      <c r="E2554">
        <v>1.3445755950130243E-3</v>
      </c>
      <c r="G2554">
        <v>2547</v>
      </c>
      <c r="H2554">
        <f t="shared" ca="1" si="79"/>
        <v>3.0773317015362804E-3</v>
      </c>
    </row>
    <row r="2555" spans="2:8" x14ac:dyDescent="0.3">
      <c r="B2555" s="205">
        <v>37595</v>
      </c>
      <c r="C2555" s="81">
        <v>5.6837119999999999</v>
      </c>
      <c r="D2555" s="62">
        <f t="shared" si="78"/>
        <v>-0.99026186510255565</v>
      </c>
      <c r="E2555">
        <v>1.343707854974031E-3</v>
      </c>
      <c r="G2555">
        <v>2548</v>
      </c>
      <c r="H2555">
        <f t="shared" ca="1" si="79"/>
        <v>-2.0109385611035454E-3</v>
      </c>
    </row>
    <row r="2556" spans="2:8" x14ac:dyDescent="0.3">
      <c r="B2556" s="205">
        <v>44426</v>
      </c>
      <c r="C2556" s="81">
        <v>583.65508999999997</v>
      </c>
      <c r="D2556" s="62">
        <f t="shared" si="78"/>
        <v>101.68305229814331</v>
      </c>
      <c r="E2556">
        <v>1.3411798589138769E-3</v>
      </c>
      <c r="G2556">
        <v>2549</v>
      </c>
      <c r="H2556">
        <f t="shared" ca="1" si="79"/>
        <v>2.6097869560772948E-2</v>
      </c>
    </row>
    <row r="2557" spans="2:8" x14ac:dyDescent="0.3">
      <c r="B2557" s="205">
        <v>37543</v>
      </c>
      <c r="C2557" s="81">
        <v>5.6840450000000002</v>
      </c>
      <c r="D2557" s="62">
        <f t="shared" si="78"/>
        <v>-3.3067369373106677E-3</v>
      </c>
      <c r="E2557">
        <v>1.3291640975954121E-3</v>
      </c>
      <c r="G2557">
        <v>2550</v>
      </c>
      <c r="H2557">
        <f t="shared" ca="1" si="79"/>
        <v>-4.14117861909681E-3</v>
      </c>
    </row>
    <row r="2558" spans="2:8" x14ac:dyDescent="0.3">
      <c r="B2558" s="205">
        <v>37538</v>
      </c>
      <c r="C2558" s="81">
        <v>5.7029030000000001</v>
      </c>
      <c r="D2558" s="62">
        <f t="shared" si="78"/>
        <v>-0.86020491224712325</v>
      </c>
      <c r="E2558">
        <v>1.3245872648239062E-3</v>
      </c>
      <c r="G2558">
        <v>2551</v>
      </c>
      <c r="H2558">
        <f t="shared" ca="1" si="79"/>
        <v>-5.6996518461317489E-3</v>
      </c>
    </row>
    <row r="2559" spans="2:8" x14ac:dyDescent="0.3">
      <c r="B2559" s="205">
        <v>38910</v>
      </c>
      <c r="C2559" s="81">
        <v>40.794730999999999</v>
      </c>
      <c r="D2559" s="62">
        <f t="shared" si="78"/>
        <v>-0.59466338611606973</v>
      </c>
      <c r="E2559">
        <v>1.3245454773949275E-3</v>
      </c>
      <c r="G2559">
        <v>2552</v>
      </c>
      <c r="H2559">
        <f t="shared" ca="1" si="79"/>
        <v>3.4376884953820595E-2</v>
      </c>
    </row>
    <row r="2560" spans="2:8" x14ac:dyDescent="0.3">
      <c r="B2560" s="205">
        <v>40721</v>
      </c>
      <c r="C2560" s="81">
        <v>100.644081</v>
      </c>
      <c r="D2560" s="62">
        <f t="shared" si="78"/>
        <v>-0.79329291800036439</v>
      </c>
      <c r="E2560">
        <v>1.3187840503230781E-3</v>
      </c>
      <c r="G2560">
        <v>2553</v>
      </c>
      <c r="H2560">
        <f t="shared" ca="1" si="79"/>
        <v>3.0882290811078503E-2</v>
      </c>
    </row>
    <row r="2561" spans="2:8" x14ac:dyDescent="0.3">
      <c r="B2561" s="205">
        <v>44727</v>
      </c>
      <c r="C2561" s="81">
        <v>486.89227299999999</v>
      </c>
      <c r="D2561" s="62">
        <f t="shared" si="78"/>
        <v>3.6821390466196218</v>
      </c>
      <c r="E2561">
        <v>1.3113808887544156E-3</v>
      </c>
      <c r="G2561">
        <v>2554</v>
      </c>
      <c r="H2561">
        <f t="shared" ca="1" si="79"/>
        <v>2.3189790801962495E-2</v>
      </c>
    </row>
    <row r="2562" spans="2:8" x14ac:dyDescent="0.3">
      <c r="B2562" s="205">
        <v>41108</v>
      </c>
      <c r="C2562" s="81">
        <v>103.98928100000001</v>
      </c>
      <c r="D2562" s="62">
        <f t="shared" si="78"/>
        <v>-0.78611915437975377</v>
      </c>
      <c r="E2562">
        <v>1.2991848054904121E-3</v>
      </c>
      <c r="G2562">
        <v>2555</v>
      </c>
      <c r="H2562">
        <f t="shared" ca="1" si="79"/>
        <v>-1.9448315435640073E-2</v>
      </c>
    </row>
    <row r="2563" spans="2:8" x14ac:dyDescent="0.3">
      <c r="B2563" s="205">
        <v>43937</v>
      </c>
      <c r="C2563" s="81">
        <v>486.20193499999999</v>
      </c>
      <c r="D2563" s="62">
        <f t="shared" si="78"/>
        <v>-8.0419506244093966E-3</v>
      </c>
      <c r="E2563">
        <v>1.2926034715018354E-3</v>
      </c>
      <c r="G2563">
        <v>2556</v>
      </c>
      <c r="H2563">
        <f t="shared" ca="1" si="79"/>
        <v>-8.7860926638334662E-3</v>
      </c>
    </row>
    <row r="2564" spans="2:8" x14ac:dyDescent="0.3">
      <c r="B2564" s="205">
        <v>44187</v>
      </c>
      <c r="C2564" s="81">
        <v>490.14364599999999</v>
      </c>
      <c r="D2564" s="62">
        <f t="shared" si="78"/>
        <v>81.366922467043565</v>
      </c>
      <c r="E2564">
        <v>1.2906837936939419E-3</v>
      </c>
      <c r="G2564">
        <v>2557</v>
      </c>
      <c r="H2564">
        <f t="shared" ca="1" si="79"/>
        <v>-1.7513639882012252E-2</v>
      </c>
    </row>
    <row r="2565" spans="2:8" x14ac:dyDescent="0.3">
      <c r="B2565" s="205">
        <v>37798</v>
      </c>
      <c r="C2565" s="81">
        <v>5.9507339999999997</v>
      </c>
      <c r="D2565" s="62">
        <f t="shared" si="78"/>
        <v>-0.97700249601510136</v>
      </c>
      <c r="E2565">
        <v>1.2836724237582314E-3</v>
      </c>
      <c r="G2565">
        <v>2558</v>
      </c>
      <c r="H2565">
        <f t="shared" ca="1" si="79"/>
        <v>4.8222451806713341E-2</v>
      </c>
    </row>
    <row r="2566" spans="2:8" x14ac:dyDescent="0.3">
      <c r="B2566" s="205">
        <v>42859</v>
      </c>
      <c r="C2566" s="81">
        <v>258.75564600000001</v>
      </c>
      <c r="D2566" s="62">
        <f t="shared" si="78"/>
        <v>8.9348745651067567</v>
      </c>
      <c r="E2566">
        <v>1.26946201895756E-3</v>
      </c>
      <c r="G2566">
        <v>2559</v>
      </c>
      <c r="H2566">
        <f t="shared" ca="1" si="79"/>
        <v>-7.118037507199409E-3</v>
      </c>
    </row>
    <row r="2567" spans="2:8" x14ac:dyDescent="0.3">
      <c r="B2567" s="205">
        <v>38698</v>
      </c>
      <c r="C2567" s="81">
        <v>26.045185</v>
      </c>
      <c r="D2567" s="62">
        <f t="shared" si="78"/>
        <v>-0.94852960572254552</v>
      </c>
      <c r="E2567">
        <v>1.2664806542427671E-3</v>
      </c>
      <c r="G2567">
        <v>2560</v>
      </c>
      <c r="H2567">
        <f t="shared" ca="1" si="79"/>
        <v>1.6639015537706768E-2</v>
      </c>
    </row>
    <row r="2568" spans="2:8" x14ac:dyDescent="0.3">
      <c r="B2568" s="205">
        <v>44649</v>
      </c>
      <c r="C2568" s="81">
        <v>506.02264400000001</v>
      </c>
      <c r="D2568" s="62">
        <f t="shared" ref="D2568:D2631" si="80">(C2568-C2569)/C2569</f>
        <v>9.1981100344238117E-3</v>
      </c>
      <c r="E2568">
        <v>1.261741101331836E-3</v>
      </c>
      <c r="G2568">
        <v>2561</v>
      </c>
      <c r="H2568">
        <f t="shared" ca="1" si="79"/>
        <v>2.5266669634804E-3</v>
      </c>
    </row>
    <row r="2569" spans="2:8" x14ac:dyDescent="0.3">
      <c r="B2569" s="205">
        <v>44119</v>
      </c>
      <c r="C2569" s="81">
        <v>501.41061400000001</v>
      </c>
      <c r="D2569" s="62">
        <f t="shared" si="80"/>
        <v>0.9186663480232643</v>
      </c>
      <c r="E2569">
        <v>1.257436101089136E-3</v>
      </c>
      <c r="G2569">
        <v>2562</v>
      </c>
      <c r="H2569">
        <f t="shared" ref="H2569:H2632" ca="1" si="81">_xlfn.NORM.INV(RAND(),N$10,N$11)</f>
        <v>2.2449258755433056E-2</v>
      </c>
    </row>
    <row r="2570" spans="2:8" x14ac:dyDescent="0.3">
      <c r="B2570" s="205">
        <v>42747</v>
      </c>
      <c r="C2570" s="81">
        <v>261.33288599999997</v>
      </c>
      <c r="D2570" s="62">
        <f t="shared" si="80"/>
        <v>1.4310582951629394</v>
      </c>
      <c r="E2570">
        <v>1.2570458907781583E-3</v>
      </c>
      <c r="G2570">
        <v>2563</v>
      </c>
      <c r="H2570">
        <f t="shared" ca="1" si="81"/>
        <v>-2.5839678578991627E-2</v>
      </c>
    </row>
    <row r="2571" spans="2:8" x14ac:dyDescent="0.3">
      <c r="B2571" s="205">
        <v>41144</v>
      </c>
      <c r="C2571" s="81">
        <v>107.497581</v>
      </c>
      <c r="D2571" s="62">
        <f t="shared" si="80"/>
        <v>-0.26119121020984415</v>
      </c>
      <c r="E2571">
        <v>1.2568711052559601E-3</v>
      </c>
      <c r="G2571">
        <v>2564</v>
      </c>
      <c r="H2571">
        <f t="shared" ca="1" si="81"/>
        <v>3.7061355011581434E-2</v>
      </c>
    </row>
    <row r="2572" spans="2:8" x14ac:dyDescent="0.3">
      <c r="B2572" s="205">
        <v>41488</v>
      </c>
      <c r="C2572" s="81">
        <v>145.50122099999999</v>
      </c>
      <c r="D2572" s="62">
        <f t="shared" si="80"/>
        <v>23.110295473748412</v>
      </c>
      <c r="E2572">
        <v>1.2516228397850241E-3</v>
      </c>
      <c r="G2572">
        <v>2565</v>
      </c>
      <c r="H2572">
        <f t="shared" ca="1" si="81"/>
        <v>-1.6305704221005426E-2</v>
      </c>
    </row>
    <row r="2573" spans="2:8" x14ac:dyDescent="0.3">
      <c r="B2573" s="205">
        <v>37497</v>
      </c>
      <c r="C2573" s="81">
        <v>6.0348170000000003</v>
      </c>
      <c r="D2573" s="62">
        <f t="shared" si="80"/>
        <v>-0.62637304331325216</v>
      </c>
      <c r="E2573">
        <v>1.251477865449634E-3</v>
      </c>
      <c r="G2573">
        <v>2566</v>
      </c>
      <c r="H2573">
        <f t="shared" ca="1" si="81"/>
        <v>-2.9340691165343605E-2</v>
      </c>
    </row>
    <row r="2574" spans="2:8" x14ac:dyDescent="0.3">
      <c r="B2574" s="205">
        <v>38428</v>
      </c>
      <c r="C2574" s="81">
        <v>16.151985</v>
      </c>
      <c r="D2574" s="62">
        <f t="shared" si="80"/>
        <v>-0.97104536576938016</v>
      </c>
      <c r="E2574">
        <v>1.2496415470883205E-3</v>
      </c>
      <c r="G2574">
        <v>2567</v>
      </c>
      <c r="H2574">
        <f t="shared" ca="1" si="81"/>
        <v>3.811698236791395E-2</v>
      </c>
    </row>
    <row r="2575" spans="2:8" x14ac:dyDescent="0.3">
      <c r="B2575" s="205">
        <v>45100</v>
      </c>
      <c r="C2575" s="81">
        <v>557.83764599999995</v>
      </c>
      <c r="D2575" s="62">
        <f t="shared" si="80"/>
        <v>9.8143091687249875</v>
      </c>
      <c r="E2575">
        <v>1.2439392034877025E-3</v>
      </c>
      <c r="G2575">
        <v>2568</v>
      </c>
      <c r="H2575">
        <f t="shared" ca="1" si="81"/>
        <v>-7.4940534890751932E-3</v>
      </c>
    </row>
    <row r="2576" spans="2:8" x14ac:dyDescent="0.3">
      <c r="B2576" s="205">
        <v>39426</v>
      </c>
      <c r="C2576" s="81">
        <v>51.583289999999998</v>
      </c>
      <c r="D2576" s="62">
        <f t="shared" si="80"/>
        <v>-0.9136263209352723</v>
      </c>
      <c r="E2576">
        <v>1.2348875921543228E-3</v>
      </c>
      <c r="G2576">
        <v>2569</v>
      </c>
      <c r="H2576">
        <f t="shared" ca="1" si="81"/>
        <v>1.9295559546335113E-2</v>
      </c>
    </row>
    <row r="2577" spans="2:8" x14ac:dyDescent="0.3">
      <c r="B2577" s="205">
        <v>44518</v>
      </c>
      <c r="C2577" s="81">
        <v>597.21075399999995</v>
      </c>
      <c r="D2577" s="62">
        <f t="shared" si="80"/>
        <v>3.0069572057765677</v>
      </c>
      <c r="E2577">
        <v>1.2336461794037754E-3</v>
      </c>
      <c r="G2577">
        <v>2570</v>
      </c>
      <c r="H2577">
        <f t="shared" ca="1" si="81"/>
        <v>5.5697586724079796E-2</v>
      </c>
    </row>
    <row r="2578" spans="2:8" x14ac:dyDescent="0.3">
      <c r="B2578" s="205">
        <v>41613</v>
      </c>
      <c r="C2578" s="81">
        <v>149.04345699999999</v>
      </c>
      <c r="D2578" s="62">
        <f t="shared" si="80"/>
        <v>-0.57359992283092898</v>
      </c>
      <c r="E2578">
        <v>1.2267631970906074E-3</v>
      </c>
      <c r="G2578">
        <v>2571</v>
      </c>
      <c r="H2578">
        <f t="shared" ca="1" si="81"/>
        <v>2.9555790411637559E-2</v>
      </c>
    </row>
    <row r="2579" spans="2:8" x14ac:dyDescent="0.3">
      <c r="B2579" s="205">
        <v>43224</v>
      </c>
      <c r="C2579" s="81">
        <v>349.53900099999998</v>
      </c>
      <c r="D2579" s="62">
        <f t="shared" si="80"/>
        <v>-0.34817901911421917</v>
      </c>
      <c r="E2579">
        <v>1.2168941892778226E-3</v>
      </c>
      <c r="G2579">
        <v>2572</v>
      </c>
      <c r="H2579">
        <f t="shared" ca="1" si="81"/>
        <v>1.1840739930402036E-2</v>
      </c>
    </row>
    <row r="2580" spans="2:8" x14ac:dyDescent="0.3">
      <c r="B2580" s="205">
        <v>45350</v>
      </c>
      <c r="C2580" s="81">
        <v>536.25</v>
      </c>
      <c r="D2580" s="62">
        <f t="shared" si="80"/>
        <v>3.7631647879145915</v>
      </c>
      <c r="E2580">
        <v>1.2136370969516818E-3</v>
      </c>
      <c r="G2580">
        <v>2573</v>
      </c>
      <c r="H2580">
        <f t="shared" ca="1" si="81"/>
        <v>3.1580174684507446E-2</v>
      </c>
    </row>
    <row r="2581" spans="2:8" x14ac:dyDescent="0.3">
      <c r="B2581" s="205">
        <v>41214</v>
      </c>
      <c r="C2581" s="81">
        <v>112.58271000000001</v>
      </c>
      <c r="D2581" s="62">
        <f t="shared" si="80"/>
        <v>2.1658128672826065</v>
      </c>
      <c r="E2581">
        <v>1.206283130532891E-3</v>
      </c>
      <c r="G2581">
        <v>2574</v>
      </c>
      <c r="H2581">
        <f t="shared" ca="1" si="81"/>
        <v>-3.8034149325563746E-2</v>
      </c>
    </row>
    <row r="2582" spans="2:8" x14ac:dyDescent="0.3">
      <c r="B2582" s="205">
        <v>39811</v>
      </c>
      <c r="C2582" s="81">
        <v>35.562023000000003</v>
      </c>
      <c r="D2582" s="62">
        <f t="shared" si="80"/>
        <v>-0.34472120127366712</v>
      </c>
      <c r="E2582">
        <v>1.2034028055582467E-3</v>
      </c>
      <c r="G2582">
        <v>2575</v>
      </c>
      <c r="H2582">
        <f t="shared" ca="1" si="81"/>
        <v>-2.1507457863562626E-3</v>
      </c>
    </row>
    <row r="2583" spans="2:8" x14ac:dyDescent="0.3">
      <c r="B2583" s="205">
        <v>40056</v>
      </c>
      <c r="C2583" s="81">
        <v>54.270065000000002</v>
      </c>
      <c r="D2583" s="62">
        <f t="shared" si="80"/>
        <v>-0.89697000031041862</v>
      </c>
      <c r="E2583">
        <v>1.2029918278357507E-3</v>
      </c>
      <c r="G2583">
        <v>2576</v>
      </c>
      <c r="H2583">
        <f t="shared" ca="1" si="81"/>
        <v>-1.3098088923947062E-2</v>
      </c>
    </row>
    <row r="2584" spans="2:8" x14ac:dyDescent="0.3">
      <c r="B2584" s="205">
        <v>44315</v>
      </c>
      <c r="C2584" s="81">
        <v>526.74041699999998</v>
      </c>
      <c r="D2584" s="62">
        <f t="shared" si="80"/>
        <v>13.679550302362435</v>
      </c>
      <c r="E2584">
        <v>1.2009593107151096E-3</v>
      </c>
      <c r="G2584">
        <v>2577</v>
      </c>
      <c r="H2584">
        <f t="shared" ca="1" si="81"/>
        <v>2.1108812833297946E-2</v>
      </c>
    </row>
    <row r="2585" spans="2:8" x14ac:dyDescent="0.3">
      <c r="B2585" s="205">
        <v>39804</v>
      </c>
      <c r="C2585" s="81">
        <v>35.882598999999999</v>
      </c>
      <c r="D2585" s="62">
        <f t="shared" si="80"/>
        <v>-0.91130579342705287</v>
      </c>
      <c r="E2585">
        <v>1.1924152723462667E-3</v>
      </c>
      <c r="G2585">
        <v>2578</v>
      </c>
      <c r="H2585">
        <f t="shared" ca="1" si="81"/>
        <v>2.6544422929357575E-2</v>
      </c>
    </row>
    <row r="2586" spans="2:8" x14ac:dyDescent="0.3">
      <c r="B2586" s="205">
        <v>43476</v>
      </c>
      <c r="C2586" s="81">
        <v>404.56530800000002</v>
      </c>
      <c r="D2586" s="62">
        <f t="shared" si="80"/>
        <v>-0.29509911615168333</v>
      </c>
      <c r="E2586">
        <v>1.187216358190627E-3</v>
      </c>
      <c r="G2586">
        <v>2579</v>
      </c>
      <c r="H2586">
        <f t="shared" ca="1" si="81"/>
        <v>2.5373655476042044E-2</v>
      </c>
    </row>
    <row r="2587" spans="2:8" x14ac:dyDescent="0.3">
      <c r="B2587" s="205">
        <v>44379</v>
      </c>
      <c r="C2587" s="81">
        <v>573.93218999999999</v>
      </c>
      <c r="D2587" s="62">
        <f t="shared" si="80"/>
        <v>56.557505387627913</v>
      </c>
      <c r="E2587">
        <v>1.1868413901323467E-3</v>
      </c>
      <c r="G2587">
        <v>2580</v>
      </c>
      <c r="H2587">
        <f t="shared" ca="1" si="81"/>
        <v>2.9485722014670333E-2</v>
      </c>
    </row>
    <row r="2588" spans="2:8" x14ac:dyDescent="0.3">
      <c r="B2588" s="205">
        <v>37966</v>
      </c>
      <c r="C2588" s="81">
        <v>9.9714569999999991</v>
      </c>
      <c r="D2588" s="62">
        <f t="shared" si="80"/>
        <v>-0.91348000070073565</v>
      </c>
      <c r="E2588">
        <v>1.1784467836443526E-3</v>
      </c>
      <c r="G2588">
        <v>2581</v>
      </c>
      <c r="H2588">
        <f t="shared" ca="1" si="81"/>
        <v>4.1370844867789115E-2</v>
      </c>
    </row>
    <row r="2589" spans="2:8" x14ac:dyDescent="0.3">
      <c r="B2589" s="205">
        <v>41219</v>
      </c>
      <c r="C2589" s="81">
        <v>115.25031300000001</v>
      </c>
      <c r="D2589" s="62">
        <f t="shared" si="80"/>
        <v>-1.0481390523924968E-2</v>
      </c>
      <c r="E2589">
        <v>1.1783293997194425E-3</v>
      </c>
      <c r="G2589">
        <v>2582</v>
      </c>
      <c r="H2589">
        <f t="shared" ca="1" si="81"/>
        <v>6.6385301924545871E-3</v>
      </c>
    </row>
    <row r="2590" spans="2:8" x14ac:dyDescent="0.3">
      <c r="B2590" s="205">
        <v>41331</v>
      </c>
      <c r="C2590" s="81">
        <v>116.471092</v>
      </c>
      <c r="D2590" s="62">
        <f t="shared" si="80"/>
        <v>-2.7099030012396881E-3</v>
      </c>
      <c r="E2590">
        <v>1.1658956220027873E-3</v>
      </c>
      <c r="G2590">
        <v>2583</v>
      </c>
      <c r="H2590">
        <f t="shared" ca="1" si="81"/>
        <v>-3.1302871672995031E-2</v>
      </c>
    </row>
    <row r="2591" spans="2:8" x14ac:dyDescent="0.3">
      <c r="B2591" s="205">
        <v>41291</v>
      </c>
      <c r="C2591" s="81">
        <v>116.787575</v>
      </c>
      <c r="D2591" s="62">
        <f t="shared" si="80"/>
        <v>-6.920536007042029E-3</v>
      </c>
      <c r="E2591">
        <v>1.1625436698613472E-3</v>
      </c>
      <c r="G2591">
        <v>2584</v>
      </c>
      <c r="H2591">
        <f t="shared" ca="1" si="81"/>
        <v>1.6877771403405923E-2</v>
      </c>
    </row>
    <row r="2592" spans="2:8" x14ac:dyDescent="0.3">
      <c r="B2592" s="205">
        <v>41250</v>
      </c>
      <c r="C2592" s="81">
        <v>117.60144</v>
      </c>
      <c r="D2592" s="62">
        <f t="shared" si="80"/>
        <v>-1.4399290805278521E-2</v>
      </c>
      <c r="E2592">
        <v>1.1548043051512978E-3</v>
      </c>
      <c r="G2592">
        <v>2585</v>
      </c>
      <c r="H2592">
        <f t="shared" ca="1" si="81"/>
        <v>-3.0683624196431464E-2</v>
      </c>
    </row>
    <row r="2593" spans="2:8" x14ac:dyDescent="0.3">
      <c r="B2593" s="205">
        <v>41324</v>
      </c>
      <c r="C2593" s="81">
        <v>119.319557</v>
      </c>
      <c r="D2593" s="62">
        <f t="shared" si="80"/>
        <v>-0.71926686868171053</v>
      </c>
      <c r="E2593">
        <v>1.1379722177139919E-3</v>
      </c>
      <c r="G2593">
        <v>2586</v>
      </c>
      <c r="H2593">
        <f t="shared" ca="1" si="81"/>
        <v>-1.5249797438239267E-2</v>
      </c>
    </row>
    <row r="2594" spans="2:8" x14ac:dyDescent="0.3">
      <c r="B2594" s="205">
        <v>43972</v>
      </c>
      <c r="C2594" s="81">
        <v>425.028412</v>
      </c>
      <c r="D2594" s="62">
        <f t="shared" si="80"/>
        <v>-9.7775794734270546E-2</v>
      </c>
      <c r="E2594">
        <v>1.1373314011056746E-3</v>
      </c>
      <c r="G2594">
        <v>2587</v>
      </c>
      <c r="H2594">
        <f t="shared" ca="1" si="81"/>
        <v>2.2917190697251691E-2</v>
      </c>
    </row>
    <row r="2595" spans="2:8" x14ac:dyDescent="0.3">
      <c r="B2595" s="205">
        <v>44098</v>
      </c>
      <c r="C2595" s="81">
        <v>471.08956899999998</v>
      </c>
      <c r="D2595" s="62">
        <f t="shared" si="80"/>
        <v>0.61706182443309354</v>
      </c>
      <c r="E2595">
        <v>1.1322246494483307E-3</v>
      </c>
      <c r="G2595">
        <v>2588</v>
      </c>
      <c r="H2595">
        <f t="shared" ca="1" si="81"/>
        <v>-5.7890059554043432E-3</v>
      </c>
    </row>
    <row r="2596" spans="2:8" x14ac:dyDescent="0.3">
      <c r="B2596" s="205">
        <v>42985</v>
      </c>
      <c r="C2596" s="81">
        <v>291.32440200000002</v>
      </c>
      <c r="D2596" s="62">
        <f t="shared" si="80"/>
        <v>-0.31445702859112917</v>
      </c>
      <c r="E2596">
        <v>1.1307431117433446E-3</v>
      </c>
      <c r="G2596">
        <v>2589</v>
      </c>
      <c r="H2596">
        <f t="shared" ca="1" si="81"/>
        <v>-2.1024681437880138E-2</v>
      </c>
    </row>
    <row r="2597" spans="2:8" x14ac:dyDescent="0.3">
      <c r="B2597" s="205">
        <v>43452</v>
      </c>
      <c r="C2597" s="81">
        <v>424.95425399999999</v>
      </c>
      <c r="D2597" s="62">
        <f t="shared" si="80"/>
        <v>2.5122365318978925</v>
      </c>
      <c r="E2597">
        <v>1.1301879845706136E-3</v>
      </c>
      <c r="G2597">
        <v>2590</v>
      </c>
      <c r="H2597">
        <f t="shared" ca="1" si="81"/>
        <v>-3.6587099236177263E-2</v>
      </c>
    </row>
    <row r="2598" spans="2:8" x14ac:dyDescent="0.3">
      <c r="B2598" s="205">
        <v>41309</v>
      </c>
      <c r="C2598" s="81">
        <v>120.992493</v>
      </c>
      <c r="D2598" s="62">
        <f t="shared" si="80"/>
        <v>16.572570942401381</v>
      </c>
      <c r="E2598">
        <v>1.1225348486105838E-3</v>
      </c>
      <c r="G2598">
        <v>2591</v>
      </c>
      <c r="H2598">
        <f t="shared" ca="1" si="81"/>
        <v>1.8144362605005261E-3</v>
      </c>
    </row>
    <row r="2599" spans="2:8" x14ac:dyDescent="0.3">
      <c r="B2599" s="205">
        <v>37809</v>
      </c>
      <c r="C2599" s="81">
        <v>6.8853039999999996</v>
      </c>
      <c r="D2599" s="62">
        <f t="shared" si="80"/>
        <v>-0.96682088387469833</v>
      </c>
      <c r="E2599">
        <v>1.1089500132093124E-3</v>
      </c>
      <c r="G2599">
        <v>2592</v>
      </c>
      <c r="H2599">
        <f t="shared" ca="1" si="81"/>
        <v>2.8290101568430905E-2</v>
      </c>
    </row>
    <row r="2600" spans="2:8" x14ac:dyDescent="0.3">
      <c r="B2600" s="205">
        <v>41887</v>
      </c>
      <c r="C2600" s="81">
        <v>207.51921100000001</v>
      </c>
      <c r="D2600" s="62">
        <f t="shared" si="80"/>
        <v>-0.61083822331723514</v>
      </c>
      <c r="E2600">
        <v>1.1072572022974938E-3</v>
      </c>
      <c r="G2600">
        <v>2593</v>
      </c>
      <c r="H2600">
        <f t="shared" ca="1" si="81"/>
        <v>-1.8910059951700749E-2</v>
      </c>
    </row>
    <row r="2601" spans="2:8" x14ac:dyDescent="0.3">
      <c r="B2601" s="205">
        <v>44749</v>
      </c>
      <c r="C2601" s="81">
        <v>533.24664299999995</v>
      </c>
      <c r="D2601" s="62">
        <f t="shared" si="80"/>
        <v>8.0036747381129842</v>
      </c>
      <c r="E2601">
        <v>1.1050673751236942E-3</v>
      </c>
      <c r="G2601">
        <v>2594</v>
      </c>
      <c r="H2601">
        <f t="shared" ca="1" si="81"/>
        <v>8.1451237362959103E-3</v>
      </c>
    </row>
    <row r="2602" spans="2:8" x14ac:dyDescent="0.3">
      <c r="B2602" s="205">
        <v>40023</v>
      </c>
      <c r="C2602" s="81">
        <v>59.225445000000001</v>
      </c>
      <c r="D2602" s="62">
        <f t="shared" si="80"/>
        <v>-0.84935565823056469</v>
      </c>
      <c r="E2602">
        <v>1.1024975718059034E-3</v>
      </c>
      <c r="G2602">
        <v>2595</v>
      </c>
      <c r="H2602">
        <f t="shared" ca="1" si="81"/>
        <v>7.3216566876223542E-3</v>
      </c>
    </row>
    <row r="2603" spans="2:8" x14ac:dyDescent="0.3">
      <c r="B2603" s="205">
        <v>43627</v>
      </c>
      <c r="C2603" s="81">
        <v>393.147491</v>
      </c>
      <c r="D2603" s="62">
        <f t="shared" si="80"/>
        <v>-0.19526014884648427</v>
      </c>
      <c r="E2603">
        <v>1.0995053220409525E-3</v>
      </c>
      <c r="G2603">
        <v>2596</v>
      </c>
      <c r="H2603">
        <f t="shared" ca="1" si="81"/>
        <v>-4.986465857816938E-3</v>
      </c>
    </row>
    <row r="2604" spans="2:8" x14ac:dyDescent="0.3">
      <c r="B2604" s="205">
        <v>44173</v>
      </c>
      <c r="C2604" s="81">
        <v>488.53985599999999</v>
      </c>
      <c r="D2604" s="62">
        <f t="shared" si="80"/>
        <v>0.89973295627870686</v>
      </c>
      <c r="E2604">
        <v>1.095555906339549E-3</v>
      </c>
      <c r="G2604">
        <v>2597</v>
      </c>
      <c r="H2604">
        <f t="shared" ca="1" si="81"/>
        <v>1.6576219558141852E-2</v>
      </c>
    </row>
    <row r="2605" spans="2:8" x14ac:dyDescent="0.3">
      <c r="B2605" s="205">
        <v>42733</v>
      </c>
      <c r="C2605" s="81">
        <v>257.16238399999997</v>
      </c>
      <c r="D2605" s="62">
        <f t="shared" si="80"/>
        <v>5.7479570864766183</v>
      </c>
      <c r="E2605">
        <v>1.094505832045305E-3</v>
      </c>
      <c r="G2605">
        <v>2598</v>
      </c>
      <c r="H2605">
        <f t="shared" ca="1" si="81"/>
        <v>1.0074193142919467E-3</v>
      </c>
    </row>
    <row r="2606" spans="2:8" x14ac:dyDescent="0.3">
      <c r="B2606" s="205">
        <v>38954</v>
      </c>
      <c r="C2606" s="81">
        <v>38.109665</v>
      </c>
      <c r="D2606" s="62">
        <f t="shared" si="80"/>
        <v>0.25659557733160793</v>
      </c>
      <c r="E2606">
        <v>1.0901497353497129E-3</v>
      </c>
      <c r="G2606">
        <v>2599</v>
      </c>
      <c r="H2606">
        <f t="shared" ca="1" si="81"/>
        <v>1.6055659205502105E-3</v>
      </c>
    </row>
    <row r="2607" spans="2:8" x14ac:dyDescent="0.3">
      <c r="B2607" s="205">
        <v>38735</v>
      </c>
      <c r="C2607" s="81">
        <v>30.327708999999999</v>
      </c>
      <c r="D2607" s="62">
        <f t="shared" si="80"/>
        <v>3.1687137014101294</v>
      </c>
      <c r="E2607">
        <v>1.0873164274664041E-3</v>
      </c>
      <c r="G2607">
        <v>2600</v>
      </c>
      <c r="H2607">
        <f t="shared" ca="1" si="81"/>
        <v>2.0868290698379359E-2</v>
      </c>
    </row>
    <row r="2608" spans="2:8" x14ac:dyDescent="0.3">
      <c r="B2608" s="205">
        <v>37831</v>
      </c>
      <c r="C2608" s="81">
        <v>7.2750760000000003</v>
      </c>
      <c r="D2608" s="62">
        <f t="shared" si="80"/>
        <v>-0.98605372248578671</v>
      </c>
      <c r="E2608">
        <v>1.0680699911962647E-3</v>
      </c>
      <c r="G2608">
        <v>2601</v>
      </c>
      <c r="H2608">
        <f t="shared" ca="1" si="81"/>
        <v>-5.6944223175088024E-3</v>
      </c>
    </row>
    <row r="2609" spans="2:8" x14ac:dyDescent="0.3">
      <c r="B2609" s="205">
        <v>45378</v>
      </c>
      <c r="C2609" s="81">
        <v>521.65002400000003</v>
      </c>
      <c r="D2609" s="62">
        <f t="shared" si="80"/>
        <v>0.26736356701848973</v>
      </c>
      <c r="E2609">
        <v>1.0555517661356806E-3</v>
      </c>
      <c r="G2609">
        <v>2602</v>
      </c>
      <c r="H2609">
        <f t="shared" ca="1" si="81"/>
        <v>2.4501970032828987E-2</v>
      </c>
    </row>
    <row r="2610" spans="2:8" x14ac:dyDescent="0.3">
      <c r="B2610" s="205">
        <v>43699</v>
      </c>
      <c r="C2610" s="81">
        <v>411.602509</v>
      </c>
      <c r="D2610" s="62">
        <f t="shared" si="80"/>
        <v>-0.26878062970622341</v>
      </c>
      <c r="E2610">
        <v>1.0537242267023154E-3</v>
      </c>
      <c r="G2610">
        <v>2603</v>
      </c>
      <c r="H2610">
        <f t="shared" ca="1" si="81"/>
        <v>1.5460337623942354E-2</v>
      </c>
    </row>
    <row r="2611" spans="2:8" x14ac:dyDescent="0.3">
      <c r="B2611" s="205">
        <v>44817</v>
      </c>
      <c r="C2611" s="81">
        <v>562.89880400000004</v>
      </c>
      <c r="D2611" s="62">
        <f t="shared" si="80"/>
        <v>1.0790238074216361</v>
      </c>
      <c r="E2611">
        <v>1.0519016690290104E-3</v>
      </c>
      <c r="G2611">
        <v>2604</v>
      </c>
      <c r="H2611">
        <f t="shared" ca="1" si="81"/>
        <v>-1.8580591909893075E-2</v>
      </c>
    </row>
    <row r="2612" spans="2:8" x14ac:dyDescent="0.3">
      <c r="B2612" s="205">
        <v>42902</v>
      </c>
      <c r="C2612" s="81">
        <v>270.75149499999998</v>
      </c>
      <c r="D2612" s="62">
        <f t="shared" si="80"/>
        <v>-0.36779198402769536</v>
      </c>
      <c r="E2612">
        <v>1.0397408697137742E-3</v>
      </c>
      <c r="G2612">
        <v>2605</v>
      </c>
      <c r="H2612">
        <f t="shared" ca="1" si="81"/>
        <v>1.4445466298706276E-2</v>
      </c>
    </row>
    <row r="2613" spans="2:8" x14ac:dyDescent="0.3">
      <c r="B2613" s="205">
        <v>44004</v>
      </c>
      <c r="C2613" s="81">
        <v>428.263306</v>
      </c>
      <c r="D2613" s="62">
        <f t="shared" si="80"/>
        <v>54.689199036701062</v>
      </c>
      <c r="E2613">
        <v>1.0156867292089164E-3</v>
      </c>
      <c r="G2613">
        <v>2606</v>
      </c>
      <c r="H2613">
        <f t="shared" ca="1" si="81"/>
        <v>-1.9782882303349691E-2</v>
      </c>
    </row>
    <row r="2614" spans="2:8" x14ac:dyDescent="0.3">
      <c r="B2614" s="205">
        <v>37903</v>
      </c>
      <c r="C2614" s="81">
        <v>7.6902400000000002</v>
      </c>
      <c r="D2614" s="62">
        <f t="shared" si="80"/>
        <v>-0.81592109336489971</v>
      </c>
      <c r="E2614">
        <v>1.0102207894092975E-3</v>
      </c>
      <c r="G2614">
        <v>2607</v>
      </c>
      <c r="H2614">
        <f t="shared" ca="1" si="81"/>
        <v>3.9780219793899667E-2</v>
      </c>
    </row>
    <row r="2615" spans="2:8" x14ac:dyDescent="0.3">
      <c r="B2615" s="205">
        <v>39197</v>
      </c>
      <c r="C2615" s="81">
        <v>41.776867000000003</v>
      </c>
      <c r="D2615" s="62">
        <f t="shared" si="80"/>
        <v>4.4187852164764703</v>
      </c>
      <c r="E2615">
        <v>1.0096387349338037E-3</v>
      </c>
      <c r="G2615">
        <v>2608</v>
      </c>
      <c r="H2615">
        <f t="shared" ca="1" si="81"/>
        <v>-9.1215080276805631E-3</v>
      </c>
    </row>
    <row r="2616" spans="2:8" x14ac:dyDescent="0.3">
      <c r="B2616" s="205">
        <v>37889</v>
      </c>
      <c r="C2616" s="81">
        <v>7.7096369999999999</v>
      </c>
      <c r="D2616" s="62">
        <f t="shared" si="80"/>
        <v>-0.52052722100102589</v>
      </c>
      <c r="E2616">
        <v>1.0071566942096983E-3</v>
      </c>
      <c r="G2616">
        <v>2609</v>
      </c>
      <c r="H2616">
        <f t="shared" ca="1" si="81"/>
        <v>-1.7978204694951289E-3</v>
      </c>
    </row>
    <row r="2617" spans="2:8" x14ac:dyDescent="0.3">
      <c r="B2617" s="205">
        <v>38422</v>
      </c>
      <c r="C2617" s="81">
        <v>16.079405000000001</v>
      </c>
      <c r="D2617" s="62">
        <f t="shared" si="80"/>
        <v>-0.8186623101005257</v>
      </c>
      <c r="E2617">
        <v>1.0045277832303647E-3</v>
      </c>
      <c r="G2617">
        <v>2610</v>
      </c>
      <c r="H2617">
        <f t="shared" ca="1" si="81"/>
        <v>-2.9674860413263015E-2</v>
      </c>
    </row>
    <row r="2618" spans="2:8" x14ac:dyDescent="0.3">
      <c r="B2618" s="205">
        <v>40536</v>
      </c>
      <c r="C2618" s="81">
        <v>88.671059</v>
      </c>
      <c r="D2618" s="62">
        <f t="shared" si="80"/>
        <v>-6.2045182466662257E-3</v>
      </c>
      <c r="E2618">
        <v>9.9762157813064033E-4</v>
      </c>
      <c r="G2618">
        <v>2611</v>
      </c>
      <c r="H2618">
        <f t="shared" ca="1" si="81"/>
        <v>-4.5013107028730641E-3</v>
      </c>
    </row>
    <row r="2619" spans="2:8" x14ac:dyDescent="0.3">
      <c r="B2619" s="205">
        <v>40828</v>
      </c>
      <c r="C2619" s="81">
        <v>89.224654999999998</v>
      </c>
      <c r="D2619" s="62">
        <f t="shared" si="80"/>
        <v>5.2418452798774591E-3</v>
      </c>
      <c r="E2619">
        <v>9.9689467068874728E-4</v>
      </c>
      <c r="G2619">
        <v>2612</v>
      </c>
      <c r="H2619">
        <f t="shared" ca="1" si="81"/>
        <v>1.5281533679468648E-2</v>
      </c>
    </row>
    <row r="2620" spans="2:8" x14ac:dyDescent="0.3">
      <c r="B2620" s="205">
        <v>40539</v>
      </c>
      <c r="C2620" s="81">
        <v>88.759392000000005</v>
      </c>
      <c r="D2620" s="62">
        <f t="shared" si="80"/>
        <v>-0.83824511056869844</v>
      </c>
      <c r="E2620">
        <v>9.9618749337374848E-4</v>
      </c>
      <c r="G2620">
        <v>2613</v>
      </c>
      <c r="H2620">
        <f t="shared" ca="1" si="81"/>
        <v>-1.362142394433067E-2</v>
      </c>
    </row>
    <row r="2621" spans="2:8" x14ac:dyDescent="0.3">
      <c r="B2621" s="205">
        <v>44874</v>
      </c>
      <c r="C2621" s="81">
        <v>548.72772199999997</v>
      </c>
      <c r="D2621" s="62">
        <f t="shared" si="80"/>
        <v>0.41664689670182192</v>
      </c>
      <c r="E2621">
        <v>9.9349468276665803E-4</v>
      </c>
      <c r="G2621">
        <v>2614</v>
      </c>
      <c r="H2621">
        <f t="shared" ca="1" si="81"/>
        <v>4.575754369894091E-2</v>
      </c>
    </row>
    <row r="2622" spans="2:8" x14ac:dyDescent="0.3">
      <c r="B2622" s="205">
        <v>43566</v>
      </c>
      <c r="C2622" s="81">
        <v>387.34262100000001</v>
      </c>
      <c r="D2622" s="62">
        <f t="shared" si="80"/>
        <v>0.1560689644820942</v>
      </c>
      <c r="E2622">
        <v>9.9180834823285732E-4</v>
      </c>
      <c r="G2622">
        <v>2615</v>
      </c>
      <c r="H2622">
        <f t="shared" ca="1" si="81"/>
        <v>-5.2852393504166538E-3</v>
      </c>
    </row>
    <row r="2623" spans="2:8" x14ac:dyDescent="0.3">
      <c r="B2623" s="205">
        <v>43104</v>
      </c>
      <c r="C2623" s="81">
        <v>335.05148300000002</v>
      </c>
      <c r="D2623" s="62">
        <f t="shared" si="80"/>
        <v>26.951507914817565</v>
      </c>
      <c r="E2623">
        <v>9.8694994247898937E-4</v>
      </c>
      <c r="G2623">
        <v>2616</v>
      </c>
      <c r="H2623">
        <f t="shared" ca="1" si="81"/>
        <v>6.1457428434713836E-2</v>
      </c>
    </row>
    <row r="2624" spans="2:8" x14ac:dyDescent="0.3">
      <c r="B2624" s="205">
        <v>38000</v>
      </c>
      <c r="C2624" s="81">
        <v>11.986884</v>
      </c>
      <c r="D2624" s="62">
        <f t="shared" si="80"/>
        <v>-0.94940086105565713</v>
      </c>
      <c r="E2624">
        <v>9.804475821291376E-4</v>
      </c>
      <c r="G2624">
        <v>2617</v>
      </c>
      <c r="H2624">
        <f t="shared" ca="1" si="81"/>
        <v>2.1523892735858616E-2</v>
      </c>
    </row>
    <row r="2625" spans="2:8" x14ac:dyDescent="0.3">
      <c r="B2625" s="205">
        <v>42171</v>
      </c>
      <c r="C2625" s="81">
        <v>236.89897199999999</v>
      </c>
      <c r="D2625" s="62">
        <f t="shared" si="80"/>
        <v>1.5855522120646601</v>
      </c>
      <c r="E2625">
        <v>9.7542076653396343E-4</v>
      </c>
      <c r="G2625">
        <v>2618</v>
      </c>
      <c r="H2625">
        <f t="shared" ca="1" si="81"/>
        <v>-4.3465314638849034E-3</v>
      </c>
    </row>
    <row r="2626" spans="2:8" x14ac:dyDescent="0.3">
      <c r="B2626" s="205">
        <v>40819</v>
      </c>
      <c r="C2626" s="81">
        <v>91.624129999999994</v>
      </c>
      <c r="D2626" s="62">
        <f t="shared" si="80"/>
        <v>-0.73741055807012512</v>
      </c>
      <c r="E2626">
        <v>9.7093737270942631E-4</v>
      </c>
      <c r="G2626">
        <v>2619</v>
      </c>
      <c r="H2626">
        <f t="shared" ca="1" si="81"/>
        <v>-9.7770107250883982E-3</v>
      </c>
    </row>
    <row r="2627" spans="2:8" x14ac:dyDescent="0.3">
      <c r="B2627" s="205">
        <v>43228</v>
      </c>
      <c r="C2627" s="81">
        <v>348.92541499999999</v>
      </c>
      <c r="D2627" s="62">
        <f t="shared" si="80"/>
        <v>0.42216473827253903</v>
      </c>
      <c r="E2627">
        <v>9.4758075094294829E-4</v>
      </c>
      <c r="G2627">
        <v>2620</v>
      </c>
      <c r="H2627">
        <f t="shared" ca="1" si="81"/>
        <v>-7.65313139088047E-3</v>
      </c>
    </row>
    <row r="2628" spans="2:8" x14ac:dyDescent="0.3">
      <c r="B2628" s="205">
        <v>42058</v>
      </c>
      <c r="C2628" s="81">
        <v>245.34809899999999</v>
      </c>
      <c r="D2628" s="62">
        <f t="shared" si="80"/>
        <v>4.412932727171361</v>
      </c>
      <c r="E2628">
        <v>9.4167168035507712E-4</v>
      </c>
      <c r="G2628">
        <v>2621</v>
      </c>
      <c r="H2628">
        <f t="shared" ca="1" si="81"/>
        <v>5.9802724920720923E-4</v>
      </c>
    </row>
    <row r="2629" spans="2:8" x14ac:dyDescent="0.3">
      <c r="B2629" s="205">
        <v>39554</v>
      </c>
      <c r="C2629" s="81">
        <v>45.326279</v>
      </c>
      <c r="D2629" s="62">
        <f t="shared" si="80"/>
        <v>-0.91444079450794147</v>
      </c>
      <c r="E2629">
        <v>9.3658079156532241E-4</v>
      </c>
      <c r="G2629">
        <v>2622</v>
      </c>
      <c r="H2629">
        <f t="shared" ca="1" si="81"/>
        <v>-6.7663780970166317E-3</v>
      </c>
    </row>
    <row r="2630" spans="2:8" x14ac:dyDescent="0.3">
      <c r="B2630" s="205">
        <v>44977</v>
      </c>
      <c r="C2630" s="81">
        <v>529.76507600000002</v>
      </c>
      <c r="D2630" s="62">
        <f t="shared" si="80"/>
        <v>1.1415069112940275</v>
      </c>
      <c r="E2630">
        <v>9.3535621004941258E-4</v>
      </c>
      <c r="G2630">
        <v>2623</v>
      </c>
      <c r="H2630">
        <f t="shared" ca="1" si="81"/>
        <v>2.0231109555526806E-2</v>
      </c>
    </row>
    <row r="2631" spans="2:8" x14ac:dyDescent="0.3">
      <c r="B2631" s="205">
        <v>42040</v>
      </c>
      <c r="C2631" s="81">
        <v>247.37957800000001</v>
      </c>
      <c r="D2631" s="62">
        <f t="shared" si="80"/>
        <v>-1.8730724241585915E-2</v>
      </c>
      <c r="E2631">
        <v>9.3405700608767948E-4</v>
      </c>
      <c r="G2631">
        <v>2624</v>
      </c>
      <c r="H2631">
        <f t="shared" ca="1" si="81"/>
        <v>3.0773042604413979E-3</v>
      </c>
    </row>
    <row r="2632" spans="2:8" x14ac:dyDescent="0.3">
      <c r="B2632" s="205">
        <v>42880</v>
      </c>
      <c r="C2632" s="81">
        <v>252.10162399999999</v>
      </c>
      <c r="D2632" s="62">
        <f t="shared" ref="D2632:D2695" si="82">(C2632-C2633)/C2633</f>
        <v>0.25841760521377866</v>
      </c>
      <c r="E2632">
        <v>9.3024770084802755E-4</v>
      </c>
      <c r="G2632">
        <v>2625</v>
      </c>
      <c r="H2632">
        <f t="shared" ca="1" si="81"/>
        <v>8.944888344929635E-3</v>
      </c>
    </row>
    <row r="2633" spans="2:8" x14ac:dyDescent="0.3">
      <c r="B2633" s="205">
        <v>41921</v>
      </c>
      <c r="C2633" s="81">
        <v>200.332245</v>
      </c>
      <c r="D2633" s="62">
        <f t="shared" si="82"/>
        <v>1.0799924916362302</v>
      </c>
      <c r="E2633">
        <v>9.2285922059585739E-4</v>
      </c>
      <c r="G2633">
        <v>2626</v>
      </c>
      <c r="H2633">
        <f t="shared" ref="H2633:H2696" ca="1" si="83">_xlfn.NORM.INV(RAND(),N$10,N$11)</f>
        <v>-9.4690218855394449E-3</v>
      </c>
    </row>
    <row r="2634" spans="2:8" x14ac:dyDescent="0.3">
      <c r="B2634" s="205">
        <v>40438</v>
      </c>
      <c r="C2634" s="81">
        <v>96.313927000000007</v>
      </c>
      <c r="D2634" s="62">
        <f t="shared" si="82"/>
        <v>-0.6247220500358095</v>
      </c>
      <c r="E2634">
        <v>9.137759215550312E-4</v>
      </c>
      <c r="G2634">
        <v>2627</v>
      </c>
      <c r="H2634">
        <f t="shared" ca="1" si="83"/>
        <v>-5.1380435572490751E-4</v>
      </c>
    </row>
    <row r="2635" spans="2:8" x14ac:dyDescent="0.3">
      <c r="B2635" s="205">
        <v>42809</v>
      </c>
      <c r="C2635" s="81">
        <v>256.64691199999999</v>
      </c>
      <c r="D2635" s="62">
        <f t="shared" si="82"/>
        <v>1.614506120727722</v>
      </c>
      <c r="E2635">
        <v>9.1357813968134447E-4</v>
      </c>
      <c r="G2635">
        <v>2628</v>
      </c>
      <c r="H2635">
        <f t="shared" ca="1" si="83"/>
        <v>-6.3076266807651571E-3</v>
      </c>
    </row>
    <row r="2636" spans="2:8" x14ac:dyDescent="0.3">
      <c r="B2636" s="205">
        <v>41074</v>
      </c>
      <c r="C2636" s="81">
        <v>98.162673999999996</v>
      </c>
      <c r="D2636" s="62">
        <f t="shared" si="82"/>
        <v>-0.34817194269676416</v>
      </c>
      <c r="E2636">
        <v>9.1118571493922177E-4</v>
      </c>
      <c r="G2636">
        <v>2629</v>
      </c>
      <c r="H2636">
        <f t="shared" ca="1" si="83"/>
        <v>8.7695070375874654E-3</v>
      </c>
    </row>
    <row r="2637" spans="2:8" x14ac:dyDescent="0.3">
      <c r="B2637" s="205">
        <v>41618</v>
      </c>
      <c r="C2637" s="81">
        <v>150.59596300000001</v>
      </c>
      <c r="D2637" s="62">
        <f t="shared" si="82"/>
        <v>5.6373520697964929</v>
      </c>
      <c r="E2637">
        <v>9.0989535020440224E-4</v>
      </c>
      <c r="G2637">
        <v>2630</v>
      </c>
      <c r="H2637">
        <f t="shared" ca="1" si="83"/>
        <v>-1.5119253960629974E-2</v>
      </c>
    </row>
    <row r="2638" spans="2:8" x14ac:dyDescent="0.3">
      <c r="B2638" s="205">
        <v>38670</v>
      </c>
      <c r="C2638" s="81">
        <v>22.689163000000001</v>
      </c>
      <c r="D2638" s="62">
        <f t="shared" si="82"/>
        <v>-0.85127666876814123</v>
      </c>
      <c r="E2638">
        <v>9.0843842377360542E-4</v>
      </c>
      <c r="G2638">
        <v>2631</v>
      </c>
      <c r="H2638">
        <f t="shared" ca="1" si="83"/>
        <v>3.0772982626057481E-2</v>
      </c>
    </row>
    <row r="2639" spans="2:8" x14ac:dyDescent="0.3">
      <c r="B2639" s="205">
        <v>41642</v>
      </c>
      <c r="C2639" s="81">
        <v>152.55954</v>
      </c>
      <c r="D2639" s="62">
        <f t="shared" si="82"/>
        <v>-0.72091300453992091</v>
      </c>
      <c r="E2639">
        <v>8.9897479451130893E-4</v>
      </c>
      <c r="G2639">
        <v>2632</v>
      </c>
      <c r="H2639">
        <f t="shared" ca="1" si="83"/>
        <v>-1.112407773190708E-2</v>
      </c>
    </row>
    <row r="2640" spans="2:8" x14ac:dyDescent="0.3">
      <c r="B2640" s="205">
        <v>44683</v>
      </c>
      <c r="C2640" s="81">
        <v>546.63793899999996</v>
      </c>
      <c r="D2640" s="62">
        <f t="shared" si="82"/>
        <v>-1.6760957680956118E-2</v>
      </c>
      <c r="E2640">
        <v>8.9818060106120173E-4</v>
      </c>
      <c r="G2640">
        <v>2633</v>
      </c>
      <c r="H2640">
        <f t="shared" ca="1" si="83"/>
        <v>-6.6512401633430196E-2</v>
      </c>
    </row>
    <row r="2641" spans="2:8" x14ac:dyDescent="0.3">
      <c r="B2641" s="205">
        <v>44925</v>
      </c>
      <c r="C2641" s="81">
        <v>555.95629899999994</v>
      </c>
      <c r="D2641" s="62">
        <f t="shared" si="82"/>
        <v>60.888488548727764</v>
      </c>
      <c r="E2641">
        <v>8.9136201780511918E-4</v>
      </c>
      <c r="G2641">
        <v>2634</v>
      </c>
      <c r="H2641">
        <f t="shared" ca="1" si="83"/>
        <v>2.2647800802433265E-2</v>
      </c>
    </row>
    <row r="2642" spans="2:8" x14ac:dyDescent="0.3">
      <c r="B2642" s="205">
        <v>38218</v>
      </c>
      <c r="C2642" s="81">
        <v>8.9831939999999992</v>
      </c>
      <c r="D2642" s="62">
        <f t="shared" si="82"/>
        <v>-0.94161735401264435</v>
      </c>
      <c r="E2642">
        <v>8.877770877301559E-4</v>
      </c>
      <c r="G2642">
        <v>2635</v>
      </c>
      <c r="H2642">
        <f t="shared" ca="1" si="83"/>
        <v>2.9305558621287347E-2</v>
      </c>
    </row>
    <row r="2643" spans="2:8" x14ac:dyDescent="0.3">
      <c r="B2643" s="205">
        <v>41533</v>
      </c>
      <c r="C2643" s="81">
        <v>153.867538</v>
      </c>
      <c r="D2643" s="62">
        <f t="shared" si="82"/>
        <v>1.0812600103992978</v>
      </c>
      <c r="E2643">
        <v>8.8744561852181455E-4</v>
      </c>
      <c r="G2643">
        <v>2636</v>
      </c>
      <c r="H2643">
        <f t="shared" ca="1" si="83"/>
        <v>1.6807934880573638E-2</v>
      </c>
    </row>
    <row r="2644" spans="2:8" x14ac:dyDescent="0.3">
      <c r="B2644" s="205">
        <v>40235</v>
      </c>
      <c r="C2644" s="81">
        <v>73.929992999999996</v>
      </c>
      <c r="D2644" s="62">
        <f t="shared" si="82"/>
        <v>-0.86855562276392528</v>
      </c>
      <c r="E2644">
        <v>8.8715190568495767E-4</v>
      </c>
      <c r="G2644">
        <v>2637</v>
      </c>
      <c r="H2644">
        <f t="shared" ca="1" si="83"/>
        <v>-5.3026685142648876E-2</v>
      </c>
    </row>
    <row r="2645" spans="2:8" x14ac:dyDescent="0.3">
      <c r="B2645" s="205">
        <v>45154</v>
      </c>
      <c r="C2645" s="81">
        <v>562.44317599999999</v>
      </c>
      <c r="D2645" s="62">
        <f t="shared" si="82"/>
        <v>-8.2050903767920784E-3</v>
      </c>
      <c r="E2645">
        <v>8.8520290233002447E-4</v>
      </c>
      <c r="G2645">
        <v>2638</v>
      </c>
      <c r="H2645">
        <f t="shared" ca="1" si="83"/>
        <v>-1.6072994042662884E-2</v>
      </c>
    </row>
    <row r="2646" spans="2:8" x14ac:dyDescent="0.3">
      <c r="B2646" s="205">
        <v>45117</v>
      </c>
      <c r="C2646" s="81">
        <v>567.09625200000005</v>
      </c>
      <c r="D2646" s="62">
        <f t="shared" si="82"/>
        <v>2.5841873533031592</v>
      </c>
      <c r="E2646">
        <v>8.7383693645451345E-4</v>
      </c>
      <c r="G2646">
        <v>2639</v>
      </c>
      <c r="H2646">
        <f t="shared" ca="1" si="83"/>
        <v>-5.015956378775735E-3</v>
      </c>
    </row>
    <row r="2647" spans="2:8" x14ac:dyDescent="0.3">
      <c r="B2647" s="205">
        <v>41676</v>
      </c>
      <c r="C2647" s="81">
        <v>158.22171</v>
      </c>
      <c r="D2647" s="62">
        <f t="shared" si="82"/>
        <v>-0.72343542308422126</v>
      </c>
      <c r="E2647">
        <v>8.6638972196355292E-4</v>
      </c>
      <c r="G2647">
        <v>2640</v>
      </c>
      <c r="H2647">
        <f t="shared" ca="1" si="83"/>
        <v>1.6887202581253289E-2</v>
      </c>
    </row>
    <row r="2648" spans="2:8" x14ac:dyDescent="0.3">
      <c r="B2648" s="205">
        <v>44917</v>
      </c>
      <c r="C2648" s="81">
        <v>572.09680200000003</v>
      </c>
      <c r="D2648" s="62">
        <f t="shared" si="82"/>
        <v>6.4737860616242357E-3</v>
      </c>
      <c r="E2648">
        <v>8.6619233811399666E-4</v>
      </c>
      <c r="G2648">
        <v>2641</v>
      </c>
      <c r="H2648">
        <f t="shared" ca="1" si="83"/>
        <v>3.9131486295826343E-3</v>
      </c>
    </row>
    <row r="2649" spans="2:8" x14ac:dyDescent="0.3">
      <c r="B2649" s="205">
        <v>44544</v>
      </c>
      <c r="C2649" s="81">
        <v>568.41699200000005</v>
      </c>
      <c r="D2649" s="62">
        <f t="shared" si="82"/>
        <v>4.4808138055528453</v>
      </c>
      <c r="E2649">
        <v>8.6352183818848977E-4</v>
      </c>
      <c r="G2649">
        <v>2642</v>
      </c>
      <c r="H2649">
        <f t="shared" ca="1" si="83"/>
        <v>-2.5421493642458021E-2</v>
      </c>
    </row>
    <row r="2650" spans="2:8" x14ac:dyDescent="0.3">
      <c r="B2650" s="205">
        <v>40728</v>
      </c>
      <c r="C2650" s="81">
        <v>103.71032700000001</v>
      </c>
      <c r="D2650" s="62">
        <f t="shared" si="82"/>
        <v>10.092376606122084</v>
      </c>
      <c r="E2650">
        <v>8.5783407925530265E-4</v>
      </c>
      <c r="G2650">
        <v>2643</v>
      </c>
      <c r="H2650">
        <f t="shared" ca="1" si="83"/>
        <v>2.504262165535194E-2</v>
      </c>
    </row>
    <row r="2651" spans="2:8" x14ac:dyDescent="0.3">
      <c r="B2651" s="205">
        <v>38238</v>
      </c>
      <c r="C2651" s="81">
        <v>9.3496939999999995</v>
      </c>
      <c r="D2651" s="62">
        <f t="shared" si="82"/>
        <v>-0.9129148277277831</v>
      </c>
      <c r="E2651">
        <v>8.5316157916892588E-4</v>
      </c>
      <c r="G2651">
        <v>2644</v>
      </c>
      <c r="H2651">
        <f t="shared" ca="1" si="83"/>
        <v>3.4517727951965768E-2</v>
      </c>
    </row>
    <row r="2652" spans="2:8" x14ac:dyDescent="0.3">
      <c r="B2652" s="205">
        <v>41143</v>
      </c>
      <c r="C2652" s="81">
        <v>107.36264</v>
      </c>
      <c r="D2652" s="62">
        <f t="shared" si="82"/>
        <v>-0.34342246080873978</v>
      </c>
      <c r="E2652">
        <v>8.3851724050176943E-4</v>
      </c>
      <c r="G2652">
        <v>2645</v>
      </c>
      <c r="H2652">
        <f t="shared" ca="1" si="83"/>
        <v>2.17683245330338E-2</v>
      </c>
    </row>
    <row r="2653" spans="2:8" x14ac:dyDescent="0.3">
      <c r="B2653" s="205">
        <v>41746</v>
      </c>
      <c r="C2653" s="81">
        <v>163.51859999999999</v>
      </c>
      <c r="D2653" s="62">
        <f t="shared" si="82"/>
        <v>-4.4480645265400666E-3</v>
      </c>
      <c r="E2653">
        <v>8.3848483630100243E-4</v>
      </c>
      <c r="G2653">
        <v>2646</v>
      </c>
      <c r="H2653">
        <f t="shared" ca="1" si="83"/>
        <v>8.543528358139766E-3</v>
      </c>
    </row>
    <row r="2654" spans="2:8" x14ac:dyDescent="0.3">
      <c r="B2654" s="205">
        <v>41768</v>
      </c>
      <c r="C2654" s="81">
        <v>164.249191</v>
      </c>
      <c r="D2654" s="62">
        <f t="shared" si="82"/>
        <v>16.00227909298372</v>
      </c>
      <c r="E2654">
        <v>8.3466061115146351E-4</v>
      </c>
      <c r="G2654">
        <v>2647</v>
      </c>
      <c r="H2654">
        <f t="shared" ca="1" si="83"/>
        <v>1.8084238684821885E-3</v>
      </c>
    </row>
    <row r="2655" spans="2:8" x14ac:dyDescent="0.3">
      <c r="B2655" s="205">
        <v>38274</v>
      </c>
      <c r="C2655" s="81">
        <v>9.6604220000000005</v>
      </c>
      <c r="D2655" s="62">
        <f t="shared" si="82"/>
        <v>-0.98219891895108713</v>
      </c>
      <c r="E2655">
        <v>8.2580061789500753E-4</v>
      </c>
      <c r="G2655">
        <v>2648</v>
      </c>
      <c r="H2655">
        <f t="shared" ca="1" si="83"/>
        <v>-2.5831014139731646E-2</v>
      </c>
    </row>
    <row r="2656" spans="2:8" x14ac:dyDescent="0.3">
      <c r="B2656" s="205">
        <v>45021</v>
      </c>
      <c r="C2656" s="81">
        <v>542.68737799999997</v>
      </c>
      <c r="D2656" s="62">
        <f t="shared" si="82"/>
        <v>0.89616686281927271</v>
      </c>
      <c r="E2656">
        <v>8.2169427503454775E-4</v>
      </c>
      <c r="G2656">
        <v>2649</v>
      </c>
      <c r="H2656">
        <f t="shared" ca="1" si="83"/>
        <v>1.3444386970374339E-3</v>
      </c>
    </row>
    <row r="2657" spans="2:8" x14ac:dyDescent="0.3">
      <c r="B2657" s="205">
        <v>42223</v>
      </c>
      <c r="C2657" s="81">
        <v>286.20233200000001</v>
      </c>
      <c r="D2657" s="62">
        <f t="shared" si="82"/>
        <v>1.4672945785376224</v>
      </c>
      <c r="E2657">
        <v>8.0933413620296079E-4</v>
      </c>
      <c r="G2657">
        <v>2650</v>
      </c>
      <c r="H2657">
        <f t="shared" ca="1" si="83"/>
        <v>-1.4204806364457138E-2</v>
      </c>
    </row>
    <row r="2658" spans="2:8" x14ac:dyDescent="0.3">
      <c r="B2658" s="205">
        <v>41186</v>
      </c>
      <c r="C2658" s="81">
        <v>115.99844400000001</v>
      </c>
      <c r="D2658" s="62">
        <f t="shared" si="82"/>
        <v>2.0315911190124032</v>
      </c>
      <c r="E2658">
        <v>7.7625043277693357E-4</v>
      </c>
      <c r="G2658">
        <v>2651</v>
      </c>
      <c r="H2658">
        <f t="shared" ca="1" si="83"/>
        <v>3.5585083828155062E-2</v>
      </c>
    </row>
    <row r="2659" spans="2:8" x14ac:dyDescent="0.3">
      <c r="B2659" s="205">
        <v>38959</v>
      </c>
      <c r="C2659" s="81">
        <v>38.263221999999999</v>
      </c>
      <c r="D2659" s="62">
        <f t="shared" si="82"/>
        <v>-0.92543202132285318</v>
      </c>
      <c r="E2659">
        <v>7.6026266986324099E-4</v>
      </c>
      <c r="G2659">
        <v>2652</v>
      </c>
      <c r="H2659">
        <f t="shared" ca="1" si="83"/>
        <v>2.3382982448330605E-2</v>
      </c>
    </row>
    <row r="2660" spans="2:8" x14ac:dyDescent="0.3">
      <c r="B2660" s="205">
        <v>44224</v>
      </c>
      <c r="C2660" s="81">
        <v>513.13207999999997</v>
      </c>
      <c r="D2660" s="62">
        <f t="shared" si="82"/>
        <v>3.2665344564351706</v>
      </c>
      <c r="E2660">
        <v>7.5826248849207101E-4</v>
      </c>
      <c r="G2660">
        <v>2653</v>
      </c>
      <c r="H2660">
        <f t="shared" ca="1" si="83"/>
        <v>1.7769471124690642E-2</v>
      </c>
    </row>
    <row r="2661" spans="2:8" x14ac:dyDescent="0.3">
      <c r="B2661" s="205">
        <v>41340</v>
      </c>
      <c r="C2661" s="81">
        <v>120.269058</v>
      </c>
      <c r="D2661" s="62">
        <f t="shared" si="82"/>
        <v>-0.6872945704630069</v>
      </c>
      <c r="E2661">
        <v>7.5234666073198527E-4</v>
      </c>
      <c r="G2661">
        <v>2654</v>
      </c>
      <c r="H2661">
        <f t="shared" ca="1" si="83"/>
        <v>-2.6883999622698091E-3</v>
      </c>
    </row>
    <row r="2662" spans="2:8" x14ac:dyDescent="0.3">
      <c r="B2662" s="205">
        <v>43633</v>
      </c>
      <c r="C2662" s="81">
        <v>384.60815400000001</v>
      </c>
      <c r="D2662" s="62">
        <f t="shared" si="82"/>
        <v>1.2506499017358777E-4</v>
      </c>
      <c r="E2662">
        <v>7.4896119269140594E-4</v>
      </c>
      <c r="G2662">
        <v>2655</v>
      </c>
      <c r="H2662">
        <f t="shared" ca="1" si="83"/>
        <v>-3.4819951923365745E-3</v>
      </c>
    </row>
    <row r="2663" spans="2:8" x14ac:dyDescent="0.3">
      <c r="B2663" s="205">
        <v>43426</v>
      </c>
      <c r="C2663" s="81">
        <v>384.56005900000002</v>
      </c>
      <c r="D2663" s="62">
        <f t="shared" si="82"/>
        <v>8.7311528782709296</v>
      </c>
      <c r="E2663">
        <v>7.4889867543345234E-4</v>
      </c>
      <c r="G2663">
        <v>2656</v>
      </c>
      <c r="H2663">
        <f t="shared" ca="1" si="83"/>
        <v>-1.5296496093548054E-2</v>
      </c>
    </row>
    <row r="2664" spans="2:8" x14ac:dyDescent="0.3">
      <c r="B2664" s="205">
        <v>39044</v>
      </c>
      <c r="C2664" s="81">
        <v>39.518447999999999</v>
      </c>
      <c r="D2664" s="62">
        <f t="shared" si="82"/>
        <v>-0.8770479457453253</v>
      </c>
      <c r="E2664">
        <v>7.4045546823834729E-4</v>
      </c>
      <c r="G2664">
        <v>2657</v>
      </c>
      <c r="H2664">
        <f t="shared" ca="1" si="83"/>
        <v>2.6766648138702568E-4</v>
      </c>
    </row>
    <row r="2665" spans="2:8" x14ac:dyDescent="0.3">
      <c r="B2665" s="205">
        <v>43140</v>
      </c>
      <c r="C2665" s="81">
        <v>321.41348299999999</v>
      </c>
      <c r="D2665" s="62">
        <f t="shared" si="82"/>
        <v>0.25350083827179515</v>
      </c>
      <c r="E2665">
        <v>7.345843421042561E-4</v>
      </c>
      <c r="G2665">
        <v>2658</v>
      </c>
      <c r="H2665">
        <f t="shared" ca="1" si="83"/>
        <v>3.5690784505343011E-3</v>
      </c>
    </row>
    <row r="2666" spans="2:8" x14ac:dyDescent="0.3">
      <c r="B2666" s="205">
        <v>42808</v>
      </c>
      <c r="C2666" s="81">
        <v>256.41265900000002</v>
      </c>
      <c r="D2666" s="62">
        <f t="shared" si="82"/>
        <v>-4.0045469531259916E-3</v>
      </c>
      <c r="E2666">
        <v>7.3166108582719744E-4</v>
      </c>
      <c r="G2666">
        <v>2659</v>
      </c>
      <c r="H2666">
        <f t="shared" ca="1" si="83"/>
        <v>-2.2505140346671185E-2</v>
      </c>
    </row>
    <row r="2667" spans="2:8" x14ac:dyDescent="0.3">
      <c r="B2667" s="205">
        <v>42822</v>
      </c>
      <c r="C2667" s="81">
        <v>257.44360399999999</v>
      </c>
      <c r="D2667" s="62">
        <f t="shared" si="82"/>
        <v>1.1976135936744419E-2</v>
      </c>
      <c r="E2667">
        <v>7.2920356084815263E-4</v>
      </c>
      <c r="G2667">
        <v>2660</v>
      </c>
      <c r="H2667">
        <f t="shared" ca="1" si="83"/>
        <v>2.3626076971981591E-3</v>
      </c>
    </row>
    <row r="2668" spans="2:8" x14ac:dyDescent="0.3">
      <c r="B2668" s="205">
        <v>42276</v>
      </c>
      <c r="C2668" s="81">
        <v>254.39691199999999</v>
      </c>
      <c r="D2668" s="62">
        <f t="shared" si="82"/>
        <v>-0.21587385254467514</v>
      </c>
      <c r="E2668">
        <v>7.2815264634814138E-4</v>
      </c>
      <c r="G2668">
        <v>2661</v>
      </c>
      <c r="H2668">
        <f t="shared" ca="1" si="83"/>
        <v>2.8439091064423896E-3</v>
      </c>
    </row>
    <row r="2669" spans="2:8" x14ac:dyDescent="0.3">
      <c r="B2669" s="205">
        <v>43207</v>
      </c>
      <c r="C2669" s="81">
        <v>324.43365499999999</v>
      </c>
      <c r="D2669" s="62">
        <f t="shared" si="82"/>
        <v>-0.35653778802369412</v>
      </c>
      <c r="E2669">
        <v>7.2774107670087228E-4</v>
      </c>
      <c r="G2669">
        <v>2662</v>
      </c>
      <c r="H2669">
        <f t="shared" ca="1" si="83"/>
        <v>-2.2464655568091664E-2</v>
      </c>
    </row>
    <row r="2670" spans="2:8" x14ac:dyDescent="0.3">
      <c r="B2670" s="205">
        <v>45401</v>
      </c>
      <c r="C2670" s="81">
        <v>504.20001200000002</v>
      </c>
      <c r="D2670" s="62">
        <f t="shared" si="82"/>
        <v>10.938308166557912</v>
      </c>
      <c r="E2670">
        <v>6.9466308590260804E-4</v>
      </c>
      <c r="G2670">
        <v>2663</v>
      </c>
      <c r="H2670">
        <f t="shared" ca="1" si="83"/>
        <v>2.6979477379515508E-2</v>
      </c>
    </row>
    <row r="2671" spans="2:8" x14ac:dyDescent="0.3">
      <c r="B2671" s="205">
        <v>39091</v>
      </c>
      <c r="C2671" s="81">
        <v>42.233790999999997</v>
      </c>
      <c r="D2671" s="62">
        <f t="shared" si="82"/>
        <v>-0.84460439879092986</v>
      </c>
      <c r="E2671">
        <v>6.9333791167283687E-4</v>
      </c>
      <c r="G2671">
        <v>2664</v>
      </c>
      <c r="H2671">
        <f t="shared" ca="1" si="83"/>
        <v>-3.668412138340274E-2</v>
      </c>
    </row>
    <row r="2672" spans="2:8" x14ac:dyDescent="0.3">
      <c r="B2672" s="205">
        <v>42913</v>
      </c>
      <c r="C2672" s="81">
        <v>271.78241000000003</v>
      </c>
      <c r="D2672" s="62">
        <f t="shared" si="82"/>
        <v>47.70024118751703</v>
      </c>
      <c r="E2672">
        <v>6.9025586411889295E-4</v>
      </c>
      <c r="G2672">
        <v>2665</v>
      </c>
      <c r="H2672">
        <f t="shared" ca="1" si="83"/>
        <v>2.665790495808526E-2</v>
      </c>
    </row>
    <row r="2673" spans="2:8" x14ac:dyDescent="0.3">
      <c r="B2673" s="205">
        <v>37628</v>
      </c>
      <c r="C2673" s="81">
        <v>5.5807200000000003</v>
      </c>
      <c r="D2673" s="62">
        <f t="shared" si="82"/>
        <v>-0.95790273309983376</v>
      </c>
      <c r="E2673">
        <v>6.8425061647116141E-4</v>
      </c>
      <c r="G2673">
        <v>2666</v>
      </c>
      <c r="H2673">
        <f t="shared" ca="1" si="83"/>
        <v>-3.4671127764578792E-2</v>
      </c>
    </row>
    <row r="2674" spans="2:8" x14ac:dyDescent="0.3">
      <c r="B2674" s="205">
        <v>41393</v>
      </c>
      <c r="C2674" s="81">
        <v>132.56727599999999</v>
      </c>
      <c r="D2674" s="62">
        <f t="shared" si="82"/>
        <v>-0.51898768459077227</v>
      </c>
      <c r="E2674">
        <v>6.8279113760740754E-4</v>
      </c>
      <c r="G2674">
        <v>2667</v>
      </c>
      <c r="H2674">
        <f t="shared" ca="1" si="83"/>
        <v>-1.3318554455015303E-2</v>
      </c>
    </row>
    <row r="2675" spans="2:8" x14ac:dyDescent="0.3">
      <c r="B2675" s="205">
        <v>42236</v>
      </c>
      <c r="C2675" s="81">
        <v>275.60058600000002</v>
      </c>
      <c r="D2675" s="62">
        <f t="shared" si="82"/>
        <v>-0.46071632526420236</v>
      </c>
      <c r="E2675">
        <v>6.7247879679933626E-4</v>
      </c>
      <c r="G2675">
        <v>2668</v>
      </c>
      <c r="H2675">
        <f t="shared" ca="1" si="83"/>
        <v>2.3561167372932977E-3</v>
      </c>
    </row>
    <row r="2676" spans="2:8" x14ac:dyDescent="0.3">
      <c r="B2676" s="205">
        <v>44144</v>
      </c>
      <c r="C2676" s="81">
        <v>511.04937699999999</v>
      </c>
      <c r="D2676" s="62">
        <f t="shared" si="82"/>
        <v>0.82096957503364232</v>
      </c>
      <c r="E2676">
        <v>6.6387927182053259E-4</v>
      </c>
      <c r="G2676">
        <v>2669</v>
      </c>
      <c r="H2676">
        <f t="shared" ca="1" si="83"/>
        <v>2.7350999058527801E-2</v>
      </c>
    </row>
    <row r="2677" spans="2:8" x14ac:dyDescent="0.3">
      <c r="B2677" s="205">
        <v>42234</v>
      </c>
      <c r="C2677" s="81">
        <v>280.64685100000003</v>
      </c>
      <c r="D2677" s="62">
        <f t="shared" si="82"/>
        <v>-0.37208237565312241</v>
      </c>
      <c r="E2677">
        <v>6.6060029085357279E-4</v>
      </c>
      <c r="G2677">
        <v>2670</v>
      </c>
      <c r="H2677">
        <f t="shared" ca="1" si="83"/>
        <v>-5.4473983755871534E-3</v>
      </c>
    </row>
    <row r="2678" spans="2:8" x14ac:dyDescent="0.3">
      <c r="B2678" s="205">
        <v>43987</v>
      </c>
      <c r="C2678" s="81">
        <v>446.94851699999998</v>
      </c>
      <c r="D2678" s="62">
        <f t="shared" si="82"/>
        <v>-0.16237468021492835</v>
      </c>
      <c r="E2678">
        <v>6.4866965797458209E-4</v>
      </c>
      <c r="G2678">
        <v>2671</v>
      </c>
      <c r="H2678">
        <f t="shared" ca="1" si="83"/>
        <v>-5.6984447058034855E-3</v>
      </c>
    </row>
    <row r="2679" spans="2:8" x14ac:dyDescent="0.3">
      <c r="B2679" s="205">
        <v>44750</v>
      </c>
      <c r="C2679" s="81">
        <v>533.59002699999996</v>
      </c>
      <c r="D2679" s="62">
        <f t="shared" si="82"/>
        <v>87.529246720822698</v>
      </c>
      <c r="E2679">
        <v>6.4394967039673346E-4</v>
      </c>
      <c r="G2679">
        <v>2672</v>
      </c>
      <c r="H2679">
        <f t="shared" ca="1" si="83"/>
        <v>1.6105075504276263E-2</v>
      </c>
    </row>
    <row r="2680" spans="2:8" x14ac:dyDescent="0.3">
      <c r="B2680" s="205">
        <v>37496</v>
      </c>
      <c r="C2680" s="81">
        <v>6.0272740000000002</v>
      </c>
      <c r="D2680" s="62">
        <f t="shared" si="82"/>
        <v>-0.99037939187352231</v>
      </c>
      <c r="E2680">
        <v>6.2621378726205332E-4</v>
      </c>
      <c r="G2680">
        <v>2673</v>
      </c>
      <c r="H2680">
        <f t="shared" ca="1" si="83"/>
        <v>2.2218536604348162E-2</v>
      </c>
    </row>
    <row r="2681" spans="2:8" x14ac:dyDescent="0.3">
      <c r="B2681" s="205">
        <v>44442</v>
      </c>
      <c r="C2681" s="81">
        <v>626.49615500000004</v>
      </c>
      <c r="D2681" s="62">
        <f t="shared" si="82"/>
        <v>3.2595604193695888</v>
      </c>
      <c r="E2681">
        <v>6.2418888749722287E-4</v>
      </c>
      <c r="G2681">
        <v>2674</v>
      </c>
      <c r="H2681">
        <f t="shared" ca="1" si="83"/>
        <v>7.3527021711690668E-3</v>
      </c>
    </row>
    <row r="2682" spans="2:8" x14ac:dyDescent="0.3">
      <c r="B2682" s="205">
        <v>41600</v>
      </c>
      <c r="C2682" s="81">
        <v>147.08000200000001</v>
      </c>
      <c r="D2682" s="62">
        <f t="shared" si="82"/>
        <v>-0.61993632703551449</v>
      </c>
      <c r="E2682">
        <v>6.2140166551487676E-4</v>
      </c>
      <c r="G2682">
        <v>2675</v>
      </c>
      <c r="H2682">
        <f t="shared" ca="1" si="83"/>
        <v>-2.8470460895496805E-2</v>
      </c>
    </row>
    <row r="2683" spans="2:8" x14ac:dyDescent="0.3">
      <c r="B2683" s="205">
        <v>43395</v>
      </c>
      <c r="C2683" s="81">
        <v>386.98779300000001</v>
      </c>
      <c r="D2683" s="62">
        <f t="shared" si="82"/>
        <v>1.5642657605639452</v>
      </c>
      <c r="E2683">
        <v>6.1808603290410479E-4</v>
      </c>
      <c r="G2683">
        <v>2676</v>
      </c>
      <c r="H2683">
        <f t="shared" ca="1" si="83"/>
        <v>-2.9745684677993007E-2</v>
      </c>
    </row>
    <row r="2684" spans="2:8" x14ac:dyDescent="0.3">
      <c r="B2684" s="205">
        <v>41605</v>
      </c>
      <c r="C2684" s="81">
        <v>150.91563400000001</v>
      </c>
      <c r="D2684" s="62">
        <f t="shared" si="82"/>
        <v>-8.6383260054616381E-3</v>
      </c>
      <c r="E2684">
        <v>6.0539305841153198E-4</v>
      </c>
      <c r="G2684">
        <v>2677</v>
      </c>
      <c r="H2684">
        <f t="shared" ca="1" si="83"/>
        <v>-3.0143028276033674E-2</v>
      </c>
    </row>
    <row r="2685" spans="2:8" x14ac:dyDescent="0.3">
      <c r="B2685" s="205">
        <v>41543</v>
      </c>
      <c r="C2685" s="81">
        <v>152.23065199999999</v>
      </c>
      <c r="D2685" s="62">
        <f t="shared" si="82"/>
        <v>-0.70786670694454235</v>
      </c>
      <c r="E2685">
        <v>5.9785843923151666E-4</v>
      </c>
      <c r="G2685">
        <v>2678</v>
      </c>
      <c r="H2685">
        <f t="shared" ca="1" si="83"/>
        <v>-1.3409325706762988E-2</v>
      </c>
    </row>
    <row r="2686" spans="2:8" x14ac:dyDescent="0.3">
      <c r="B2686" s="205">
        <v>45377</v>
      </c>
      <c r="C2686" s="81">
        <v>521.09997599999997</v>
      </c>
      <c r="D2686" s="62">
        <f t="shared" si="82"/>
        <v>2.1894653600756904</v>
      </c>
      <c r="E2686">
        <v>5.7601383815697178E-4</v>
      </c>
      <c r="G2686">
        <v>2679</v>
      </c>
      <c r="H2686">
        <f t="shared" ca="1" si="83"/>
        <v>-2.1741832810031329E-2</v>
      </c>
    </row>
    <row r="2687" spans="2:8" x14ac:dyDescent="0.3">
      <c r="B2687" s="205">
        <v>41745</v>
      </c>
      <c r="C2687" s="81">
        <v>163.381607</v>
      </c>
      <c r="D2687" s="62">
        <f t="shared" si="82"/>
        <v>-0.35276374018000567</v>
      </c>
      <c r="E2687">
        <v>5.5899207600952541E-4</v>
      </c>
      <c r="G2687">
        <v>2680</v>
      </c>
      <c r="H2687">
        <f t="shared" ca="1" si="83"/>
        <v>6.7078787566780072E-3</v>
      </c>
    </row>
    <row r="2688" spans="2:8" x14ac:dyDescent="0.3">
      <c r="B2688" s="205">
        <v>42780</v>
      </c>
      <c r="C2688" s="81">
        <v>252.42962600000001</v>
      </c>
      <c r="D2688" s="62">
        <f t="shared" si="82"/>
        <v>-0.5364010541781451</v>
      </c>
      <c r="E2688">
        <v>5.5721404346183309E-4</v>
      </c>
      <c r="G2688">
        <v>2681</v>
      </c>
      <c r="H2688">
        <f t="shared" ca="1" si="83"/>
        <v>1.0375813963967466E-2</v>
      </c>
    </row>
    <row r="2689" spans="2:8" x14ac:dyDescent="0.3">
      <c r="B2689" s="205">
        <v>45338</v>
      </c>
      <c r="C2689" s="81">
        <v>544.5</v>
      </c>
      <c r="D2689" s="62">
        <f t="shared" si="82"/>
        <v>-1.3136188597913719E-2</v>
      </c>
      <c r="E2689">
        <v>5.5124585333523441E-4</v>
      </c>
      <c r="G2689">
        <v>2682</v>
      </c>
      <c r="H2689">
        <f t="shared" ca="1" si="83"/>
        <v>2.0042665702649481E-2</v>
      </c>
    </row>
    <row r="2690" spans="2:8" x14ac:dyDescent="0.3">
      <c r="B2690" s="205">
        <v>45079</v>
      </c>
      <c r="C2690" s="81">
        <v>551.74786400000005</v>
      </c>
      <c r="D2690" s="62">
        <f t="shared" si="82"/>
        <v>2.2498879086202086</v>
      </c>
      <c r="E2690">
        <v>5.3857382003179083E-4</v>
      </c>
      <c r="G2690">
        <v>2683</v>
      </c>
      <c r="H2690">
        <f t="shared" ca="1" si="83"/>
        <v>-2.8011356002549974E-3</v>
      </c>
    </row>
    <row r="2691" spans="2:8" x14ac:dyDescent="0.3">
      <c r="B2691" s="205">
        <v>41815</v>
      </c>
      <c r="C2691" s="81">
        <v>169.774429</v>
      </c>
      <c r="D2691" s="62">
        <f t="shared" si="82"/>
        <v>3.2322694486055421</v>
      </c>
      <c r="E2691">
        <v>5.3829170602683475E-4</v>
      </c>
      <c r="G2691">
        <v>2684</v>
      </c>
      <c r="H2691">
        <f t="shared" ca="1" si="83"/>
        <v>-5.3537544125935081E-2</v>
      </c>
    </row>
    <row r="2692" spans="2:8" x14ac:dyDescent="0.3">
      <c r="B2692" s="205">
        <v>39895</v>
      </c>
      <c r="C2692" s="81">
        <v>40.114277000000001</v>
      </c>
      <c r="D2692" s="62">
        <f t="shared" si="82"/>
        <v>-0.92726046591571165</v>
      </c>
      <c r="E2692">
        <v>5.3777848325362607E-4</v>
      </c>
      <c r="G2692">
        <v>2685</v>
      </c>
      <c r="H2692">
        <f t="shared" ca="1" si="83"/>
        <v>-2.7184305590545802E-2</v>
      </c>
    </row>
    <row r="2693" spans="2:8" x14ac:dyDescent="0.3">
      <c r="B2693" s="205">
        <v>44376</v>
      </c>
      <c r="C2693" s="81">
        <v>551.47833300000002</v>
      </c>
      <c r="D2693" s="62">
        <f t="shared" si="82"/>
        <v>12.684511283949407</v>
      </c>
      <c r="E2693">
        <v>5.288660480673999E-4</v>
      </c>
      <c r="G2693">
        <v>2686</v>
      </c>
      <c r="H2693">
        <f t="shared" ca="1" si="83"/>
        <v>-3.8254675732219759E-3</v>
      </c>
    </row>
    <row r="2694" spans="2:8" x14ac:dyDescent="0.3">
      <c r="B2694" s="205">
        <v>39496</v>
      </c>
      <c r="C2694" s="81">
        <v>40.299453999999997</v>
      </c>
      <c r="D2694" s="62">
        <f t="shared" si="82"/>
        <v>-5.2620652071985719E-4</v>
      </c>
      <c r="E2694">
        <v>5.2648764663247995E-4</v>
      </c>
      <c r="G2694">
        <v>2687</v>
      </c>
      <c r="H2694">
        <f t="shared" ca="1" si="83"/>
        <v>-1.5228835275302426E-3</v>
      </c>
    </row>
    <row r="2695" spans="2:8" x14ac:dyDescent="0.3">
      <c r="B2695" s="205">
        <v>39597</v>
      </c>
      <c r="C2695" s="81">
        <v>40.320670999999997</v>
      </c>
      <c r="D2695" s="62">
        <f t="shared" si="82"/>
        <v>-0.92827561372937384</v>
      </c>
      <c r="E2695">
        <v>5.2648355980207677E-4</v>
      </c>
      <c r="G2695">
        <v>2688</v>
      </c>
      <c r="H2695">
        <f t="shared" ca="1" si="83"/>
        <v>-3.8410340637541653E-3</v>
      </c>
    </row>
    <row r="2696" spans="2:8" x14ac:dyDescent="0.3">
      <c r="B2696" s="205">
        <v>44420</v>
      </c>
      <c r="C2696" s="81">
        <v>562.16125499999998</v>
      </c>
      <c r="D2696" s="62">
        <f t="shared" ref="D2696:D2759" si="84">(C2696-C2697)/C2697</f>
        <v>5.7047231649409502</v>
      </c>
      <c r="E2696">
        <v>5.2174522532019165E-4</v>
      </c>
      <c r="G2696">
        <v>2689</v>
      </c>
      <c r="H2696">
        <f t="shared" ca="1" si="83"/>
        <v>5.0868636839740113E-2</v>
      </c>
    </row>
    <row r="2697" spans="2:8" x14ac:dyDescent="0.3">
      <c r="B2697" s="205">
        <v>40339</v>
      </c>
      <c r="C2697" s="81">
        <v>83.845557999999997</v>
      </c>
      <c r="D2697" s="62">
        <f t="shared" si="84"/>
        <v>2.5148729552395674</v>
      </c>
      <c r="E2697">
        <v>5.2084731720303701E-4</v>
      </c>
      <c r="G2697">
        <v>2690</v>
      </c>
      <c r="H2697">
        <f t="shared" ref="H2697:H2760" ca="1" si="85">_xlfn.NORM.INV(RAND(),N$10,N$11)</f>
        <v>-3.9906653002919003E-4</v>
      </c>
    </row>
    <row r="2698" spans="2:8" x14ac:dyDescent="0.3">
      <c r="B2698" s="205">
        <v>38687</v>
      </c>
      <c r="C2698" s="81">
        <v>23.854506000000001</v>
      </c>
      <c r="D2698" s="62">
        <f t="shared" si="84"/>
        <v>-0.72096746088033092</v>
      </c>
      <c r="E2698">
        <v>5.1815792467064116E-4</v>
      </c>
      <c r="G2698">
        <v>2691</v>
      </c>
      <c r="H2698">
        <f t="shared" ca="1" si="85"/>
        <v>-3.6908476580521696E-2</v>
      </c>
    </row>
    <row r="2699" spans="2:8" x14ac:dyDescent="0.3">
      <c r="B2699" s="205">
        <v>40613</v>
      </c>
      <c r="C2699" s="81">
        <v>85.490050999999994</v>
      </c>
      <c r="D2699" s="62">
        <f t="shared" si="84"/>
        <v>1.0808485738747655</v>
      </c>
      <c r="E2699">
        <v>5.1698222958140112E-4</v>
      </c>
      <c r="G2699">
        <v>2692</v>
      </c>
      <c r="H2699">
        <f t="shared" ca="1" si="85"/>
        <v>9.1936475114442924E-3</v>
      </c>
    </row>
    <row r="2700" spans="2:8" x14ac:dyDescent="0.3">
      <c r="B2700" s="205">
        <v>39609</v>
      </c>
      <c r="C2700" s="81">
        <v>41.084225000000004</v>
      </c>
      <c r="D2700" s="62">
        <f t="shared" si="84"/>
        <v>-0.85091610091885417</v>
      </c>
      <c r="E2700">
        <v>5.1615772143472733E-4</v>
      </c>
      <c r="G2700">
        <v>2693</v>
      </c>
      <c r="H2700">
        <f t="shared" ca="1" si="85"/>
        <v>-2.1226595404143202E-2</v>
      </c>
    </row>
    <row r="2701" spans="2:8" x14ac:dyDescent="0.3">
      <c r="B2701" s="205">
        <v>42851</v>
      </c>
      <c r="C2701" s="81">
        <v>275.57788099999999</v>
      </c>
      <c r="D2701" s="62">
        <f t="shared" si="84"/>
        <v>2.1486570962202407</v>
      </c>
      <c r="E2701">
        <v>5.0988711088040316E-4</v>
      </c>
      <c r="G2701">
        <v>2694</v>
      </c>
      <c r="H2701">
        <f t="shared" ca="1" si="85"/>
        <v>-1.9838123513169575E-2</v>
      </c>
    </row>
    <row r="2702" spans="2:8" x14ac:dyDescent="0.3">
      <c r="B2702" s="205">
        <v>40484</v>
      </c>
      <c r="C2702" s="81">
        <v>87.522354000000007</v>
      </c>
      <c r="D2702" s="62">
        <f t="shared" si="84"/>
        <v>1.0756641774781746</v>
      </c>
      <c r="E2702">
        <v>5.0514319773400506E-4</v>
      </c>
      <c r="G2702">
        <v>2695</v>
      </c>
      <c r="H2702">
        <f t="shared" ca="1" si="85"/>
        <v>2.1807417838683656E-2</v>
      </c>
    </row>
    <row r="2703" spans="2:8" x14ac:dyDescent="0.3">
      <c r="B2703" s="205">
        <v>39616</v>
      </c>
      <c r="C2703" s="81">
        <v>42.165951</v>
      </c>
      <c r="D2703" s="62">
        <f t="shared" si="84"/>
        <v>-5.0266482759194679E-4</v>
      </c>
      <c r="E2703">
        <v>5.0336059755220466E-4</v>
      </c>
      <c r="G2703">
        <v>2696</v>
      </c>
      <c r="H2703">
        <f t="shared" ca="1" si="85"/>
        <v>1.9188106643634486E-2</v>
      </c>
    </row>
    <row r="2704" spans="2:8" x14ac:dyDescent="0.3">
      <c r="B2704" s="205">
        <v>39617</v>
      </c>
      <c r="C2704" s="81">
        <v>42.187156999999999</v>
      </c>
      <c r="D2704" s="62">
        <f t="shared" si="84"/>
        <v>-0.52528926055427128</v>
      </c>
      <c r="E2704">
        <v>5.0291762659401167E-4</v>
      </c>
      <c r="G2704">
        <v>2697</v>
      </c>
      <c r="H2704">
        <f t="shared" ca="1" si="85"/>
        <v>4.8667973708608016E-2</v>
      </c>
    </row>
    <row r="2705" spans="2:8" x14ac:dyDescent="0.3">
      <c r="B2705" s="205">
        <v>40850</v>
      </c>
      <c r="C2705" s="81">
        <v>88.869185999999999</v>
      </c>
      <c r="D2705" s="62">
        <f t="shared" si="84"/>
        <v>1.0934521648630235</v>
      </c>
      <c r="E2705">
        <v>5.0040113825050299E-4</v>
      </c>
      <c r="G2705">
        <v>2698</v>
      </c>
      <c r="H2705">
        <f t="shared" ca="1" si="85"/>
        <v>1.7851199592545497E-2</v>
      </c>
    </row>
    <row r="2706" spans="2:8" x14ac:dyDescent="0.3">
      <c r="B2706" s="205">
        <v>39329</v>
      </c>
      <c r="C2706" s="81">
        <v>42.451022999999999</v>
      </c>
      <c r="D2706" s="62">
        <f t="shared" si="84"/>
        <v>-0.52527387682338245</v>
      </c>
      <c r="E2706">
        <v>4.9653599679753708E-4</v>
      </c>
      <c r="G2706">
        <v>2699</v>
      </c>
      <c r="H2706">
        <f t="shared" ca="1" si="85"/>
        <v>5.2301096306547092E-2</v>
      </c>
    </row>
    <row r="2707" spans="2:8" x14ac:dyDescent="0.3">
      <c r="B2707" s="205">
        <v>40665</v>
      </c>
      <c r="C2707" s="81">
        <v>89.422134</v>
      </c>
      <c r="D2707" s="62">
        <f t="shared" si="84"/>
        <v>-2.3718979443628344E-2</v>
      </c>
      <c r="E2707">
        <v>4.9423817683910166E-4</v>
      </c>
      <c r="G2707">
        <v>2700</v>
      </c>
      <c r="H2707">
        <f t="shared" ca="1" si="85"/>
        <v>-2.2082139288206935E-2</v>
      </c>
    </row>
    <row r="2708" spans="2:8" x14ac:dyDescent="0.3">
      <c r="B2708" s="205">
        <v>40981</v>
      </c>
      <c r="C2708" s="81">
        <v>91.594666000000004</v>
      </c>
      <c r="D2708" s="62">
        <f t="shared" si="84"/>
        <v>-0.81661814162187196</v>
      </c>
      <c r="E2708">
        <v>4.8810496736316787E-4</v>
      </c>
      <c r="G2708">
        <v>2701</v>
      </c>
      <c r="H2708">
        <f t="shared" ca="1" si="85"/>
        <v>5.757244334634158E-3</v>
      </c>
    </row>
    <row r="2709" spans="2:8" x14ac:dyDescent="0.3">
      <c r="B2709" s="205">
        <v>44180</v>
      </c>
      <c r="C2709" s="81">
        <v>499.47506700000002</v>
      </c>
      <c r="D2709" s="62">
        <f t="shared" si="84"/>
        <v>1.6264000061543387</v>
      </c>
      <c r="E2709">
        <v>4.8664737649482505E-4</v>
      </c>
      <c r="G2709">
        <v>2702</v>
      </c>
      <c r="H2709">
        <f t="shared" ca="1" si="85"/>
        <v>-2.5542201040042772E-2</v>
      </c>
    </row>
    <row r="2710" spans="2:8" x14ac:dyDescent="0.3">
      <c r="B2710" s="205">
        <v>41932</v>
      </c>
      <c r="C2710" s="81">
        <v>190.174789</v>
      </c>
      <c r="D2710" s="62">
        <f t="shared" si="84"/>
        <v>1.0754377014843812</v>
      </c>
      <c r="E2710">
        <v>4.8565760986472362E-4</v>
      </c>
      <c r="G2710">
        <v>2703</v>
      </c>
      <c r="H2710">
        <f t="shared" ca="1" si="85"/>
        <v>1.5921597910737711E-3</v>
      </c>
    </row>
    <row r="2711" spans="2:8" x14ac:dyDescent="0.3">
      <c r="B2711" s="205">
        <v>40681</v>
      </c>
      <c r="C2711" s="81">
        <v>91.631172000000007</v>
      </c>
      <c r="D2711" s="62">
        <f t="shared" si="84"/>
        <v>-0.69036432734495756</v>
      </c>
      <c r="E2711">
        <v>4.8231736998315388E-4</v>
      </c>
      <c r="G2711">
        <v>2704</v>
      </c>
      <c r="H2711">
        <f t="shared" ca="1" si="85"/>
        <v>3.6292747248749417E-2</v>
      </c>
    </row>
    <row r="2712" spans="2:8" x14ac:dyDescent="0.3">
      <c r="B2712" s="205">
        <v>42998</v>
      </c>
      <c r="C2712" s="81">
        <v>295.93221999999997</v>
      </c>
      <c r="D2712" s="62">
        <f t="shared" si="84"/>
        <v>2.1242088847302991</v>
      </c>
      <c r="E2712">
        <v>4.7686346064242558E-4</v>
      </c>
      <c r="G2712">
        <v>2705</v>
      </c>
      <c r="H2712">
        <f t="shared" ca="1" si="85"/>
        <v>-2.8669579839453715E-2</v>
      </c>
    </row>
    <row r="2713" spans="2:8" x14ac:dyDescent="0.3">
      <c r="B2713" s="205">
        <v>41002</v>
      </c>
      <c r="C2713" s="81">
        <v>94.722290000000001</v>
      </c>
      <c r="D2713" s="62">
        <f t="shared" si="84"/>
        <v>-0.68809568102780105</v>
      </c>
      <c r="E2713">
        <v>4.7172706946146161E-4</v>
      </c>
      <c r="G2713">
        <v>2706</v>
      </c>
      <c r="H2713">
        <f t="shared" ca="1" si="85"/>
        <v>-5.0476850061094876E-2</v>
      </c>
    </row>
    <row r="2714" spans="2:8" x14ac:dyDescent="0.3">
      <c r="B2714" s="205">
        <v>43035</v>
      </c>
      <c r="C2714" s="81">
        <v>303.69021600000002</v>
      </c>
      <c r="D2714" s="62">
        <f t="shared" si="84"/>
        <v>-1.0542634825443561E-2</v>
      </c>
      <c r="E2714">
        <v>4.6467596267206962E-4</v>
      </c>
      <c r="G2714">
        <v>2707</v>
      </c>
      <c r="H2714">
        <f t="shared" ca="1" si="85"/>
        <v>-5.6947697140626442E-4</v>
      </c>
    </row>
    <row r="2715" spans="2:8" x14ac:dyDescent="0.3">
      <c r="B2715" s="205">
        <v>43160</v>
      </c>
      <c r="C2715" s="81">
        <v>306.92602499999998</v>
      </c>
      <c r="D2715" s="62">
        <f t="shared" si="84"/>
        <v>-0.44246448219061479</v>
      </c>
      <c r="E2715">
        <v>4.6146732063548113E-4</v>
      </c>
      <c r="G2715">
        <v>2708</v>
      </c>
      <c r="H2715">
        <f t="shared" ca="1" si="85"/>
        <v>2.1403739871811781E-2</v>
      </c>
    </row>
    <row r="2716" spans="2:8" x14ac:dyDescent="0.3">
      <c r="B2716" s="205">
        <v>45170</v>
      </c>
      <c r="C2716" s="81">
        <v>550.50488299999995</v>
      </c>
      <c r="D2716" s="62">
        <f t="shared" si="84"/>
        <v>-1.2458747601569816E-2</v>
      </c>
      <c r="E2716">
        <v>4.5200402252638065E-4</v>
      </c>
      <c r="G2716">
        <v>2709</v>
      </c>
      <c r="H2716">
        <f t="shared" ca="1" si="85"/>
        <v>4.0852670849477451E-3</v>
      </c>
    </row>
    <row r="2717" spans="2:8" x14ac:dyDescent="0.3">
      <c r="B2717" s="205">
        <v>45292</v>
      </c>
      <c r="C2717" s="81">
        <v>557.45001200000002</v>
      </c>
      <c r="D2717" s="62">
        <f t="shared" si="84"/>
        <v>1.6868516563711098</v>
      </c>
      <c r="E2717">
        <v>4.4867192142127949E-4</v>
      </c>
      <c r="G2717">
        <v>2710</v>
      </c>
      <c r="H2717">
        <f t="shared" ca="1" si="85"/>
        <v>2.7238543570205182E-2</v>
      </c>
    </row>
    <row r="2718" spans="2:8" x14ac:dyDescent="0.3">
      <c r="B2718" s="205">
        <v>41893</v>
      </c>
      <c r="C2718" s="81">
        <v>207.47331199999999</v>
      </c>
      <c r="D2718" s="62">
        <f t="shared" si="84"/>
        <v>-0.35202353460925034</v>
      </c>
      <c r="E2718">
        <v>4.4279266299976101E-4</v>
      </c>
      <c r="G2718">
        <v>2711</v>
      </c>
      <c r="H2718">
        <f t="shared" ca="1" si="85"/>
        <v>8.1160120933312305E-3</v>
      </c>
    </row>
    <row r="2719" spans="2:8" x14ac:dyDescent="0.3">
      <c r="B2719" s="205">
        <v>43137</v>
      </c>
      <c r="C2719" s="81">
        <v>320.18649299999998</v>
      </c>
      <c r="D2719" s="62">
        <f t="shared" si="84"/>
        <v>-0.42881040176068969</v>
      </c>
      <c r="E2719">
        <v>4.422534994395445E-4</v>
      </c>
      <c r="G2719">
        <v>2712</v>
      </c>
      <c r="H2719">
        <f t="shared" ca="1" si="85"/>
        <v>-9.3137583041330713E-3</v>
      </c>
    </row>
    <row r="2720" spans="2:8" x14ac:dyDescent="0.3">
      <c r="B2720" s="205">
        <v>44921</v>
      </c>
      <c r="C2720" s="81">
        <v>560.56079099999999</v>
      </c>
      <c r="D2720" s="62">
        <f t="shared" si="84"/>
        <v>10.331502437939312</v>
      </c>
      <c r="E2720">
        <v>4.4182251259064297E-4</v>
      </c>
      <c r="G2720">
        <v>2713</v>
      </c>
      <c r="H2720">
        <f t="shared" ca="1" si="85"/>
        <v>-1.2445442972877075E-2</v>
      </c>
    </row>
    <row r="2721" spans="2:8" x14ac:dyDescent="0.3">
      <c r="B2721" s="205">
        <v>39980</v>
      </c>
      <c r="C2721" s="81">
        <v>49.469237999999997</v>
      </c>
      <c r="D2721" s="62">
        <f t="shared" si="84"/>
        <v>-0.52221871255807151</v>
      </c>
      <c r="E2721">
        <v>4.3595573268631697E-4</v>
      </c>
      <c r="G2721">
        <v>2714</v>
      </c>
      <c r="H2721">
        <f t="shared" ca="1" si="85"/>
        <v>-1.3493150626231791E-2</v>
      </c>
    </row>
    <row r="2722" spans="2:8" x14ac:dyDescent="0.3">
      <c r="B2722" s="205">
        <v>41096</v>
      </c>
      <c r="C2722" s="81">
        <v>103.53950500000001</v>
      </c>
      <c r="D2722" s="62">
        <f t="shared" si="84"/>
        <v>-0.81898315143623057</v>
      </c>
      <c r="E2722">
        <v>4.3471869436490342E-4</v>
      </c>
      <c r="G2722">
        <v>2715</v>
      </c>
      <c r="H2722">
        <f t="shared" ca="1" si="85"/>
        <v>-1.6949202647203215E-2</v>
      </c>
    </row>
    <row r="2723" spans="2:8" x14ac:dyDescent="0.3">
      <c r="B2723" s="205">
        <v>44399</v>
      </c>
      <c r="C2723" s="81">
        <v>571.98821999999996</v>
      </c>
      <c r="D2723" s="62">
        <f t="shared" si="84"/>
        <v>0.23493883618154698</v>
      </c>
      <c r="E2723">
        <v>4.2508797511877885E-4</v>
      </c>
      <c r="G2723">
        <v>2716</v>
      </c>
      <c r="H2723">
        <f t="shared" ca="1" si="85"/>
        <v>-1.1505457410059677E-2</v>
      </c>
    </row>
    <row r="2724" spans="2:8" x14ac:dyDescent="0.3">
      <c r="B2724" s="205">
        <v>44027</v>
      </c>
      <c r="C2724" s="81">
        <v>463.17129499999999</v>
      </c>
      <c r="D2724" s="62">
        <f t="shared" si="84"/>
        <v>46.397988489720746</v>
      </c>
      <c r="E2724">
        <v>4.1704986504655675E-4</v>
      </c>
      <c r="G2724">
        <v>2717</v>
      </c>
      <c r="H2724">
        <f t="shared" ca="1" si="85"/>
        <v>-1.6090721677072997E-2</v>
      </c>
    </row>
    <row r="2725" spans="2:8" x14ac:dyDescent="0.3">
      <c r="B2725" s="205">
        <v>38257</v>
      </c>
      <c r="C2725" s="81">
        <v>9.7719609999999992</v>
      </c>
      <c r="D2725" s="62">
        <f t="shared" si="84"/>
        <v>-0.6775687703980553</v>
      </c>
      <c r="E2725">
        <v>4.0765853407330417E-4</v>
      </c>
      <c r="G2725">
        <v>2718</v>
      </c>
      <c r="H2725">
        <f t="shared" ca="1" si="85"/>
        <v>4.8180378223979421E-3</v>
      </c>
    </row>
    <row r="2726" spans="2:8" x14ac:dyDescent="0.3">
      <c r="B2726" s="205">
        <v>38776</v>
      </c>
      <c r="C2726" s="81">
        <v>30.307117000000002</v>
      </c>
      <c r="D2726" s="62">
        <f t="shared" si="84"/>
        <v>-0.86753270405688188</v>
      </c>
      <c r="E2726">
        <v>4.0759511980444259E-4</v>
      </c>
      <c r="G2726">
        <v>2719</v>
      </c>
      <c r="H2726">
        <f t="shared" ca="1" si="85"/>
        <v>1.3727634382458578E-2</v>
      </c>
    </row>
    <row r="2727" spans="2:8" x14ac:dyDescent="0.3">
      <c r="B2727" s="205">
        <v>42439</v>
      </c>
      <c r="C2727" s="81">
        <v>228.78942900000001</v>
      </c>
      <c r="D2727" s="62">
        <f t="shared" si="84"/>
        <v>-0.34598334219788868</v>
      </c>
      <c r="E2727">
        <v>4.0679696587793927E-4</v>
      </c>
      <c r="G2727">
        <v>2720</v>
      </c>
      <c r="H2727">
        <f t="shared" ca="1" si="85"/>
        <v>2.2807823518606038E-2</v>
      </c>
    </row>
    <row r="2728" spans="2:8" x14ac:dyDescent="0.3">
      <c r="B2728" s="205">
        <v>43235</v>
      </c>
      <c r="C2728" s="81">
        <v>349.82202100000001</v>
      </c>
      <c r="D2728" s="62">
        <f t="shared" si="84"/>
        <v>2.0476548021447312</v>
      </c>
      <c r="E2728">
        <v>4.0468369139389204E-4</v>
      </c>
      <c r="G2728">
        <v>2721</v>
      </c>
      <c r="H2728">
        <f t="shared" ca="1" si="85"/>
        <v>-1.8977799244154808E-3</v>
      </c>
    </row>
    <row r="2729" spans="2:8" x14ac:dyDescent="0.3">
      <c r="B2729" s="205">
        <v>41158</v>
      </c>
      <c r="C2729" s="81">
        <v>114.784004</v>
      </c>
      <c r="D2729" s="62">
        <f t="shared" si="84"/>
        <v>-3.140526388319851E-2</v>
      </c>
      <c r="E2729">
        <v>3.9177594041821956E-4</v>
      </c>
      <c r="G2729">
        <v>2722</v>
      </c>
      <c r="H2729">
        <f t="shared" ca="1" si="85"/>
        <v>1.0931533395468814E-2</v>
      </c>
    </row>
    <row r="2730" spans="2:8" x14ac:dyDescent="0.3">
      <c r="B2730" s="205">
        <v>41254</v>
      </c>
      <c r="C2730" s="81">
        <v>118.505707</v>
      </c>
      <c r="D2730" s="62">
        <f t="shared" si="84"/>
        <v>-0.76751279217891677</v>
      </c>
      <c r="E2730">
        <v>3.8159554328414633E-4</v>
      </c>
      <c r="G2730">
        <v>2723</v>
      </c>
      <c r="H2730">
        <f t="shared" ca="1" si="85"/>
        <v>3.5608448307439838E-2</v>
      </c>
    </row>
    <row r="2731" spans="2:8" x14ac:dyDescent="0.3">
      <c r="B2731" s="205">
        <v>44260</v>
      </c>
      <c r="C2731" s="81">
        <v>509.73001099999999</v>
      </c>
      <c r="D2731" s="62">
        <f t="shared" si="84"/>
        <v>48.374889005062052</v>
      </c>
      <c r="E2731">
        <v>3.8145712062990659E-4</v>
      </c>
      <c r="G2731">
        <v>2724</v>
      </c>
      <c r="H2731">
        <f t="shared" ca="1" si="85"/>
        <v>-2.6206806320195068E-3</v>
      </c>
    </row>
    <row r="2732" spans="2:8" x14ac:dyDescent="0.3">
      <c r="B2732" s="205">
        <v>38056</v>
      </c>
      <c r="C2732" s="81">
        <v>10.323669000000001</v>
      </c>
      <c r="D2732" s="62">
        <f t="shared" si="84"/>
        <v>-0.95767545611036942</v>
      </c>
      <c r="E2732">
        <v>3.7927256993988451E-4</v>
      </c>
      <c r="G2732">
        <v>2725</v>
      </c>
      <c r="H2732">
        <f t="shared" ca="1" si="85"/>
        <v>-1.9056007342521043E-2</v>
      </c>
    </row>
    <row r="2733" spans="2:8" x14ac:dyDescent="0.3">
      <c r="B2733" s="205">
        <v>42067</v>
      </c>
      <c r="C2733" s="81">
        <v>243.91684000000001</v>
      </c>
      <c r="D2733" s="62">
        <f t="shared" si="84"/>
        <v>-0.36142327673151231</v>
      </c>
      <c r="E2733">
        <v>3.787437384316347E-4</v>
      </c>
      <c r="G2733">
        <v>2726</v>
      </c>
      <c r="H2733">
        <f t="shared" ca="1" si="85"/>
        <v>1.7273082695224387E-2</v>
      </c>
    </row>
    <row r="2734" spans="2:8" x14ac:dyDescent="0.3">
      <c r="B2734" s="205">
        <v>43585</v>
      </c>
      <c r="C2734" s="81">
        <v>381.96951300000001</v>
      </c>
      <c r="D2734" s="62">
        <f t="shared" si="84"/>
        <v>-0.26439055741112011</v>
      </c>
      <c r="E2734">
        <v>3.7684741759721807E-4</v>
      </c>
      <c r="G2734">
        <v>2727</v>
      </c>
      <c r="H2734">
        <f t="shared" ca="1" si="85"/>
        <v>3.4519978642405004E-2</v>
      </c>
    </row>
    <row r="2735" spans="2:8" x14ac:dyDescent="0.3">
      <c r="B2735" s="205">
        <v>44197</v>
      </c>
      <c r="C2735" s="81">
        <v>519.25585899999999</v>
      </c>
      <c r="D2735" s="62">
        <f t="shared" si="84"/>
        <v>3.2932412759241774</v>
      </c>
      <c r="E2735">
        <v>3.745163419587117E-4</v>
      </c>
      <c r="G2735">
        <v>2728</v>
      </c>
      <c r="H2735">
        <f t="shared" ca="1" si="85"/>
        <v>-1.1536830183853312E-2</v>
      </c>
    </row>
    <row r="2736" spans="2:8" x14ac:dyDescent="0.3">
      <c r="B2736" s="205">
        <v>41355</v>
      </c>
      <c r="C2736" s="81">
        <v>120.947281</v>
      </c>
      <c r="D2736" s="62">
        <f t="shared" si="84"/>
        <v>-7.4725461425758613E-4</v>
      </c>
      <c r="E2736">
        <v>3.7426997400903883E-4</v>
      </c>
      <c r="G2736">
        <v>2729</v>
      </c>
      <c r="H2736">
        <f t="shared" ca="1" si="85"/>
        <v>-2.680250641492652E-2</v>
      </c>
    </row>
    <row r="2737" spans="2:8" x14ac:dyDescent="0.3">
      <c r="B2737" s="205">
        <v>41310</v>
      </c>
      <c r="C2737" s="81">
        <v>121.037727</v>
      </c>
      <c r="D2737" s="62">
        <f t="shared" si="84"/>
        <v>-3.5727327162657845E-4</v>
      </c>
      <c r="E2737">
        <v>3.7385790538267336E-4</v>
      </c>
      <c r="G2737">
        <v>2730</v>
      </c>
      <c r="H2737">
        <f t="shared" ca="1" si="85"/>
        <v>-1.5164030366285584E-2</v>
      </c>
    </row>
    <row r="2738" spans="2:8" x14ac:dyDescent="0.3">
      <c r="B2738" s="205">
        <v>41198</v>
      </c>
      <c r="C2738" s="81">
        <v>121.080986</v>
      </c>
      <c r="D2738" s="62">
        <f t="shared" si="84"/>
        <v>-0.69588097977599617</v>
      </c>
      <c r="E2738">
        <v>3.7189770019857902E-4</v>
      </c>
      <c r="G2738">
        <v>2731</v>
      </c>
      <c r="H2738">
        <f t="shared" ca="1" si="85"/>
        <v>3.7359869394595463E-3</v>
      </c>
    </row>
    <row r="2739" spans="2:8" x14ac:dyDescent="0.3">
      <c r="B2739" s="205">
        <v>43433</v>
      </c>
      <c r="C2739" s="81">
        <v>398.136841</v>
      </c>
      <c r="D2739" s="62">
        <f t="shared" si="84"/>
        <v>0.54345268390869816</v>
      </c>
      <c r="E2739">
        <v>3.6184822908424242E-4</v>
      </c>
      <c r="G2739">
        <v>2732</v>
      </c>
      <c r="H2739">
        <f t="shared" ca="1" si="85"/>
        <v>-2.2708918885598492E-2</v>
      </c>
    </row>
    <row r="2740" spans="2:8" x14ac:dyDescent="0.3">
      <c r="B2740" s="205">
        <v>42367</v>
      </c>
      <c r="C2740" s="81">
        <v>257.95208700000001</v>
      </c>
      <c r="D2740" s="62">
        <f t="shared" si="84"/>
        <v>-6.5379208167627476E-2</v>
      </c>
      <c r="E2740">
        <v>3.6072805195501429E-4</v>
      </c>
      <c r="G2740">
        <v>2733</v>
      </c>
      <c r="H2740">
        <f t="shared" ca="1" si="85"/>
        <v>3.6696530607523953E-2</v>
      </c>
    </row>
    <row r="2741" spans="2:8" x14ac:dyDescent="0.3">
      <c r="B2741" s="205">
        <v>42587</v>
      </c>
      <c r="C2741" s="81">
        <v>275.99652099999997</v>
      </c>
      <c r="D2741" s="62">
        <f t="shared" si="84"/>
        <v>-0.35906879426833832</v>
      </c>
      <c r="E2741">
        <v>3.3846661192532117E-4</v>
      </c>
      <c r="G2741">
        <v>2734</v>
      </c>
      <c r="H2741">
        <f t="shared" ca="1" si="85"/>
        <v>2.5015669816277196E-2</v>
      </c>
    </row>
    <row r="2742" spans="2:8" x14ac:dyDescent="0.3">
      <c r="B2742" s="205">
        <v>43738</v>
      </c>
      <c r="C2742" s="81">
        <v>430.61801100000002</v>
      </c>
      <c r="D2742" s="62">
        <f t="shared" si="84"/>
        <v>-3.0463215235911063E-2</v>
      </c>
      <c r="E2742">
        <v>3.3532365021837898E-4</v>
      </c>
      <c r="G2742">
        <v>2735</v>
      </c>
      <c r="H2742">
        <f t="shared" ca="1" si="85"/>
        <v>1.0469583050996541E-3</v>
      </c>
    </row>
    <row r="2743" spans="2:8" x14ac:dyDescent="0.3">
      <c r="B2743" s="205">
        <v>43832</v>
      </c>
      <c r="C2743" s="81">
        <v>444.14819299999999</v>
      </c>
      <c r="D2743" s="62">
        <f t="shared" si="84"/>
        <v>-0.26098057589316681</v>
      </c>
      <c r="E2743">
        <v>3.2634217201850342E-4</v>
      </c>
      <c r="G2743">
        <v>2736</v>
      </c>
      <c r="H2743">
        <f t="shared" ca="1" si="85"/>
        <v>2.066277139036082E-2</v>
      </c>
    </row>
    <row r="2744" spans="2:8" x14ac:dyDescent="0.3">
      <c r="B2744" s="205">
        <v>44476</v>
      </c>
      <c r="C2744" s="81">
        <v>600.99664299999995</v>
      </c>
      <c r="D2744" s="62">
        <f t="shared" si="84"/>
        <v>7.6046198476329492</v>
      </c>
      <c r="E2744">
        <v>3.2518739515964085E-4</v>
      </c>
      <c r="G2744">
        <v>2737</v>
      </c>
      <c r="H2744">
        <f t="shared" ca="1" si="85"/>
        <v>-3.9666150667713201E-2</v>
      </c>
    </row>
    <row r="2745" spans="2:8" x14ac:dyDescent="0.3">
      <c r="B2745" s="205">
        <v>40260</v>
      </c>
      <c r="C2745" s="81">
        <v>69.84581</v>
      </c>
      <c r="D2745" s="62">
        <f t="shared" si="84"/>
        <v>-0.55560755962423025</v>
      </c>
      <c r="E2745">
        <v>3.1261465437475757E-4</v>
      </c>
      <c r="G2745">
        <v>2738</v>
      </c>
      <c r="H2745">
        <f t="shared" ca="1" si="85"/>
        <v>-8.0895990907103345E-3</v>
      </c>
    </row>
    <row r="2746" spans="2:8" x14ac:dyDescent="0.3">
      <c r="B2746" s="205">
        <v>41696</v>
      </c>
      <c r="C2746" s="81">
        <v>157.17146299999999</v>
      </c>
      <c r="D2746" s="62">
        <f t="shared" si="84"/>
        <v>-0.70340177242748592</v>
      </c>
      <c r="E2746">
        <v>2.9065883537021328E-4</v>
      </c>
      <c r="G2746">
        <v>2739</v>
      </c>
      <c r="H2746">
        <f t="shared" ca="1" si="85"/>
        <v>2.8646217490139879E-3</v>
      </c>
    </row>
    <row r="2747" spans="2:8" x14ac:dyDescent="0.3">
      <c r="B2747" s="205">
        <v>44978</v>
      </c>
      <c r="C2747" s="81">
        <v>529.91369599999996</v>
      </c>
      <c r="D2747" s="62">
        <f t="shared" si="84"/>
        <v>-2.0492243992606362E-2</v>
      </c>
      <c r="E2747">
        <v>2.8053944424214389E-4</v>
      </c>
      <c r="G2747">
        <v>2740</v>
      </c>
      <c r="H2747">
        <f t="shared" ca="1" si="85"/>
        <v>-7.004572540549891E-3</v>
      </c>
    </row>
    <row r="2748" spans="2:8" x14ac:dyDescent="0.3">
      <c r="B2748" s="205">
        <v>45252</v>
      </c>
      <c r="C2748" s="81">
        <v>541</v>
      </c>
      <c r="D2748" s="62">
        <f t="shared" si="84"/>
        <v>5.6802928176084713</v>
      </c>
      <c r="E2748">
        <v>2.7738560905479336E-4</v>
      </c>
      <c r="G2748">
        <v>2741</v>
      </c>
      <c r="H2748">
        <f t="shared" ca="1" si="85"/>
        <v>-1.2822535118582935E-2</v>
      </c>
    </row>
    <row r="2749" spans="2:8" x14ac:dyDescent="0.3">
      <c r="B2749" s="205">
        <v>40329</v>
      </c>
      <c r="C2749" s="81">
        <v>80.984474000000006</v>
      </c>
      <c r="D2749" s="62">
        <f t="shared" si="84"/>
        <v>-0.8560894382912968</v>
      </c>
      <c r="E2749">
        <v>2.6969229597382616E-4</v>
      </c>
      <c r="G2749">
        <v>2742</v>
      </c>
      <c r="H2749">
        <f t="shared" ca="1" si="85"/>
        <v>1.4512060791091252E-2</v>
      </c>
    </row>
    <row r="2750" spans="2:8" x14ac:dyDescent="0.3">
      <c r="B2750" s="205">
        <v>45187</v>
      </c>
      <c r="C2750" s="81">
        <v>562.74169900000004</v>
      </c>
      <c r="D2750" s="62">
        <f t="shared" si="84"/>
        <v>5.5164403501437249</v>
      </c>
      <c r="E2750">
        <v>2.6536440617133943E-4</v>
      </c>
      <c r="G2750">
        <v>2743</v>
      </c>
      <c r="H2750">
        <f t="shared" ca="1" si="85"/>
        <v>-1.1875489481174808E-2</v>
      </c>
    </row>
    <row r="2751" spans="2:8" x14ac:dyDescent="0.3">
      <c r="B2751" s="205">
        <v>40392</v>
      </c>
      <c r="C2751" s="81">
        <v>86.357224000000002</v>
      </c>
      <c r="D2751" s="62">
        <f t="shared" si="84"/>
        <v>4.3425351292565733</v>
      </c>
      <c r="E2751">
        <v>2.5309440662285744E-4</v>
      </c>
      <c r="G2751">
        <v>2744</v>
      </c>
      <c r="H2751">
        <f t="shared" ca="1" si="85"/>
        <v>-1.1546574680772428E-2</v>
      </c>
    </row>
    <row r="2752" spans="2:8" x14ac:dyDescent="0.3">
      <c r="B2752" s="205">
        <v>38426</v>
      </c>
      <c r="C2752" s="81">
        <v>16.164090999999999</v>
      </c>
      <c r="D2752" s="62">
        <f t="shared" si="84"/>
        <v>-0.8218031150038011</v>
      </c>
      <c r="E2752">
        <v>2.4938024677012051E-4</v>
      </c>
      <c r="G2752">
        <v>2745</v>
      </c>
      <c r="H2752">
        <f t="shared" ca="1" si="85"/>
        <v>-1.1696808407997934E-2</v>
      </c>
    </row>
    <row r="2753" spans="2:8" x14ac:dyDescent="0.3">
      <c r="B2753" s="205">
        <v>40410</v>
      </c>
      <c r="C2753" s="81">
        <v>90.709166999999994</v>
      </c>
      <c r="D2753" s="62">
        <f t="shared" si="84"/>
        <v>-0.81971744393978874</v>
      </c>
      <c r="E2753">
        <v>2.4228337859596384E-4</v>
      </c>
      <c r="G2753">
        <v>2746</v>
      </c>
      <c r="H2753">
        <f t="shared" ca="1" si="85"/>
        <v>2.6521367170208573E-2</v>
      </c>
    </row>
    <row r="2754" spans="2:8" x14ac:dyDescent="0.3">
      <c r="B2754" s="205">
        <v>45391</v>
      </c>
      <c r="C2754" s="81">
        <v>503.14999399999999</v>
      </c>
      <c r="D2754" s="62">
        <f t="shared" si="84"/>
        <v>-8.1486143498595523E-2</v>
      </c>
      <c r="E2754">
        <v>1.9879932886512184E-4</v>
      </c>
      <c r="G2754">
        <v>2747</v>
      </c>
      <c r="H2754">
        <f t="shared" ca="1" si="85"/>
        <v>-3.1245416245341242E-2</v>
      </c>
    </row>
    <row r="2755" spans="2:8" x14ac:dyDescent="0.3">
      <c r="B2755" s="205">
        <v>44879</v>
      </c>
      <c r="C2755" s="81">
        <v>547.78704800000003</v>
      </c>
      <c r="D2755" s="62">
        <f t="shared" si="84"/>
        <v>1.1029153403120526</v>
      </c>
      <c r="E2755">
        <v>1.8086940405932106E-4</v>
      </c>
      <c r="G2755">
        <v>2748</v>
      </c>
      <c r="H2755">
        <f t="shared" ca="1" si="85"/>
        <v>-3.3859625649700721E-2</v>
      </c>
    </row>
    <row r="2756" spans="2:8" x14ac:dyDescent="0.3">
      <c r="B2756" s="205">
        <v>42703</v>
      </c>
      <c r="C2756" s="81">
        <v>260.489349</v>
      </c>
      <c r="D2756" s="62">
        <f t="shared" si="84"/>
        <v>-0.53154056811090755</v>
      </c>
      <c r="E2756">
        <v>1.800973730686581E-4</v>
      </c>
      <c r="G2756">
        <v>2749</v>
      </c>
      <c r="H2756">
        <f t="shared" ca="1" si="85"/>
        <v>-8.3435944304273493E-3</v>
      </c>
    </row>
    <row r="2757" spans="2:8" x14ac:dyDescent="0.3">
      <c r="B2757" s="205">
        <v>44928</v>
      </c>
      <c r="C2757" s="81">
        <v>556.05529799999999</v>
      </c>
      <c r="D2757" s="62">
        <f t="shared" si="84"/>
        <v>1.1028807103695939</v>
      </c>
      <c r="E2757">
        <v>1.7806975148607665E-4</v>
      </c>
      <c r="G2757">
        <v>2750</v>
      </c>
      <c r="H2757">
        <f t="shared" ca="1" si="85"/>
        <v>-1.4553338051585485E-2</v>
      </c>
    </row>
    <row r="2758" spans="2:8" x14ac:dyDescent="0.3">
      <c r="B2758" s="205">
        <v>42895</v>
      </c>
      <c r="C2758" s="81">
        <v>264.42550699999998</v>
      </c>
      <c r="D2758" s="62">
        <f t="shared" si="84"/>
        <v>-0.52982113324214442</v>
      </c>
      <c r="E2758">
        <v>1.7718903502114726E-4</v>
      </c>
      <c r="G2758">
        <v>2751</v>
      </c>
      <c r="H2758">
        <f t="shared" ca="1" si="85"/>
        <v>4.9223486393252438E-3</v>
      </c>
    </row>
    <row r="2759" spans="2:8" x14ac:dyDescent="0.3">
      <c r="B2759" s="205">
        <v>45131</v>
      </c>
      <c r="C2759" s="81">
        <v>562.39343299999996</v>
      </c>
      <c r="D2759" s="62">
        <f t="shared" si="84"/>
        <v>0.96514365753992004</v>
      </c>
      <c r="E2759">
        <v>1.7693236942103506E-4</v>
      </c>
      <c r="G2759">
        <v>2752</v>
      </c>
      <c r="H2759">
        <f t="shared" ca="1" si="85"/>
        <v>-3.8714285874060618E-3</v>
      </c>
    </row>
    <row r="2760" spans="2:8" x14ac:dyDescent="0.3">
      <c r="B2760" s="205">
        <v>42529</v>
      </c>
      <c r="C2760" s="81">
        <v>286.18438700000002</v>
      </c>
      <c r="D2760" s="62">
        <f t="shared" ref="D2760:D2823" si="86">(C2760-C2761)/C2761</f>
        <v>-4.3276777869223331E-3</v>
      </c>
      <c r="E2760">
        <v>1.6232730326612874E-4</v>
      </c>
      <c r="G2760">
        <v>2753</v>
      </c>
      <c r="H2760">
        <f t="shared" ca="1" si="85"/>
        <v>1.3059986994902534E-2</v>
      </c>
    </row>
    <row r="2761" spans="2:8" x14ac:dyDescent="0.3">
      <c r="B2761" s="205">
        <v>42556</v>
      </c>
      <c r="C2761" s="81">
        <v>287.42828400000002</v>
      </c>
      <c r="D2761" s="62">
        <f t="shared" si="86"/>
        <v>-6.3093712043179234E-2</v>
      </c>
      <c r="E2761">
        <v>1.6204928056080524E-4</v>
      </c>
      <c r="G2761">
        <v>2754</v>
      </c>
      <c r="H2761">
        <f t="shared" ref="H2761:H2824" ca="1" si="87">_xlfn.NORM.INV(RAND(),N$10,N$11)</f>
        <v>-1.3798818087045967E-3</v>
      </c>
    </row>
    <row r="2762" spans="2:8" x14ac:dyDescent="0.3">
      <c r="B2762" s="205">
        <v>43174</v>
      </c>
      <c r="C2762" s="81">
        <v>306.78445399999998</v>
      </c>
      <c r="D2762" s="62">
        <f t="shared" si="86"/>
        <v>-6.8758144757116557E-2</v>
      </c>
      <c r="E2762">
        <v>1.5371133289441381E-4</v>
      </c>
      <c r="G2762">
        <v>2755</v>
      </c>
      <c r="H2762">
        <f t="shared" ca="1" si="87"/>
        <v>-2.2198398042212555E-3</v>
      </c>
    </row>
    <row r="2763" spans="2:8" x14ac:dyDescent="0.3">
      <c r="B2763" s="205">
        <v>43102</v>
      </c>
      <c r="C2763" s="81">
        <v>329.43585200000001</v>
      </c>
      <c r="D2763" s="62">
        <f t="shared" si="86"/>
        <v>-6.5211455965364845E-2</v>
      </c>
      <c r="E2763">
        <v>1.436054774824503E-4</v>
      </c>
      <c r="G2763">
        <v>2756</v>
      </c>
      <c r="H2763">
        <f t="shared" ca="1" si="87"/>
        <v>6.842112705332486E-3</v>
      </c>
    </row>
    <row r="2764" spans="2:8" x14ac:dyDescent="0.3">
      <c r="B2764" s="205">
        <v>43594</v>
      </c>
      <c r="C2764" s="81">
        <v>352.41751099999999</v>
      </c>
      <c r="D2764" s="62">
        <f t="shared" si="86"/>
        <v>-0.10206576755557463</v>
      </c>
      <c r="E2764">
        <v>1.3623199240106698E-4</v>
      </c>
      <c r="G2764">
        <v>2757</v>
      </c>
      <c r="H2764">
        <f t="shared" ca="1" si="87"/>
        <v>5.039677459018942E-3</v>
      </c>
    </row>
    <row r="2765" spans="2:8" x14ac:dyDescent="0.3">
      <c r="B2765" s="205">
        <v>43629</v>
      </c>
      <c r="C2765" s="81">
        <v>392.47586100000001</v>
      </c>
      <c r="D2765" s="62">
        <f t="shared" si="86"/>
        <v>-0.1855739483474711</v>
      </c>
      <c r="E2765">
        <v>1.2217275561470699E-4</v>
      </c>
      <c r="G2765">
        <v>2758</v>
      </c>
      <c r="H2765">
        <f t="shared" ca="1" si="87"/>
        <v>8.7310441175642451E-3</v>
      </c>
    </row>
    <row r="2766" spans="2:8" x14ac:dyDescent="0.3">
      <c r="B2766" s="205">
        <v>43945</v>
      </c>
      <c r="C2766" s="81">
        <v>481.90484600000002</v>
      </c>
      <c r="D2766" s="62">
        <f t="shared" si="86"/>
        <v>-0.1515375913907541</v>
      </c>
      <c r="E2766">
        <v>1.0025598137733157E-4</v>
      </c>
      <c r="G2766">
        <v>2759</v>
      </c>
      <c r="H2766">
        <f t="shared" ca="1" si="87"/>
        <v>1.6272046331145221E-2</v>
      </c>
    </row>
    <row r="2767" spans="2:8" x14ac:dyDescent="0.3">
      <c r="B2767" s="205">
        <v>44495</v>
      </c>
      <c r="C2767" s="81">
        <v>567.97430399999996</v>
      </c>
      <c r="D2767" s="62">
        <f t="shared" si="86"/>
        <v>-6.1819330245364949E-3</v>
      </c>
      <c r="E2767">
        <v>8.5976069155872277E-5</v>
      </c>
      <c r="G2767">
        <v>2760</v>
      </c>
      <c r="H2767">
        <f t="shared" ca="1" si="87"/>
        <v>2.2654827638676385E-3</v>
      </c>
    </row>
    <row r="2768" spans="2:8" x14ac:dyDescent="0.3">
      <c r="B2768" s="205">
        <v>44567</v>
      </c>
      <c r="C2768" s="81">
        <v>571.50732400000004</v>
      </c>
      <c r="D2768" s="62">
        <f t="shared" si="86"/>
        <v>-5.7512733109803069E-3</v>
      </c>
      <c r="E2768">
        <v>8.576478613596454E-5</v>
      </c>
      <c r="G2768">
        <v>2761</v>
      </c>
      <c r="H2768">
        <f t="shared" ca="1" si="87"/>
        <v>-1.129367717580386E-2</v>
      </c>
    </row>
    <row r="2769" spans="2:8" x14ac:dyDescent="0.3">
      <c r="B2769" s="205">
        <v>44424</v>
      </c>
      <c r="C2769" s="81">
        <v>574.81323199999997</v>
      </c>
      <c r="D2769" s="62">
        <f t="shared" si="86"/>
        <v>26.76493916657348</v>
      </c>
      <c r="E2769">
        <v>8.4953068875082393E-5</v>
      </c>
      <c r="G2769">
        <v>2762</v>
      </c>
      <c r="H2769">
        <f t="shared" ca="1" si="87"/>
        <v>-1.3036190072600564E-2</v>
      </c>
    </row>
    <row r="2770" spans="2:8" x14ac:dyDescent="0.3">
      <c r="B2770" s="205">
        <v>38561</v>
      </c>
      <c r="C2770" s="81">
        <v>20.702845</v>
      </c>
      <c r="D2770" s="62">
        <f t="shared" si="86"/>
        <v>-0.95904495296254977</v>
      </c>
      <c r="E2770">
        <v>6.5792387917344253E-5</v>
      </c>
      <c r="G2770">
        <v>2763</v>
      </c>
      <c r="H2770">
        <f t="shared" ca="1" si="87"/>
        <v>-1.6710296059221069E-2</v>
      </c>
    </row>
    <row r="2771" spans="2:8" x14ac:dyDescent="0.3">
      <c r="B2771" s="205">
        <v>44245</v>
      </c>
      <c r="C2771" s="81">
        <v>505.50167800000003</v>
      </c>
      <c r="D2771" s="62">
        <f t="shared" si="86"/>
        <v>0.39206910433910225</v>
      </c>
      <c r="E2771">
        <v>0</v>
      </c>
      <c r="G2771">
        <v>2764</v>
      </c>
      <c r="H2771">
        <f t="shared" ca="1" si="87"/>
        <v>-2.8086284482705271E-3</v>
      </c>
    </row>
    <row r="2772" spans="2:8" x14ac:dyDescent="0.3">
      <c r="B2772" s="205">
        <v>43285</v>
      </c>
      <c r="C2772" s="81">
        <v>363.12973</v>
      </c>
      <c r="D2772" s="62">
        <f t="shared" si="86"/>
        <v>0.1994381949266518</v>
      </c>
      <c r="E2772">
        <v>0</v>
      </c>
      <c r="G2772">
        <v>2765</v>
      </c>
      <c r="H2772">
        <f t="shared" ca="1" si="87"/>
        <v>-2.601221635876512E-2</v>
      </c>
    </row>
    <row r="2773" spans="2:8" x14ac:dyDescent="0.3">
      <c r="B2773" s="205">
        <v>43024</v>
      </c>
      <c r="C2773" s="81">
        <v>302.74984699999999</v>
      </c>
      <c r="D2773" s="62">
        <f t="shared" si="86"/>
        <v>0.17491618002086065</v>
      </c>
      <c r="E2773">
        <v>0</v>
      </c>
      <c r="G2773">
        <v>2766</v>
      </c>
      <c r="H2773">
        <f t="shared" ca="1" si="87"/>
        <v>2.8303349084235884E-2</v>
      </c>
    </row>
    <row r="2774" spans="2:8" x14ac:dyDescent="0.3">
      <c r="B2774" s="205">
        <v>42803</v>
      </c>
      <c r="C2774" s="81">
        <v>257.67782599999998</v>
      </c>
      <c r="D2774" s="62">
        <f t="shared" si="86"/>
        <v>-0.10585797468154838</v>
      </c>
      <c r="E2774">
        <v>0</v>
      </c>
      <c r="G2774">
        <v>2767</v>
      </c>
      <c r="H2774">
        <f t="shared" ca="1" si="87"/>
        <v>-3.0553179998009331E-2</v>
      </c>
    </row>
    <row r="2775" spans="2:8" x14ac:dyDescent="0.3">
      <c r="B2775" s="205">
        <v>42543</v>
      </c>
      <c r="C2775" s="81">
        <v>288.18444799999997</v>
      </c>
      <c r="D2775" s="62">
        <f t="shared" si="86"/>
        <v>0.24736073095647637</v>
      </c>
      <c r="E2775">
        <v>0</v>
      </c>
      <c r="G2775">
        <v>2768</v>
      </c>
      <c r="H2775">
        <f t="shared" ca="1" si="87"/>
        <v>3.2420146510172422E-2</v>
      </c>
    </row>
    <row r="2776" spans="2:8" x14ac:dyDescent="0.3">
      <c r="B2776" s="205">
        <v>42026</v>
      </c>
      <c r="C2776" s="81">
        <v>231.03537</v>
      </c>
      <c r="D2776" s="62">
        <f t="shared" si="86"/>
        <v>0.19142855998023173</v>
      </c>
      <c r="E2776">
        <v>0</v>
      </c>
      <c r="G2776">
        <v>2769</v>
      </c>
      <c r="H2776">
        <f t="shared" ca="1" si="87"/>
        <v>5.457832882129485E-5</v>
      </c>
    </row>
    <row r="2777" spans="2:8" x14ac:dyDescent="0.3">
      <c r="B2777" s="205">
        <v>41927</v>
      </c>
      <c r="C2777" s="81">
        <v>193.914581</v>
      </c>
      <c r="D2777" s="62">
        <f t="shared" si="86"/>
        <v>8.8295618129563019E-2</v>
      </c>
      <c r="E2777">
        <v>0</v>
      </c>
      <c r="G2777">
        <v>2770</v>
      </c>
      <c r="H2777">
        <f t="shared" ca="1" si="87"/>
        <v>2.0941391175234664E-2</v>
      </c>
    </row>
    <row r="2778" spans="2:8" x14ac:dyDescent="0.3">
      <c r="B2778" s="205">
        <v>41838</v>
      </c>
      <c r="C2778" s="81">
        <v>178.18190000000001</v>
      </c>
      <c r="D2778" s="62">
        <f t="shared" si="86"/>
        <v>2.57746910273427E-4</v>
      </c>
      <c r="E2778">
        <v>0</v>
      </c>
      <c r="G2778">
        <v>2771</v>
      </c>
      <c r="H2778">
        <f t="shared" ca="1" si="87"/>
        <v>1.8856373828982937E-2</v>
      </c>
    </row>
    <row r="2779" spans="2:8" x14ac:dyDescent="0.3">
      <c r="B2779" s="205">
        <v>41831</v>
      </c>
      <c r="C2779" s="81">
        <v>178.135986</v>
      </c>
      <c r="D2779" s="62">
        <f t="shared" si="86"/>
        <v>9.3668332380184141E-2</v>
      </c>
      <c r="E2779">
        <v>0</v>
      </c>
      <c r="G2779">
        <v>2772</v>
      </c>
      <c r="H2779">
        <f t="shared" ca="1" si="87"/>
        <v>9.1202707908279446E-3</v>
      </c>
    </row>
    <row r="2780" spans="2:8" x14ac:dyDescent="0.3">
      <c r="B2780" s="205">
        <v>41753</v>
      </c>
      <c r="C2780" s="81">
        <v>162.87934899999999</v>
      </c>
      <c r="D2780" s="62">
        <f t="shared" si="86"/>
        <v>0.36506833494194069</v>
      </c>
      <c r="E2780">
        <v>0</v>
      </c>
      <c r="G2780">
        <v>2773</v>
      </c>
      <c r="H2780">
        <f t="shared" ca="1" si="87"/>
        <v>-3.4634251428362704E-2</v>
      </c>
    </row>
    <row r="2781" spans="2:8" x14ac:dyDescent="0.3">
      <c r="B2781" s="205">
        <v>41325</v>
      </c>
      <c r="C2781" s="81">
        <v>119.319557</v>
      </c>
      <c r="D2781" s="62">
        <f t="shared" si="86"/>
        <v>3.626504270397049E-2</v>
      </c>
      <c r="E2781">
        <v>0</v>
      </c>
      <c r="G2781">
        <v>2774</v>
      </c>
      <c r="H2781">
        <f t="shared" ca="1" si="87"/>
        <v>1.9746613921722421E-3</v>
      </c>
    </row>
    <row r="2782" spans="2:8" x14ac:dyDescent="0.3">
      <c r="B2782" s="205">
        <v>41183</v>
      </c>
      <c r="C2782" s="81">
        <v>115.14386</v>
      </c>
      <c r="D2782" s="62">
        <f t="shared" si="86"/>
        <v>7.3375339054143299E-2</v>
      </c>
      <c r="E2782">
        <v>0</v>
      </c>
      <c r="G2782">
        <v>2775</v>
      </c>
      <c r="H2782">
        <f t="shared" ca="1" si="87"/>
        <v>-2.8529056979101949E-2</v>
      </c>
    </row>
    <row r="2783" spans="2:8" x14ac:dyDescent="0.3">
      <c r="B2783" s="205">
        <v>41142</v>
      </c>
      <c r="C2783" s="81">
        <v>107.27269</v>
      </c>
      <c r="D2783" s="62">
        <f t="shared" si="86"/>
        <v>0.20647887314122484</v>
      </c>
      <c r="E2783">
        <v>0</v>
      </c>
      <c r="G2783">
        <v>2776</v>
      </c>
      <c r="H2783">
        <f t="shared" ca="1" si="87"/>
        <v>-1.059485818322348E-3</v>
      </c>
    </row>
    <row r="2784" spans="2:8" x14ac:dyDescent="0.3">
      <c r="B2784" s="205">
        <v>40946</v>
      </c>
      <c r="C2784" s="81">
        <v>88.913856999999993</v>
      </c>
      <c r="D2784" s="62">
        <f t="shared" si="86"/>
        <v>5.8510798127520615E-2</v>
      </c>
      <c r="E2784">
        <v>0</v>
      </c>
      <c r="G2784">
        <v>2777</v>
      </c>
      <c r="H2784">
        <f t="shared" ca="1" si="87"/>
        <v>-1.5730274862639299E-2</v>
      </c>
    </row>
    <row r="2785" spans="2:8" x14ac:dyDescent="0.3">
      <c r="B2785" s="205">
        <v>40935</v>
      </c>
      <c r="C2785" s="81">
        <v>83.999008000000003</v>
      </c>
      <c r="D2785" s="62">
        <f t="shared" si="86"/>
        <v>-7.6503720090337055E-2</v>
      </c>
      <c r="E2785">
        <v>0</v>
      </c>
      <c r="G2785">
        <v>2778</v>
      </c>
      <c r="H2785">
        <f t="shared" ca="1" si="87"/>
        <v>1.2021357670880767E-2</v>
      </c>
    </row>
    <row r="2786" spans="2:8" x14ac:dyDescent="0.3">
      <c r="B2786" s="205">
        <v>40815</v>
      </c>
      <c r="C2786" s="81">
        <v>90.957603000000006</v>
      </c>
      <c r="D2786" s="62">
        <f t="shared" si="86"/>
        <v>2.6810159867920902E-2</v>
      </c>
      <c r="E2786">
        <v>0</v>
      </c>
      <c r="G2786">
        <v>2779</v>
      </c>
      <c r="H2786">
        <f t="shared" ca="1" si="87"/>
        <v>-4.027398305616995E-2</v>
      </c>
    </row>
    <row r="2787" spans="2:8" x14ac:dyDescent="0.3">
      <c r="B2787" s="205">
        <v>40535</v>
      </c>
      <c r="C2787" s="81">
        <v>88.582687000000007</v>
      </c>
      <c r="D2787" s="62">
        <f t="shared" si="86"/>
        <v>0.80640392980655329</v>
      </c>
      <c r="E2787">
        <v>0</v>
      </c>
      <c r="G2787">
        <v>2780</v>
      </c>
      <c r="H2787">
        <f t="shared" ca="1" si="87"/>
        <v>1.4498111731131268E-2</v>
      </c>
    </row>
    <row r="2788" spans="2:8" x14ac:dyDescent="0.3">
      <c r="B2788" s="205">
        <v>39969</v>
      </c>
      <c r="C2788" s="81">
        <v>49.038139000000001</v>
      </c>
      <c r="D2788" s="62">
        <f t="shared" si="86"/>
        <v>8.3333296513920282E-2</v>
      </c>
      <c r="E2788">
        <v>0</v>
      </c>
      <c r="G2788">
        <v>2781</v>
      </c>
      <c r="H2788">
        <f t="shared" ca="1" si="87"/>
        <v>-8.0196691279709013E-3</v>
      </c>
    </row>
    <row r="2789" spans="2:8" x14ac:dyDescent="0.3">
      <c r="B2789" s="205">
        <v>39939</v>
      </c>
      <c r="C2789" s="81">
        <v>45.265976000000002</v>
      </c>
      <c r="D2789" s="62">
        <f t="shared" si="86"/>
        <v>0</v>
      </c>
      <c r="E2789">
        <v>0</v>
      </c>
      <c r="G2789">
        <v>2782</v>
      </c>
      <c r="H2789">
        <f t="shared" ca="1" si="87"/>
        <v>4.8348987406235389E-3</v>
      </c>
    </row>
    <row r="2790" spans="2:8" x14ac:dyDescent="0.3">
      <c r="B2790" s="205">
        <v>39938</v>
      </c>
      <c r="C2790" s="81">
        <v>45.265976000000002</v>
      </c>
      <c r="D2790" s="62">
        <f t="shared" si="86"/>
        <v>0.16313132303316019</v>
      </c>
      <c r="E2790">
        <v>0</v>
      </c>
      <c r="G2790">
        <v>2783</v>
      </c>
      <c r="H2790">
        <f t="shared" ca="1" si="87"/>
        <v>4.5795183243337242E-2</v>
      </c>
    </row>
    <row r="2791" spans="2:8" x14ac:dyDescent="0.3">
      <c r="B2791" s="205">
        <v>39828</v>
      </c>
      <c r="C2791" s="81">
        <v>38.917338999999998</v>
      </c>
      <c r="D2791" s="62">
        <f t="shared" si="86"/>
        <v>0.10430580738574018</v>
      </c>
      <c r="E2791">
        <v>0</v>
      </c>
      <c r="G2791">
        <v>2784</v>
      </c>
      <c r="H2791">
        <f t="shared" ca="1" si="87"/>
        <v>1.2005234779254456E-2</v>
      </c>
    </row>
    <row r="2792" spans="2:8" x14ac:dyDescent="0.3">
      <c r="B2792" s="205">
        <v>39786</v>
      </c>
      <c r="C2792" s="81">
        <v>35.241450999999998</v>
      </c>
      <c r="D2792" s="62">
        <f t="shared" si="86"/>
        <v>4.7648816415160562E-2</v>
      </c>
      <c r="E2792">
        <v>0</v>
      </c>
      <c r="G2792">
        <v>2785</v>
      </c>
      <c r="H2792">
        <f t="shared" ca="1" si="87"/>
        <v>-1.1299453727538638E-2</v>
      </c>
    </row>
    <row r="2793" spans="2:8" x14ac:dyDescent="0.3">
      <c r="B2793" s="205">
        <v>39779</v>
      </c>
      <c r="C2793" s="81">
        <v>33.638610999999997</v>
      </c>
      <c r="D2793" s="62">
        <f t="shared" si="86"/>
        <v>-0.1289426778925146</v>
      </c>
      <c r="E2793">
        <v>0</v>
      </c>
      <c r="G2793">
        <v>2786</v>
      </c>
      <c r="H2793">
        <f t="shared" ca="1" si="87"/>
        <v>4.2540949313066758E-3</v>
      </c>
    </row>
    <row r="2794" spans="2:8" x14ac:dyDescent="0.3">
      <c r="B2794" s="205">
        <v>39688</v>
      </c>
      <c r="C2794" s="81">
        <v>38.618136999999997</v>
      </c>
      <c r="D2794" s="62">
        <f t="shared" si="86"/>
        <v>3.3315487961960611E-3</v>
      </c>
      <c r="E2794">
        <v>0</v>
      </c>
      <c r="G2794">
        <v>2787</v>
      </c>
      <c r="H2794">
        <f t="shared" ca="1" si="87"/>
        <v>-9.4586595930488924E-3</v>
      </c>
    </row>
    <row r="2795" spans="2:8" x14ac:dyDescent="0.3">
      <c r="B2795" s="205">
        <v>39668</v>
      </c>
      <c r="C2795" s="81">
        <v>38.489905999999998</v>
      </c>
      <c r="D2795" s="62">
        <f t="shared" si="86"/>
        <v>0</v>
      </c>
      <c r="E2795">
        <v>0</v>
      </c>
      <c r="G2795">
        <v>2788</v>
      </c>
      <c r="H2795">
        <f t="shared" ca="1" si="87"/>
        <v>3.9156427119890046E-3</v>
      </c>
    </row>
    <row r="2796" spans="2:8" x14ac:dyDescent="0.3">
      <c r="B2796" s="205">
        <v>39667</v>
      </c>
      <c r="C2796" s="81">
        <v>38.489905999999998</v>
      </c>
      <c r="D2796" s="62">
        <f t="shared" si="86"/>
        <v>-3.8721233696388858E-3</v>
      </c>
      <c r="E2796">
        <v>0</v>
      </c>
      <c r="G2796">
        <v>2789</v>
      </c>
      <c r="H2796">
        <f t="shared" ca="1" si="87"/>
        <v>-4.6719803049089695E-2</v>
      </c>
    </row>
    <row r="2797" spans="2:8" x14ac:dyDescent="0.3">
      <c r="B2797" s="205">
        <v>39661</v>
      </c>
      <c r="C2797" s="81">
        <v>38.639522999999997</v>
      </c>
      <c r="D2797" s="62">
        <f t="shared" si="86"/>
        <v>-6.6732065467718177E-2</v>
      </c>
      <c r="E2797">
        <v>0</v>
      </c>
      <c r="G2797">
        <v>2790</v>
      </c>
      <c r="H2797">
        <f t="shared" ca="1" si="87"/>
        <v>7.4835960506790273E-3</v>
      </c>
    </row>
    <row r="2798" spans="2:8" x14ac:dyDescent="0.3">
      <c r="B2798" s="205">
        <v>39589</v>
      </c>
      <c r="C2798" s="81">
        <v>41.402389999999997</v>
      </c>
      <c r="D2798" s="62">
        <f t="shared" si="86"/>
        <v>-0.11754048774004135</v>
      </c>
      <c r="E2798">
        <v>0</v>
      </c>
      <c r="G2798">
        <v>2791</v>
      </c>
      <c r="H2798">
        <f t="shared" ca="1" si="87"/>
        <v>1.1988506119124633E-2</v>
      </c>
    </row>
    <row r="2799" spans="2:8" x14ac:dyDescent="0.3">
      <c r="B2799" s="205">
        <v>39414</v>
      </c>
      <c r="C2799" s="81">
        <v>46.917042000000002</v>
      </c>
      <c r="D2799" s="62">
        <f t="shared" si="86"/>
        <v>4.1621253823403995E-2</v>
      </c>
      <c r="E2799">
        <v>0</v>
      </c>
      <c r="G2799">
        <v>2792</v>
      </c>
      <c r="H2799">
        <f t="shared" ca="1" si="87"/>
        <v>3.706847885377848E-2</v>
      </c>
    </row>
    <row r="2800" spans="2:8" x14ac:dyDescent="0.3">
      <c r="B2800" s="205">
        <v>39345</v>
      </c>
      <c r="C2800" s="81">
        <v>45.042324000000001</v>
      </c>
      <c r="D2800" s="62">
        <f t="shared" si="86"/>
        <v>0.10206169837344672</v>
      </c>
      <c r="E2800">
        <v>0</v>
      </c>
      <c r="G2800">
        <v>2793</v>
      </c>
      <c r="H2800">
        <f t="shared" ca="1" si="87"/>
        <v>1.3550525928932432E-2</v>
      </c>
    </row>
    <row r="2801" spans="2:8" x14ac:dyDescent="0.3">
      <c r="B2801" s="205">
        <v>39225</v>
      </c>
      <c r="C2801" s="81">
        <v>40.870964000000001</v>
      </c>
      <c r="D2801" s="62">
        <f t="shared" si="86"/>
        <v>7.9085539997638277E-3</v>
      </c>
      <c r="E2801">
        <v>0</v>
      </c>
      <c r="G2801">
        <v>2794</v>
      </c>
      <c r="H2801">
        <f t="shared" ca="1" si="87"/>
        <v>-3.4034167600011503E-2</v>
      </c>
    </row>
    <row r="2802" spans="2:8" x14ac:dyDescent="0.3">
      <c r="B2802" s="205">
        <v>39078</v>
      </c>
      <c r="C2802" s="81">
        <v>40.550269999999998</v>
      </c>
      <c r="D2802" s="62">
        <f t="shared" si="86"/>
        <v>4.9465344742444621E-3</v>
      </c>
      <c r="E2802">
        <v>0</v>
      </c>
      <c r="G2802">
        <v>2795</v>
      </c>
      <c r="H2802">
        <f t="shared" ca="1" si="87"/>
        <v>-3.3583878389345082E-2</v>
      </c>
    </row>
    <row r="2803" spans="2:8" x14ac:dyDescent="0.3">
      <c r="B2803" s="205">
        <v>39017</v>
      </c>
      <c r="C2803" s="81">
        <v>40.350673999999998</v>
      </c>
      <c r="D2803" s="62">
        <f t="shared" si="86"/>
        <v>6.4950749555769724E-2</v>
      </c>
      <c r="E2803">
        <v>0</v>
      </c>
      <c r="G2803">
        <v>2796</v>
      </c>
      <c r="H2803">
        <f t="shared" ca="1" si="87"/>
        <v>1.7218414563633677E-3</v>
      </c>
    </row>
    <row r="2804" spans="2:8" x14ac:dyDescent="0.3">
      <c r="B2804" s="205">
        <v>38980</v>
      </c>
      <c r="C2804" s="81">
        <v>37.889709000000003</v>
      </c>
      <c r="D2804" s="62">
        <f t="shared" si="86"/>
        <v>-1.3292990795195038E-2</v>
      </c>
      <c r="E2804">
        <v>0</v>
      </c>
      <c r="G2804">
        <v>2797</v>
      </c>
      <c r="H2804">
        <f t="shared" ca="1" si="87"/>
        <v>-3.8479268012289763E-2</v>
      </c>
    </row>
    <row r="2805" spans="2:8" x14ac:dyDescent="0.3">
      <c r="B2805" s="205">
        <v>38951</v>
      </c>
      <c r="C2805" s="81">
        <v>38.400162000000002</v>
      </c>
      <c r="D2805" s="62">
        <f t="shared" si="86"/>
        <v>2.0513646269510792E-2</v>
      </c>
      <c r="E2805">
        <v>0</v>
      </c>
      <c r="G2805">
        <v>2798</v>
      </c>
      <c r="H2805">
        <f t="shared" ca="1" si="87"/>
        <v>3.9854062406926141E-2</v>
      </c>
    </row>
    <row r="2806" spans="2:8" x14ac:dyDescent="0.3">
      <c r="B2806" s="205">
        <v>38943</v>
      </c>
      <c r="C2806" s="81">
        <v>37.628269000000003</v>
      </c>
      <c r="D2806" s="62">
        <f t="shared" si="86"/>
        <v>0</v>
      </c>
      <c r="E2806">
        <v>0</v>
      </c>
      <c r="G2806">
        <v>2799</v>
      </c>
      <c r="H2806">
        <f t="shared" ca="1" si="87"/>
        <v>1.8621026897437869E-2</v>
      </c>
    </row>
    <row r="2807" spans="2:8" x14ac:dyDescent="0.3">
      <c r="B2807" s="205">
        <v>38940</v>
      </c>
      <c r="C2807" s="81">
        <v>37.628269000000003</v>
      </c>
      <c r="D2807" s="62">
        <f t="shared" si="86"/>
        <v>0.14610767218996387</v>
      </c>
      <c r="E2807">
        <v>0</v>
      </c>
      <c r="G2807">
        <v>2800</v>
      </c>
      <c r="H2807">
        <f t="shared" ca="1" si="87"/>
        <v>-1.2746420387506136E-2</v>
      </c>
    </row>
    <row r="2808" spans="2:8" x14ac:dyDescent="0.3">
      <c r="B2808" s="205">
        <v>38804</v>
      </c>
      <c r="C2808" s="81">
        <v>32.831356</v>
      </c>
      <c r="D2808" s="62">
        <f t="shared" si="86"/>
        <v>0.43657689635195424</v>
      </c>
      <c r="E2808">
        <v>0</v>
      </c>
      <c r="G2808">
        <v>2801</v>
      </c>
      <c r="H2808">
        <f t="shared" ca="1" si="87"/>
        <v>-5.8795469967503873E-4</v>
      </c>
    </row>
    <row r="2809" spans="2:8" x14ac:dyDescent="0.3">
      <c r="B2809" s="205">
        <v>38660</v>
      </c>
      <c r="C2809" s="81">
        <v>22.85388</v>
      </c>
      <c r="D2809" s="62">
        <f t="shared" si="86"/>
        <v>0.3599185496506167</v>
      </c>
      <c r="E2809">
        <v>0</v>
      </c>
      <c r="G2809">
        <v>2802</v>
      </c>
      <c r="H2809">
        <f t="shared" ca="1" si="87"/>
        <v>-8.154993005410411E-3</v>
      </c>
    </row>
    <row r="2810" spans="2:8" x14ac:dyDescent="0.3">
      <c r="B2810" s="205">
        <v>38488</v>
      </c>
      <c r="C2810" s="81">
        <v>16.805330000000001</v>
      </c>
      <c r="D2810" s="62">
        <f t="shared" si="86"/>
        <v>0</v>
      </c>
      <c r="E2810">
        <v>0</v>
      </c>
      <c r="G2810">
        <v>2803</v>
      </c>
      <c r="H2810">
        <f t="shared" ca="1" si="87"/>
        <v>-2.3472256926580351E-2</v>
      </c>
    </row>
    <row r="2811" spans="2:8" x14ac:dyDescent="0.3">
      <c r="B2811" s="205">
        <v>38485</v>
      </c>
      <c r="C2811" s="81">
        <v>16.805330000000001</v>
      </c>
      <c r="D2811" s="62">
        <f t="shared" si="86"/>
        <v>0</v>
      </c>
      <c r="E2811">
        <v>0</v>
      </c>
      <c r="G2811">
        <v>2804</v>
      </c>
      <c r="H2811">
        <f t="shared" ca="1" si="87"/>
        <v>-4.9588218172241467E-2</v>
      </c>
    </row>
    <row r="2812" spans="2:8" x14ac:dyDescent="0.3">
      <c r="B2812" s="205">
        <v>38484</v>
      </c>
      <c r="C2812" s="81">
        <v>16.805330000000001</v>
      </c>
      <c r="D2812" s="62">
        <f t="shared" si="86"/>
        <v>0.40444918759997267</v>
      </c>
      <c r="E2812">
        <v>0</v>
      </c>
      <c r="G2812">
        <v>2805</v>
      </c>
      <c r="H2812">
        <f t="shared" ca="1" si="87"/>
        <v>3.0931199829011395E-3</v>
      </c>
    </row>
    <row r="2813" spans="2:8" x14ac:dyDescent="0.3">
      <c r="B2813" s="205">
        <v>38317</v>
      </c>
      <c r="C2813" s="81">
        <v>11.965780000000001</v>
      </c>
      <c r="D2813" s="62">
        <f t="shared" si="86"/>
        <v>1.7140743211527532E-2</v>
      </c>
      <c r="E2813">
        <v>0</v>
      </c>
      <c r="G2813">
        <v>2806</v>
      </c>
      <c r="H2813">
        <f t="shared" ca="1" si="87"/>
        <v>-3.1820614428472629E-2</v>
      </c>
    </row>
    <row r="2814" spans="2:8" x14ac:dyDescent="0.3">
      <c r="B2814" s="205">
        <v>38306</v>
      </c>
      <c r="C2814" s="81">
        <v>11.764134</v>
      </c>
      <c r="D2814" s="62">
        <f t="shared" si="86"/>
        <v>0.20534023988292635</v>
      </c>
      <c r="E2814">
        <v>0</v>
      </c>
      <c r="G2814">
        <v>2807</v>
      </c>
      <c r="H2814">
        <f t="shared" ca="1" si="87"/>
        <v>2.8687332118026068E-2</v>
      </c>
    </row>
    <row r="2815" spans="2:8" x14ac:dyDescent="0.3">
      <c r="B2815" s="205">
        <v>38282</v>
      </c>
      <c r="C2815" s="81">
        <v>9.7600110000000004</v>
      </c>
      <c r="D2815" s="62">
        <f t="shared" si="86"/>
        <v>5.0600230055356785E-2</v>
      </c>
      <c r="E2815">
        <v>0</v>
      </c>
      <c r="G2815">
        <v>2808</v>
      </c>
      <c r="H2815">
        <f t="shared" ca="1" si="87"/>
        <v>-2.2176223817566555E-2</v>
      </c>
    </row>
    <row r="2816" spans="2:8" x14ac:dyDescent="0.3">
      <c r="B2816" s="205">
        <v>38190</v>
      </c>
      <c r="C2816" s="81">
        <v>9.2899379999999994</v>
      </c>
      <c r="D2816" s="62">
        <f t="shared" si="86"/>
        <v>-9.9790838057686571E-2</v>
      </c>
      <c r="E2816">
        <v>0</v>
      </c>
      <c r="G2816">
        <v>2809</v>
      </c>
      <c r="H2816">
        <f t="shared" ca="1" si="87"/>
        <v>3.1352869453484151E-3</v>
      </c>
    </row>
    <row r="2817" spans="2:8" x14ac:dyDescent="0.3">
      <c r="B2817" s="205">
        <v>38091</v>
      </c>
      <c r="C2817" s="81">
        <v>10.319755000000001</v>
      </c>
      <c r="D2817" s="62">
        <f t="shared" si="86"/>
        <v>7.3260058021899471E-2</v>
      </c>
      <c r="E2817">
        <v>0</v>
      </c>
      <c r="G2817">
        <v>2810</v>
      </c>
      <c r="H2817">
        <f t="shared" ca="1" si="87"/>
        <v>3.6680813247081515E-3</v>
      </c>
    </row>
    <row r="2818" spans="2:8" x14ac:dyDescent="0.3">
      <c r="B2818" s="205">
        <v>38086</v>
      </c>
      <c r="C2818" s="81">
        <v>9.615335</v>
      </c>
      <c r="D2818" s="62">
        <f t="shared" si="86"/>
        <v>-7.7010274058403355E-2</v>
      </c>
      <c r="E2818">
        <v>0</v>
      </c>
      <c r="G2818">
        <v>2811</v>
      </c>
      <c r="H2818">
        <f t="shared" ca="1" si="87"/>
        <v>-1.1978513314482499E-2</v>
      </c>
    </row>
    <row r="2819" spans="2:8" x14ac:dyDescent="0.3">
      <c r="B2819" s="205">
        <v>38048</v>
      </c>
      <c r="C2819" s="81">
        <v>10.417597000000001</v>
      </c>
      <c r="D2819" s="62">
        <f t="shared" si="86"/>
        <v>-5.3679125950115918E-2</v>
      </c>
      <c r="E2819">
        <v>0</v>
      </c>
      <c r="G2819">
        <v>2812</v>
      </c>
      <c r="H2819">
        <f t="shared" ca="1" si="87"/>
        <v>3.0408156153955552E-2</v>
      </c>
    </row>
    <row r="2820" spans="2:8" x14ac:dyDescent="0.3">
      <c r="B2820" s="205">
        <v>38019</v>
      </c>
      <c r="C2820" s="81">
        <v>11.008525000000001</v>
      </c>
      <c r="D2820" s="62">
        <f t="shared" si="86"/>
        <v>-4.9661863924077343E-2</v>
      </c>
      <c r="E2820">
        <v>0</v>
      </c>
      <c r="G2820">
        <v>2813</v>
      </c>
      <c r="H2820">
        <f t="shared" ca="1" si="87"/>
        <v>1.1118511047111278E-2</v>
      </c>
    </row>
    <row r="2821" spans="2:8" x14ac:dyDescent="0.3">
      <c r="B2821" s="205">
        <v>38012</v>
      </c>
      <c r="C2821" s="81">
        <v>11.583798</v>
      </c>
      <c r="D2821" s="62">
        <f t="shared" si="86"/>
        <v>-1.2675291759794706E-2</v>
      </c>
      <c r="E2821">
        <v>0</v>
      </c>
      <c r="G2821">
        <v>2814</v>
      </c>
      <c r="H2821">
        <f t="shared" ca="1" si="87"/>
        <v>-4.3966596792725174E-3</v>
      </c>
    </row>
    <row r="2822" spans="2:8" x14ac:dyDescent="0.3">
      <c r="B2822" s="205">
        <v>37980</v>
      </c>
      <c r="C2822" s="81">
        <v>11.732511000000001</v>
      </c>
      <c r="D2822" s="62">
        <f t="shared" si="86"/>
        <v>0.31203457483242142</v>
      </c>
      <c r="E2822">
        <v>0</v>
      </c>
      <c r="G2822">
        <v>2815</v>
      </c>
      <c r="H2822">
        <f t="shared" ca="1" si="87"/>
        <v>2.6385746979894507E-2</v>
      </c>
    </row>
    <row r="2823" spans="2:8" x14ac:dyDescent="0.3">
      <c r="B2823" s="205">
        <v>37951</v>
      </c>
      <c r="C2823" s="81">
        <v>8.9422270000000008</v>
      </c>
      <c r="D2823" s="62">
        <f t="shared" si="86"/>
        <v>6.846242338618716E-2</v>
      </c>
      <c r="E2823">
        <v>0</v>
      </c>
      <c r="G2823">
        <v>2816</v>
      </c>
      <c r="H2823">
        <f t="shared" ca="1" si="87"/>
        <v>-1.7212603919011551E-2</v>
      </c>
    </row>
    <row r="2824" spans="2:8" x14ac:dyDescent="0.3">
      <c r="B2824" s="205">
        <v>37925</v>
      </c>
      <c r="C2824" s="81">
        <v>8.3692480000000007</v>
      </c>
      <c r="D2824" s="62">
        <f t="shared" ref="D2824:D2887" si="88">(C2824-C2825)/C2825</f>
        <v>5.891017597834327E-2</v>
      </c>
      <c r="E2824">
        <v>0</v>
      </c>
      <c r="G2824">
        <v>2817</v>
      </c>
      <c r="H2824">
        <f t="shared" ca="1" si="87"/>
        <v>5.7714014514767143E-3</v>
      </c>
    </row>
    <row r="2825" spans="2:8" x14ac:dyDescent="0.3">
      <c r="B2825" s="205">
        <v>37896</v>
      </c>
      <c r="C2825" s="81">
        <v>7.9036429999999998</v>
      </c>
      <c r="D2825" s="62">
        <f t="shared" si="88"/>
        <v>-8.3258055955333851E-2</v>
      </c>
      <c r="E2825">
        <v>0</v>
      </c>
      <c r="G2825">
        <v>2818</v>
      </c>
      <c r="H2825">
        <f t="shared" ref="H2825:H2888" ca="1" si="89">_xlfn.NORM.INV(RAND(),N$10,N$11)</f>
        <v>2.7217960025084309E-2</v>
      </c>
    </row>
    <row r="2826" spans="2:8" x14ac:dyDescent="0.3">
      <c r="B2826" s="205">
        <v>37848</v>
      </c>
      <c r="C2826" s="81">
        <v>8.6214480000000009</v>
      </c>
      <c r="D2826" s="62">
        <f t="shared" si="88"/>
        <v>0.41968228499501314</v>
      </c>
      <c r="E2826">
        <v>0</v>
      </c>
      <c r="G2826">
        <v>2819</v>
      </c>
      <c r="H2826">
        <f t="shared" ca="1" si="89"/>
        <v>-1.9351405366795211E-2</v>
      </c>
    </row>
    <row r="2827" spans="2:8" x14ac:dyDescent="0.3">
      <c r="B2827" s="205">
        <v>37802</v>
      </c>
      <c r="C2827" s="81">
        <v>6.0728010000000001</v>
      </c>
      <c r="D2827" s="62">
        <f t="shared" si="88"/>
        <v>0.29115953029423597</v>
      </c>
      <c r="E2827">
        <v>0</v>
      </c>
      <c r="G2827">
        <v>2820</v>
      </c>
      <c r="H2827">
        <f t="shared" ca="1" si="89"/>
        <v>-1.232101073945141E-2</v>
      </c>
    </row>
    <row r="2828" spans="2:8" x14ac:dyDescent="0.3">
      <c r="B2828" s="205">
        <v>37742</v>
      </c>
      <c r="C2828" s="81">
        <v>4.7033699999999996</v>
      </c>
      <c r="D2828" s="62">
        <f t="shared" si="88"/>
        <v>-4.934430533717938E-2</v>
      </c>
      <c r="E2828">
        <v>0</v>
      </c>
      <c r="G2828">
        <v>2821</v>
      </c>
      <c r="H2828">
        <f t="shared" ca="1" si="89"/>
        <v>-2.4193815466362147E-2</v>
      </c>
    </row>
    <row r="2829" spans="2:8" x14ac:dyDescent="0.3">
      <c r="B2829" s="205">
        <v>37729</v>
      </c>
      <c r="C2829" s="81">
        <v>4.9475009999999999</v>
      </c>
      <c r="D2829" s="62">
        <f t="shared" si="88"/>
        <v>-7.357160124432563E-2</v>
      </c>
      <c r="E2829">
        <v>0</v>
      </c>
      <c r="G2829">
        <v>2822</v>
      </c>
      <c r="H2829">
        <f t="shared" ca="1" si="89"/>
        <v>3.1238872456571618E-2</v>
      </c>
    </row>
    <row r="2830" spans="2:8" x14ac:dyDescent="0.3">
      <c r="B2830" s="205">
        <v>37698</v>
      </c>
      <c r="C2830" s="81">
        <v>5.3404030000000002</v>
      </c>
      <c r="D2830" s="62">
        <f t="shared" si="88"/>
        <v>1.430587532867613E-3</v>
      </c>
      <c r="E2830">
        <v>0</v>
      </c>
      <c r="G2830">
        <v>2823</v>
      </c>
      <c r="H2830">
        <f t="shared" ca="1" si="89"/>
        <v>8.7644468873454996E-4</v>
      </c>
    </row>
    <row r="2831" spans="2:8" x14ac:dyDescent="0.3">
      <c r="B2831" s="205">
        <v>37694</v>
      </c>
      <c r="C2831" s="81">
        <v>5.3327739999999997</v>
      </c>
      <c r="D2831" s="62">
        <f t="shared" si="88"/>
        <v>-4.377518422407848E-2</v>
      </c>
      <c r="E2831">
        <v>0</v>
      </c>
      <c r="G2831">
        <v>2824</v>
      </c>
      <c r="H2831">
        <f t="shared" ca="1" si="89"/>
        <v>-3.7371719988177655E-2</v>
      </c>
    </row>
    <row r="2832" spans="2:8" x14ac:dyDescent="0.3">
      <c r="B2832" s="205">
        <v>37686</v>
      </c>
      <c r="C2832" s="81">
        <v>5.5769039999999999</v>
      </c>
      <c r="D2832" s="62">
        <f t="shared" si="88"/>
        <v>0</v>
      </c>
      <c r="E2832">
        <v>0</v>
      </c>
      <c r="G2832">
        <v>2825</v>
      </c>
      <c r="H2832">
        <f t="shared" ca="1" si="89"/>
        <v>1.4484727026678752E-2</v>
      </c>
    </row>
    <row r="2833" spans="2:8" x14ac:dyDescent="0.3">
      <c r="B2833" s="205">
        <v>37683</v>
      </c>
      <c r="C2833" s="81">
        <v>5.5769039999999999</v>
      </c>
      <c r="D2833" s="62">
        <f t="shared" si="88"/>
        <v>-4.0872946709449246E-3</v>
      </c>
      <c r="E2833">
        <v>0</v>
      </c>
      <c r="G2833">
        <v>2826</v>
      </c>
      <c r="H2833">
        <f t="shared" ca="1" si="89"/>
        <v>2.023047704329909E-2</v>
      </c>
    </row>
    <row r="2834" spans="2:8" x14ac:dyDescent="0.3">
      <c r="B2834" s="205">
        <v>37665</v>
      </c>
      <c r="C2834" s="81">
        <v>5.5997919999999999</v>
      </c>
      <c r="D2834" s="62">
        <f t="shared" si="88"/>
        <v>3.4174801817685768E-3</v>
      </c>
      <c r="E2834">
        <v>0</v>
      </c>
      <c r="G2834">
        <v>2827</v>
      </c>
      <c r="H2834">
        <f t="shared" ca="1" si="89"/>
        <v>2.4808908968891017E-2</v>
      </c>
    </row>
    <row r="2835" spans="2:8" x14ac:dyDescent="0.3">
      <c r="B2835" s="205">
        <v>37629</v>
      </c>
      <c r="C2835" s="81">
        <v>5.5807200000000003</v>
      </c>
      <c r="D2835" s="62">
        <f t="shared" si="88"/>
        <v>-6.1141029707477076E-3</v>
      </c>
      <c r="E2835">
        <v>0</v>
      </c>
      <c r="G2835">
        <v>2828</v>
      </c>
      <c r="H2835">
        <f t="shared" ca="1" si="89"/>
        <v>2.0733264068627001E-2</v>
      </c>
    </row>
    <row r="2836" spans="2:8" x14ac:dyDescent="0.3">
      <c r="B2836" s="205">
        <v>37615</v>
      </c>
      <c r="C2836" s="81">
        <v>5.6150510000000002</v>
      </c>
      <c r="D2836" s="62">
        <f t="shared" si="88"/>
        <v>1.3605182559829727E-3</v>
      </c>
      <c r="E2836">
        <v>0</v>
      </c>
      <c r="G2836">
        <v>2829</v>
      </c>
      <c r="H2836">
        <f t="shared" ca="1" si="89"/>
        <v>-1.4020871846179443E-2</v>
      </c>
    </row>
    <row r="2837" spans="2:8" x14ac:dyDescent="0.3">
      <c r="B2837" s="205">
        <v>37603</v>
      </c>
      <c r="C2837" s="81">
        <v>5.6074219999999997</v>
      </c>
      <c r="D2837" s="62">
        <f t="shared" si="88"/>
        <v>0</v>
      </c>
      <c r="E2837">
        <v>0</v>
      </c>
      <c r="G2837">
        <v>2830</v>
      </c>
      <c r="H2837">
        <f t="shared" ca="1" si="89"/>
        <v>4.6795117372826628E-2</v>
      </c>
    </row>
    <row r="2838" spans="2:8" x14ac:dyDescent="0.3">
      <c r="B2838" s="205">
        <v>37602</v>
      </c>
      <c r="C2838" s="81">
        <v>5.6074219999999997</v>
      </c>
      <c r="D2838" s="62">
        <f t="shared" si="88"/>
        <v>-1.1432460020415189E-2</v>
      </c>
      <c r="E2838">
        <v>0</v>
      </c>
      <c r="G2838">
        <v>2831</v>
      </c>
      <c r="H2838">
        <f t="shared" ca="1" si="89"/>
        <v>1.4597236150613101E-2</v>
      </c>
    </row>
    <row r="2839" spans="2:8" x14ac:dyDescent="0.3">
      <c r="B2839" s="205">
        <v>37588</v>
      </c>
      <c r="C2839" s="81">
        <v>5.6722700000000001</v>
      </c>
      <c r="D2839" s="62">
        <f t="shared" si="88"/>
        <v>-3.3510549884367405E-3</v>
      </c>
      <c r="E2839">
        <v>0</v>
      </c>
      <c r="G2839">
        <v>2832</v>
      </c>
      <c r="H2839">
        <f t="shared" ca="1" si="89"/>
        <v>-7.8101112283943614E-3</v>
      </c>
    </row>
    <row r="2840" spans="2:8" x14ac:dyDescent="0.3">
      <c r="B2840" s="205">
        <v>37579</v>
      </c>
      <c r="C2840" s="81">
        <v>5.6913419999999997</v>
      </c>
      <c r="D2840" s="62">
        <f t="shared" si="88"/>
        <v>1.2708361432774302E-2</v>
      </c>
      <c r="E2840">
        <v>0</v>
      </c>
      <c r="G2840">
        <v>2833</v>
      </c>
      <c r="H2840">
        <f t="shared" ca="1" si="89"/>
        <v>-1.0360737464833007E-4</v>
      </c>
    </row>
    <row r="2841" spans="2:8" x14ac:dyDescent="0.3">
      <c r="B2841" s="205">
        <v>37571</v>
      </c>
      <c r="C2841" s="81">
        <v>5.6199219999999999</v>
      </c>
      <c r="D2841" s="62">
        <f t="shared" si="88"/>
        <v>-8.6495643995119741E-3</v>
      </c>
      <c r="E2841">
        <v>0</v>
      </c>
      <c r="G2841">
        <v>2834</v>
      </c>
      <c r="H2841">
        <f t="shared" ca="1" si="89"/>
        <v>3.0280903737095147E-2</v>
      </c>
    </row>
    <row r="2842" spans="2:8" x14ac:dyDescent="0.3">
      <c r="B2842" s="205">
        <v>37566</v>
      </c>
      <c r="C2842" s="81">
        <v>5.6689559999999997</v>
      </c>
      <c r="D2842" s="62">
        <f t="shared" si="88"/>
        <v>6.6582126900020626E-4</v>
      </c>
      <c r="E2842">
        <v>0</v>
      </c>
      <c r="G2842">
        <v>2835</v>
      </c>
      <c r="H2842">
        <f t="shared" ca="1" si="89"/>
        <v>-7.7841959017101404E-3</v>
      </c>
    </row>
    <row r="2843" spans="2:8" x14ac:dyDescent="0.3">
      <c r="B2843" s="205">
        <v>37554</v>
      </c>
      <c r="C2843" s="81">
        <v>5.665184</v>
      </c>
      <c r="D2843" s="62">
        <f t="shared" si="88"/>
        <v>0</v>
      </c>
      <c r="E2843">
        <v>0</v>
      </c>
      <c r="G2843">
        <v>2836</v>
      </c>
      <c r="H2843">
        <f t="shared" ca="1" si="89"/>
        <v>5.0339335317207745E-2</v>
      </c>
    </row>
    <row r="2844" spans="2:8" x14ac:dyDescent="0.3">
      <c r="B2844" s="205">
        <v>37553</v>
      </c>
      <c r="C2844" s="81">
        <v>5.665184</v>
      </c>
      <c r="D2844" s="62">
        <f t="shared" si="88"/>
        <v>-1.9934818990574969E-3</v>
      </c>
      <c r="E2844">
        <v>0</v>
      </c>
      <c r="G2844">
        <v>2837</v>
      </c>
      <c r="H2844">
        <f t="shared" ca="1" si="89"/>
        <v>-3.9713270957810971E-2</v>
      </c>
    </row>
    <row r="2845" spans="2:8" x14ac:dyDescent="0.3">
      <c r="B2845" s="205">
        <v>37546</v>
      </c>
      <c r="C2845" s="81">
        <v>5.6764999999999999</v>
      </c>
      <c r="D2845" s="62">
        <f t="shared" si="88"/>
        <v>-1.3273997654839743E-3</v>
      </c>
      <c r="E2845">
        <v>0</v>
      </c>
      <c r="G2845">
        <v>2838</v>
      </c>
      <c r="H2845">
        <f t="shared" ca="1" si="89"/>
        <v>5.2866831633113974E-2</v>
      </c>
    </row>
    <row r="2846" spans="2:8" x14ac:dyDescent="0.3">
      <c r="B2846" s="205">
        <v>37544</v>
      </c>
      <c r="C2846" s="81">
        <v>5.6840450000000002</v>
      </c>
      <c r="D2846" s="62">
        <f t="shared" si="88"/>
        <v>1.3291640975954121E-3</v>
      </c>
      <c r="E2846">
        <v>0</v>
      </c>
      <c r="G2846">
        <v>2839</v>
      </c>
      <c r="H2846">
        <f t="shared" ca="1" si="89"/>
        <v>2.8616665564365189E-3</v>
      </c>
    </row>
    <row r="2847" spans="2:8" x14ac:dyDescent="0.3">
      <c r="B2847" s="205">
        <v>37540</v>
      </c>
      <c r="C2847" s="81">
        <v>5.6764999999999999</v>
      </c>
      <c r="D2847" s="62">
        <f t="shared" si="88"/>
        <v>-8.5639188526204536E-3</v>
      </c>
      <c r="E2847">
        <v>0</v>
      </c>
      <c r="G2847">
        <v>2840</v>
      </c>
      <c r="H2847">
        <f t="shared" ca="1" si="89"/>
        <v>4.3185785991806197E-2</v>
      </c>
    </row>
    <row r="2848" spans="2:8" x14ac:dyDescent="0.3">
      <c r="B2848" s="205">
        <v>37531</v>
      </c>
      <c r="C2848" s="81">
        <v>5.7255330000000004</v>
      </c>
      <c r="D2848" s="62">
        <f t="shared" si="88"/>
        <v>-3.8022708279358407E-2</v>
      </c>
      <c r="E2848">
        <v>0</v>
      </c>
      <c r="G2848">
        <v>2841</v>
      </c>
      <c r="H2848">
        <f t="shared" ca="1" si="89"/>
        <v>1.1673336173006425E-2</v>
      </c>
    </row>
    <row r="2849" spans="2:8" x14ac:dyDescent="0.3">
      <c r="B2849" s="205">
        <v>37511</v>
      </c>
      <c r="C2849" s="81">
        <v>5.9518380000000004</v>
      </c>
      <c r="D2849" s="62">
        <f t="shared" si="88"/>
        <v>-3.1587596626054797E-3</v>
      </c>
      <c r="E2849">
        <v>0</v>
      </c>
      <c r="G2849">
        <v>2842</v>
      </c>
      <c r="H2849">
        <f t="shared" ca="1" si="89"/>
        <v>2.8515707352584352E-2</v>
      </c>
    </row>
    <row r="2850" spans="2:8" x14ac:dyDescent="0.3">
      <c r="B2850" s="205">
        <v>37509</v>
      </c>
      <c r="C2850" s="81">
        <v>5.9706979999999996</v>
      </c>
      <c r="D2850" s="62">
        <f t="shared" si="88"/>
        <v>-1.3707043455910204E-2</v>
      </c>
      <c r="E2850">
        <v>0</v>
      </c>
      <c r="G2850">
        <v>2843</v>
      </c>
      <c r="H2850">
        <f t="shared" ca="1" si="89"/>
        <v>8.6307569809284269E-3</v>
      </c>
    </row>
    <row r="2851" spans="2:8" x14ac:dyDescent="0.3">
      <c r="B2851" s="205">
        <v>37504</v>
      </c>
      <c r="C2851" s="81">
        <v>6.0536760000000003</v>
      </c>
      <c r="D2851" s="62">
        <f t="shared" si="88"/>
        <v>-4.9598519095881604E-3</v>
      </c>
      <c r="E2851">
        <v>0</v>
      </c>
      <c r="G2851">
        <v>2844</v>
      </c>
      <c r="H2851">
        <f t="shared" ca="1" si="89"/>
        <v>-5.0545588364954942E-3</v>
      </c>
    </row>
    <row r="2852" spans="2:8" x14ac:dyDescent="0.3">
      <c r="B2852" s="205">
        <v>37489</v>
      </c>
      <c r="C2852" s="81">
        <v>6.0838510000000001</v>
      </c>
      <c r="D2852" s="62">
        <f t="shared" si="88"/>
        <v>-3.0901031001150177E-3</v>
      </c>
      <c r="E2852">
        <v>0</v>
      </c>
      <c r="G2852">
        <v>2845</v>
      </c>
      <c r="H2852">
        <f t="shared" ca="1" si="89"/>
        <v>7.9187515508060136E-3</v>
      </c>
    </row>
    <row r="2853" spans="2:8" x14ac:dyDescent="0.3">
      <c r="B2853" s="205">
        <v>37483</v>
      </c>
      <c r="C2853" s="81">
        <v>6.1027089999999999</v>
      </c>
      <c r="D2853" s="62">
        <f t="shared" si="88"/>
        <v>-5.7658514862003581E-2</v>
      </c>
      <c r="E2853">
        <v>0</v>
      </c>
      <c r="G2853">
        <v>2846</v>
      </c>
      <c r="H2853">
        <f t="shared" ca="1" si="89"/>
        <v>2.8457643401853767E-2</v>
      </c>
    </row>
    <row r="2854" spans="2:8" x14ac:dyDescent="0.3">
      <c r="B2854" s="205">
        <v>37440</v>
      </c>
      <c r="C2854" s="81">
        <v>6.4761119999999996</v>
      </c>
      <c r="D2854" s="62">
        <f t="shared" si="88"/>
        <v>0</v>
      </c>
      <c r="E2854">
        <v>0</v>
      </c>
      <c r="G2854">
        <v>2847</v>
      </c>
      <c r="H2854">
        <f t="shared" ca="1" si="89"/>
        <v>-7.9058124501754506E-3</v>
      </c>
    </row>
    <row r="2855" spans="2:8" x14ac:dyDescent="0.3">
      <c r="B2855" s="205">
        <v>37439</v>
      </c>
      <c r="C2855" s="81">
        <v>6.4761119999999996</v>
      </c>
      <c r="D2855" s="62">
        <f t="shared" si="88"/>
        <v>-0.98820890783363635</v>
      </c>
      <c r="E2855">
        <v>0</v>
      </c>
      <c r="G2855">
        <v>2848</v>
      </c>
      <c r="H2855">
        <f t="shared" ca="1" si="89"/>
        <v>-2.8704655142347948E-2</v>
      </c>
    </row>
    <row r="2856" spans="2:8" x14ac:dyDescent="0.3">
      <c r="B2856" s="205">
        <v>44678</v>
      </c>
      <c r="C2856" s="81">
        <v>549.23767099999998</v>
      </c>
      <c r="D2856" s="62">
        <f t="shared" si="88"/>
        <v>9.0081699830326031E-2</v>
      </c>
      <c r="E2856">
        <v>-8.9337674038901329E-5</v>
      </c>
      <c r="G2856">
        <v>2849</v>
      </c>
      <c r="H2856">
        <f t="shared" ca="1" si="89"/>
        <v>1.6762721240443259E-3</v>
      </c>
    </row>
    <row r="2857" spans="2:8" x14ac:dyDescent="0.3">
      <c r="B2857" s="205">
        <v>45400</v>
      </c>
      <c r="C2857" s="81">
        <v>503.85000600000001</v>
      </c>
      <c r="D2857" s="62">
        <f t="shared" si="88"/>
        <v>0.33196580263692582</v>
      </c>
      <c r="E2857">
        <v>-9.920222384440993E-5</v>
      </c>
      <c r="G2857">
        <v>2850</v>
      </c>
      <c r="H2857">
        <f t="shared" ca="1" si="89"/>
        <v>5.7680864055391166E-3</v>
      </c>
    </row>
    <row r="2858" spans="2:8" x14ac:dyDescent="0.3">
      <c r="B2858" s="205">
        <v>43642</v>
      </c>
      <c r="C2858" s="81">
        <v>378.27548200000001</v>
      </c>
      <c r="D2858" s="62">
        <f t="shared" si="88"/>
        <v>5.5285614057969355E-2</v>
      </c>
      <c r="E2858">
        <v>-1.2688612199981611E-4</v>
      </c>
      <c r="G2858">
        <v>2851</v>
      </c>
      <c r="H2858">
        <f t="shared" ca="1" si="89"/>
        <v>5.2961886152847817E-3</v>
      </c>
    </row>
    <row r="2859" spans="2:8" x14ac:dyDescent="0.3">
      <c r="B2859" s="205">
        <v>43271</v>
      </c>
      <c r="C2859" s="81">
        <v>358.45791600000001</v>
      </c>
      <c r="D2859" s="62">
        <f t="shared" si="88"/>
        <v>7.4398925441367586E-2</v>
      </c>
      <c r="E2859">
        <v>-1.3177216304307006E-4</v>
      </c>
      <c r="G2859">
        <v>2852</v>
      </c>
      <c r="H2859">
        <f t="shared" ca="1" si="89"/>
        <v>-2.1994072379177509E-2</v>
      </c>
    </row>
    <row r="2860" spans="2:8" x14ac:dyDescent="0.3">
      <c r="B2860" s="205">
        <v>43095</v>
      </c>
      <c r="C2860" s="81">
        <v>333.63577299999997</v>
      </c>
      <c r="D2860" s="62">
        <f t="shared" si="88"/>
        <v>0.162271154544472</v>
      </c>
      <c r="E2860">
        <v>-1.413917000429619E-4</v>
      </c>
      <c r="G2860">
        <v>2853</v>
      </c>
      <c r="H2860">
        <f t="shared" ca="1" si="89"/>
        <v>3.8807872843499978E-2</v>
      </c>
    </row>
    <row r="2861" spans="2:8" x14ac:dyDescent="0.3">
      <c r="B2861" s="205">
        <v>42579</v>
      </c>
      <c r="C2861" s="81">
        <v>287.05502300000001</v>
      </c>
      <c r="D2861" s="62">
        <f t="shared" si="88"/>
        <v>5.6740925545649135E-2</v>
      </c>
      <c r="E2861">
        <v>-1.6252778175080841E-4</v>
      </c>
      <c r="G2861">
        <v>2854</v>
      </c>
      <c r="H2861">
        <f t="shared" ca="1" si="89"/>
        <v>-1.6571520879478059E-2</v>
      </c>
    </row>
    <row r="2862" spans="2:8" x14ac:dyDescent="0.3">
      <c r="B2862" s="205">
        <v>42915</v>
      </c>
      <c r="C2862" s="81">
        <v>271.64181500000001</v>
      </c>
      <c r="D2862" s="62">
        <f t="shared" si="88"/>
        <v>3.0394769805110491E-2</v>
      </c>
      <c r="E2862">
        <v>-1.7242162407521498E-4</v>
      </c>
      <c r="G2862">
        <v>2855</v>
      </c>
      <c r="H2862">
        <f t="shared" ca="1" si="89"/>
        <v>-1.3763724012310959E-3</v>
      </c>
    </row>
    <row r="2863" spans="2:8" x14ac:dyDescent="0.3">
      <c r="B2863" s="205">
        <v>42818</v>
      </c>
      <c r="C2863" s="81">
        <v>263.62887599999999</v>
      </c>
      <c r="D2863" s="62">
        <f t="shared" si="88"/>
        <v>2.719331635036774E-2</v>
      </c>
      <c r="E2863">
        <v>-1.778889203327366E-4</v>
      </c>
      <c r="G2863">
        <v>2856</v>
      </c>
      <c r="H2863">
        <f t="shared" ca="1" si="89"/>
        <v>-2.8429100148345933E-3</v>
      </c>
    </row>
    <row r="2864" spans="2:8" x14ac:dyDescent="0.3">
      <c r="B2864" s="205">
        <v>42375</v>
      </c>
      <c r="C2864" s="81">
        <v>256.649719</v>
      </c>
      <c r="D2864" s="62">
        <f t="shared" si="88"/>
        <v>-0.53119058658455198</v>
      </c>
      <c r="E2864">
        <v>-1.8165821212491243E-4</v>
      </c>
      <c r="G2864">
        <v>2857</v>
      </c>
      <c r="H2864">
        <f t="shared" ca="1" si="89"/>
        <v>-1.6034291699112163E-2</v>
      </c>
    </row>
    <row r="2865" spans="2:8" x14ac:dyDescent="0.3">
      <c r="B2865" s="205">
        <v>45274</v>
      </c>
      <c r="C2865" s="81">
        <v>547.45001200000002</v>
      </c>
      <c r="D2865" s="62">
        <f t="shared" si="88"/>
        <v>-1.8258789551826206E-4</v>
      </c>
      <c r="E2865">
        <v>-1.8258789551826206E-4</v>
      </c>
      <c r="G2865">
        <v>2858</v>
      </c>
      <c r="H2865">
        <f t="shared" ca="1" si="89"/>
        <v>5.9126082127654795E-3</v>
      </c>
    </row>
    <row r="2866" spans="2:8" x14ac:dyDescent="0.3">
      <c r="B2866" s="205">
        <v>45342</v>
      </c>
      <c r="C2866" s="81">
        <v>547.54998799999998</v>
      </c>
      <c r="D2866" s="62">
        <f t="shared" si="88"/>
        <v>1.1629730784762795</v>
      </c>
      <c r="E2866">
        <v>-1.8266410228450118E-4</v>
      </c>
      <c r="G2866">
        <v>2859</v>
      </c>
      <c r="H2866">
        <f t="shared" ca="1" si="89"/>
        <v>-7.74541549295294E-3</v>
      </c>
    </row>
    <row r="2867" spans="2:8" x14ac:dyDescent="0.3">
      <c r="B2867" s="205">
        <v>42241</v>
      </c>
      <c r="C2867" s="81">
        <v>253.14692700000001</v>
      </c>
      <c r="D2867" s="62">
        <f t="shared" si="88"/>
        <v>-0.53482741378550358</v>
      </c>
      <c r="E2867">
        <v>-1.8290377953501737E-4</v>
      </c>
      <c r="G2867">
        <v>2860</v>
      </c>
      <c r="H2867">
        <f t="shared" ca="1" si="89"/>
        <v>2.6516893816359757E-2</v>
      </c>
    </row>
    <row r="2868" spans="2:8" x14ac:dyDescent="0.3">
      <c r="B2868" s="205">
        <v>45337</v>
      </c>
      <c r="C2868" s="81">
        <v>544.20001200000002</v>
      </c>
      <c r="D2868" s="62">
        <f t="shared" si="88"/>
        <v>6.000115824957606E-3</v>
      </c>
      <c r="E2868">
        <v>-1.8367812273398332E-4</v>
      </c>
      <c r="G2868">
        <v>2861</v>
      </c>
      <c r="H2868">
        <f t="shared" ca="1" si="89"/>
        <v>6.2761460765824156E-3</v>
      </c>
    </row>
    <row r="2869" spans="2:8" x14ac:dyDescent="0.3">
      <c r="B2869" s="205">
        <v>45210</v>
      </c>
      <c r="C2869" s="81">
        <v>540.95422399999995</v>
      </c>
      <c r="D2869" s="62">
        <f t="shared" si="88"/>
        <v>1.1763811706145317</v>
      </c>
      <c r="E2869">
        <v>-1.838763841323461E-4</v>
      </c>
      <c r="G2869">
        <v>2862</v>
      </c>
      <c r="H2869">
        <f t="shared" ca="1" si="89"/>
        <v>9.7228373592213833E-3</v>
      </c>
    </row>
    <row r="2870" spans="2:8" x14ac:dyDescent="0.3">
      <c r="B2870" s="205">
        <v>42481</v>
      </c>
      <c r="C2870" s="81">
        <v>248.556747</v>
      </c>
      <c r="D2870" s="62">
        <f t="shared" si="88"/>
        <v>0.15998604787707202</v>
      </c>
      <c r="E2870">
        <v>-1.8708121827650618E-4</v>
      </c>
      <c r="G2870">
        <v>2863</v>
      </c>
      <c r="H2870">
        <f t="shared" ca="1" si="89"/>
        <v>4.7055061985253367E-2</v>
      </c>
    </row>
    <row r="2871" spans="2:8" x14ac:dyDescent="0.3">
      <c r="B2871" s="205">
        <v>41962</v>
      </c>
      <c r="C2871" s="81">
        <v>214.27563499999999</v>
      </c>
      <c r="D2871" s="62">
        <f t="shared" si="88"/>
        <v>-0.51508061000861238</v>
      </c>
      <c r="E2871">
        <v>-2.152931010832522E-4</v>
      </c>
      <c r="G2871">
        <v>2864</v>
      </c>
      <c r="H2871">
        <f t="shared" ca="1" si="89"/>
        <v>-2.3284066520579905E-2</v>
      </c>
    </row>
    <row r="2872" spans="2:8" x14ac:dyDescent="0.3">
      <c r="B2872" s="205">
        <v>43825</v>
      </c>
      <c r="C2872" s="81">
        <v>441.87887599999999</v>
      </c>
      <c r="D2872" s="62">
        <f t="shared" si="88"/>
        <v>2.649456628894856E-2</v>
      </c>
      <c r="E2872">
        <v>-2.1853701815446709E-4</v>
      </c>
      <c r="G2872">
        <v>2865</v>
      </c>
      <c r="H2872">
        <f t="shared" ca="1" si="89"/>
        <v>-3.3520787468208288E-3</v>
      </c>
    </row>
    <row r="2873" spans="2:8" x14ac:dyDescent="0.3">
      <c r="B2873" s="205">
        <v>43735</v>
      </c>
      <c r="C2873" s="81">
        <v>430.47366299999999</v>
      </c>
      <c r="D2873" s="62">
        <f t="shared" si="88"/>
        <v>1.4165452060876682</v>
      </c>
      <c r="E2873">
        <v>-2.2354789878071779E-4</v>
      </c>
      <c r="G2873">
        <v>2866</v>
      </c>
      <c r="H2873">
        <f t="shared" ca="1" si="89"/>
        <v>-4.5707935919963444E-2</v>
      </c>
    </row>
    <row r="2874" spans="2:8" x14ac:dyDescent="0.3">
      <c r="B2874" s="205">
        <v>41841</v>
      </c>
      <c r="C2874" s="81">
        <v>178.135986</v>
      </c>
      <c r="D2874" s="62">
        <f t="shared" si="88"/>
        <v>-0.65743835556705743</v>
      </c>
      <c r="E2874">
        <v>-2.5768049392228077E-4</v>
      </c>
      <c r="G2874">
        <v>2867</v>
      </c>
      <c r="H2874">
        <f t="shared" ca="1" si="89"/>
        <v>-3.3421565438290494E-2</v>
      </c>
    </row>
    <row r="2875" spans="2:8" x14ac:dyDescent="0.3">
      <c r="B2875" s="205">
        <v>45037</v>
      </c>
      <c r="C2875" s="81">
        <v>520.01147500000002</v>
      </c>
      <c r="D2875" s="62">
        <f t="shared" si="88"/>
        <v>6.5017315253121877E-2</v>
      </c>
      <c r="E2875">
        <v>-2.8560248825263931E-4</v>
      </c>
      <c r="G2875">
        <v>2868</v>
      </c>
      <c r="H2875">
        <f t="shared" ca="1" si="89"/>
        <v>-6.3338672172011085E-2</v>
      </c>
    </row>
    <row r="2876" spans="2:8" x14ac:dyDescent="0.3">
      <c r="B2876" s="205">
        <v>44708</v>
      </c>
      <c r="C2876" s="81">
        <v>488.26574699999998</v>
      </c>
      <c r="D2876" s="62">
        <f t="shared" si="88"/>
        <v>6.0412628490250073</v>
      </c>
      <c r="E2876">
        <v>-3.012942514339189E-4</v>
      </c>
      <c r="G2876">
        <v>2869</v>
      </c>
      <c r="H2876">
        <f t="shared" ca="1" si="89"/>
        <v>5.8294087695343261E-4</v>
      </c>
    </row>
    <row r="2877" spans="2:8" x14ac:dyDescent="0.3">
      <c r="B2877" s="205">
        <v>40269</v>
      </c>
      <c r="C2877" s="81">
        <v>69.343491</v>
      </c>
      <c r="D2877" s="62">
        <f t="shared" si="88"/>
        <v>0.79148502549960387</v>
      </c>
      <c r="E2877">
        <v>-3.1489792869741033E-4</v>
      </c>
      <c r="G2877">
        <v>2870</v>
      </c>
      <c r="H2877">
        <f t="shared" ca="1" si="89"/>
        <v>-2.1895642232565758E-2</v>
      </c>
    </row>
    <row r="2878" spans="2:8" x14ac:dyDescent="0.3">
      <c r="B2878" s="205">
        <v>38999</v>
      </c>
      <c r="C2878" s="81">
        <v>38.707267999999999</v>
      </c>
      <c r="D2878" s="62">
        <f t="shared" si="88"/>
        <v>-0.72419725029262916</v>
      </c>
      <c r="E2878">
        <v>-3.2167068963801133E-4</v>
      </c>
      <c r="G2878">
        <v>2871</v>
      </c>
      <c r="H2878">
        <f t="shared" ca="1" si="89"/>
        <v>2.2354089694532796E-2</v>
      </c>
    </row>
    <row r="2879" spans="2:8" x14ac:dyDescent="0.3">
      <c r="B2879" s="205">
        <v>41443</v>
      </c>
      <c r="C2879" s="81">
        <v>140.34402499999999</v>
      </c>
      <c r="D2879" s="62">
        <f t="shared" si="88"/>
        <v>-0.75850939513641613</v>
      </c>
      <c r="E2879">
        <v>-3.2226110276650837E-4</v>
      </c>
      <c r="G2879">
        <v>2872</v>
      </c>
      <c r="H2879">
        <f t="shared" ca="1" si="89"/>
        <v>5.7633870702277525E-2</v>
      </c>
    </row>
    <row r="2880" spans="2:8" x14ac:dyDescent="0.3">
      <c r="B2880" s="205">
        <v>44910</v>
      </c>
      <c r="C2880" s="81">
        <v>581.15728799999999</v>
      </c>
      <c r="D2880" s="62">
        <f t="shared" si="88"/>
        <v>1.1390561092980471</v>
      </c>
      <c r="E2880">
        <v>-3.4068492019917289E-4</v>
      </c>
      <c r="G2880">
        <v>2873</v>
      </c>
      <c r="H2880">
        <f t="shared" ca="1" si="89"/>
        <v>2.4787466537733111E-3</v>
      </c>
    </row>
    <row r="2881" spans="2:8" x14ac:dyDescent="0.3">
      <c r="B2881" s="205">
        <v>42914</v>
      </c>
      <c r="C2881" s="81">
        <v>271.68866000000003</v>
      </c>
      <c r="D2881" s="62">
        <f t="shared" si="88"/>
        <v>-0.50877357254815669</v>
      </c>
      <c r="E2881">
        <v>-3.4494506101406634E-4</v>
      </c>
      <c r="G2881">
        <v>2874</v>
      </c>
      <c r="H2881">
        <f t="shared" ca="1" si="89"/>
        <v>-5.6133282952461096E-3</v>
      </c>
    </row>
    <row r="2882" spans="2:8" x14ac:dyDescent="0.3">
      <c r="B2882" s="205">
        <v>44306</v>
      </c>
      <c r="C2882" s="81">
        <v>553.08233600000005</v>
      </c>
      <c r="D2882" s="62">
        <f t="shared" si="88"/>
        <v>4.5016715370814258E-3</v>
      </c>
      <c r="E2882">
        <v>-3.5135581962016251E-4</v>
      </c>
      <c r="G2882">
        <v>2875</v>
      </c>
      <c r="H2882">
        <f t="shared" ca="1" si="89"/>
        <v>2.9530880428925838E-2</v>
      </c>
    </row>
    <row r="2883" spans="2:8" x14ac:dyDescent="0.3">
      <c r="B2883" s="205">
        <v>44370</v>
      </c>
      <c r="C2883" s="81">
        <v>550.60369900000001</v>
      </c>
      <c r="D2883" s="62">
        <f t="shared" si="88"/>
        <v>-2.1309757918577765E-2</v>
      </c>
      <c r="E2883">
        <v>-3.5282624056569327E-4</v>
      </c>
      <c r="G2883">
        <v>2876</v>
      </c>
      <c r="H2883">
        <f t="shared" ca="1" si="89"/>
        <v>2.6727464349770493E-3</v>
      </c>
    </row>
    <row r="2884" spans="2:8" x14ac:dyDescent="0.3">
      <c r="B2884" s="205">
        <v>45182</v>
      </c>
      <c r="C2884" s="81">
        <v>562.59240699999998</v>
      </c>
      <c r="D2884" s="62">
        <f t="shared" si="88"/>
        <v>1.1569138054364567</v>
      </c>
      <c r="E2884">
        <v>-3.5355018993524418E-4</v>
      </c>
      <c r="G2884">
        <v>2877</v>
      </c>
      <c r="H2884">
        <f t="shared" ca="1" si="89"/>
        <v>-3.3662792894163789E-2</v>
      </c>
    </row>
    <row r="2885" spans="2:8" x14ac:dyDescent="0.3">
      <c r="B2885" s="205">
        <v>42261</v>
      </c>
      <c r="C2885" s="81">
        <v>260.83212300000002</v>
      </c>
      <c r="D2885" s="62">
        <f t="shared" si="88"/>
        <v>1.0699114664733973</v>
      </c>
      <c r="E2885">
        <v>-3.5473838249327968E-4</v>
      </c>
      <c r="G2885">
        <v>2878</v>
      </c>
      <c r="H2885">
        <f t="shared" ca="1" si="89"/>
        <v>-2.090963225821839E-3</v>
      </c>
    </row>
    <row r="2886" spans="2:8" x14ac:dyDescent="0.3">
      <c r="B2886" s="205">
        <v>41381</v>
      </c>
      <c r="C2886" s="81">
        <v>126.011246</v>
      </c>
      <c r="D2886" s="62">
        <f t="shared" si="88"/>
        <v>-0.51274595036959203</v>
      </c>
      <c r="E2886">
        <v>-3.5841885316961644E-4</v>
      </c>
      <c r="G2886">
        <v>2879</v>
      </c>
      <c r="H2886">
        <f t="shared" ca="1" si="89"/>
        <v>-2.1912797562249956E-2</v>
      </c>
    </row>
    <row r="2887" spans="2:8" x14ac:dyDescent="0.3">
      <c r="B2887" s="205">
        <v>42696</v>
      </c>
      <c r="C2887" s="81">
        <v>258.61508199999997</v>
      </c>
      <c r="D2887" s="62">
        <f t="shared" si="88"/>
        <v>1.1044185949318659</v>
      </c>
      <c r="E2887">
        <v>-3.6178531142376258E-4</v>
      </c>
      <c r="G2887">
        <v>2880</v>
      </c>
      <c r="H2887">
        <f t="shared" ca="1" si="89"/>
        <v>-3.071003191192587E-2</v>
      </c>
    </row>
    <row r="2888" spans="2:8" x14ac:dyDescent="0.3">
      <c r="B2888" s="205">
        <v>41353</v>
      </c>
      <c r="C2888" s="81">
        <v>122.891464</v>
      </c>
      <c r="D2888" s="62">
        <f t="shared" ref="D2888:D2951" si="90">(C2888-C2889)/C2889</f>
        <v>1.1417862326212866</v>
      </c>
      <c r="E2888">
        <v>-3.677015225432842E-4</v>
      </c>
      <c r="G2888">
        <v>2881</v>
      </c>
      <c r="H2888">
        <f t="shared" ca="1" si="89"/>
        <v>5.1568209741353144E-3</v>
      </c>
    </row>
    <row r="2889" spans="2:8" x14ac:dyDescent="0.3">
      <c r="B2889" s="205">
        <v>40011</v>
      </c>
      <c r="C2889" s="81">
        <v>57.378025000000001</v>
      </c>
      <c r="D2889" s="62">
        <f t="shared" si="90"/>
        <v>-0.51153416667099416</v>
      </c>
      <c r="E2889">
        <v>-3.7881685551727933E-4</v>
      </c>
      <c r="G2889">
        <v>2882</v>
      </c>
      <c r="H2889">
        <f t="shared" ref="H2889:H2952" ca="1" si="91">_xlfn.NORM.INV(RAND(),N$10,N$11)</f>
        <v>2.0473840655763607E-2</v>
      </c>
    </row>
    <row r="2890" spans="2:8" x14ac:dyDescent="0.3">
      <c r="B2890" s="205">
        <v>41249</v>
      </c>
      <c r="C2890" s="81">
        <v>117.46579</v>
      </c>
      <c r="D2890" s="62">
        <f t="shared" si="90"/>
        <v>9.32396319694382E-3</v>
      </c>
      <c r="E2890">
        <v>-3.847469533108608E-4</v>
      </c>
      <c r="G2890">
        <v>2883</v>
      </c>
      <c r="H2890">
        <f t="shared" ca="1" si="91"/>
        <v>4.9571062421699626E-2</v>
      </c>
    </row>
    <row r="2891" spans="2:8" x14ac:dyDescent="0.3">
      <c r="B2891" s="205">
        <v>41289</v>
      </c>
      <c r="C2891" s="81">
        <v>116.380661</v>
      </c>
      <c r="D2891" s="62">
        <f t="shared" si="90"/>
        <v>-0.76690337409795883</v>
      </c>
      <c r="E2891">
        <v>-3.884617139445569E-4</v>
      </c>
      <c r="G2891">
        <v>2884</v>
      </c>
      <c r="H2891">
        <f t="shared" ca="1" si="91"/>
        <v>-9.7899722109647327E-3</v>
      </c>
    </row>
    <row r="2892" spans="2:8" x14ac:dyDescent="0.3">
      <c r="B2892" s="205">
        <v>44181</v>
      </c>
      <c r="C2892" s="81">
        <v>499.28076199999998</v>
      </c>
      <c r="D2892" s="62">
        <f t="shared" si="90"/>
        <v>9.743964449299436E-5</v>
      </c>
      <c r="E2892">
        <v>-3.8901841720968741E-4</v>
      </c>
      <c r="G2892">
        <v>2885</v>
      </c>
      <c r="H2892">
        <f t="shared" ca="1" si="91"/>
        <v>-4.4454338195035498E-2</v>
      </c>
    </row>
    <row r="2893" spans="2:8" x14ac:dyDescent="0.3">
      <c r="B2893" s="205">
        <v>44179</v>
      </c>
      <c r="C2893" s="81">
        <v>499.23211700000002</v>
      </c>
      <c r="D2893" s="62">
        <f t="shared" si="90"/>
        <v>1.1666432547974377</v>
      </c>
      <c r="E2893">
        <v>-3.8930049340741879E-4</v>
      </c>
      <c r="G2893">
        <v>2886</v>
      </c>
      <c r="H2893">
        <f t="shared" ca="1" si="91"/>
        <v>-1.8024003978105826E-2</v>
      </c>
    </row>
    <row r="2894" spans="2:8" x14ac:dyDescent="0.3">
      <c r="B2894" s="205">
        <v>42467</v>
      </c>
      <c r="C2894" s="81">
        <v>230.41731300000001</v>
      </c>
      <c r="D2894" s="62">
        <f t="shared" si="90"/>
        <v>-0.50982939355869128</v>
      </c>
      <c r="E2894">
        <v>-4.0352638426227247E-4</v>
      </c>
      <c r="G2894">
        <v>2887</v>
      </c>
      <c r="H2894">
        <f t="shared" ca="1" si="91"/>
        <v>4.3226132929727913E-2</v>
      </c>
    </row>
    <row r="2895" spans="2:8" x14ac:dyDescent="0.3">
      <c r="B2895" s="205">
        <v>43852</v>
      </c>
      <c r="C2895" s="81">
        <v>470.07574499999998</v>
      </c>
      <c r="D2895" s="62">
        <f t="shared" si="90"/>
        <v>10.649761909801059</v>
      </c>
      <c r="E2895">
        <v>-4.1058217788021608E-4</v>
      </c>
      <c r="G2895">
        <v>2888</v>
      </c>
      <c r="H2895">
        <f t="shared" ca="1" si="91"/>
        <v>6.0810385440192356E-2</v>
      </c>
    </row>
    <row r="2896" spans="2:8" x14ac:dyDescent="0.3">
      <c r="B2896" s="205">
        <v>39016</v>
      </c>
      <c r="C2896" s="81">
        <v>40.350673999999998</v>
      </c>
      <c r="D2896" s="62">
        <f t="shared" si="90"/>
        <v>3.3115876229262784</v>
      </c>
      <c r="E2896">
        <v>-4.1107562691646314E-4</v>
      </c>
      <c r="G2896">
        <v>2889</v>
      </c>
      <c r="H2896">
        <f t="shared" ca="1" si="91"/>
        <v>4.345740410984901E-2</v>
      </c>
    </row>
    <row r="2897" spans="2:8" x14ac:dyDescent="0.3">
      <c r="B2897" s="205">
        <v>37938</v>
      </c>
      <c r="C2897" s="81">
        <v>9.3586580000000001</v>
      </c>
      <c r="D2897" s="62">
        <f t="shared" si="90"/>
        <v>-0.97951248465799212</v>
      </c>
      <c r="E2897">
        <v>-4.1409725037067871E-4</v>
      </c>
      <c r="G2897">
        <v>2890</v>
      </c>
      <c r="H2897">
        <f t="shared" ca="1" si="91"/>
        <v>-1.0632771711860892E-2</v>
      </c>
    </row>
    <row r="2898" spans="2:8" x14ac:dyDescent="0.3">
      <c r="B2898" s="205">
        <v>44021</v>
      </c>
      <c r="C2898" s="81">
        <v>456.79809599999999</v>
      </c>
      <c r="D2898" s="62">
        <f t="shared" si="90"/>
        <v>2.8816903197042956E-2</v>
      </c>
      <c r="E2898">
        <v>-4.2264486202705018E-4</v>
      </c>
      <c r="G2898">
        <v>2891</v>
      </c>
      <c r="H2898">
        <f t="shared" ca="1" si="91"/>
        <v>-1.0797095342533251E-2</v>
      </c>
    </row>
    <row r="2899" spans="2:8" x14ac:dyDescent="0.3">
      <c r="B2899" s="205">
        <v>43819</v>
      </c>
      <c r="C2899" s="81">
        <v>444.00329599999998</v>
      </c>
      <c r="D2899" s="62">
        <f t="shared" si="90"/>
        <v>3.413556739290077</v>
      </c>
      <c r="E2899">
        <v>-4.3475137398179999E-4</v>
      </c>
      <c r="G2899">
        <v>2892</v>
      </c>
      <c r="H2899">
        <f t="shared" ca="1" si="91"/>
        <v>8.7486704865554314E-3</v>
      </c>
    </row>
    <row r="2900" spans="2:8" x14ac:dyDescent="0.3">
      <c r="B2900" s="205">
        <v>40722</v>
      </c>
      <c r="C2900" s="81">
        <v>100.599884</v>
      </c>
      <c r="D2900" s="62">
        <f t="shared" si="90"/>
        <v>1.1617413696541236E-2</v>
      </c>
      <c r="E2900">
        <v>-4.3914157256795788E-4</v>
      </c>
      <c r="G2900">
        <v>2893</v>
      </c>
      <c r="H2900">
        <f t="shared" ca="1" si="91"/>
        <v>1.5775530609018228E-2</v>
      </c>
    </row>
    <row r="2901" spans="2:8" x14ac:dyDescent="0.3">
      <c r="B2901" s="205">
        <v>40749</v>
      </c>
      <c r="C2901" s="81">
        <v>99.444595000000007</v>
      </c>
      <c r="D2901" s="62">
        <f t="shared" si="90"/>
        <v>-0.81869062633958811</v>
      </c>
      <c r="E2901">
        <v>-4.4670248441533748E-4</v>
      </c>
      <c r="G2901">
        <v>2894</v>
      </c>
      <c r="H2901">
        <f t="shared" ca="1" si="91"/>
        <v>1.0347967286372217E-2</v>
      </c>
    </row>
    <row r="2902" spans="2:8" x14ac:dyDescent="0.3">
      <c r="B2902" s="205">
        <v>44875</v>
      </c>
      <c r="C2902" s="81">
        <v>548.48016399999995</v>
      </c>
      <c r="D2902" s="62">
        <f t="shared" si="90"/>
        <v>0.78811039628844615</v>
      </c>
      <c r="E2902">
        <v>-4.5114906733293564E-4</v>
      </c>
      <c r="G2902">
        <v>2895</v>
      </c>
      <c r="H2902">
        <f t="shared" ca="1" si="91"/>
        <v>1.8469303080715573E-2</v>
      </c>
    </row>
    <row r="2903" spans="2:8" x14ac:dyDescent="0.3">
      <c r="B2903" s="205">
        <v>43173</v>
      </c>
      <c r="C2903" s="81">
        <v>306.73730499999999</v>
      </c>
      <c r="D2903" s="62">
        <f t="shared" si="90"/>
        <v>5.7531244372851384</v>
      </c>
      <c r="E2903">
        <v>-4.6112665027066952E-4</v>
      </c>
      <c r="G2903">
        <v>2896</v>
      </c>
      <c r="H2903">
        <f t="shared" ca="1" si="91"/>
        <v>1.3910208265737883E-2</v>
      </c>
    </row>
    <row r="2904" spans="2:8" x14ac:dyDescent="0.3">
      <c r="B2904" s="205">
        <v>39351</v>
      </c>
      <c r="C2904" s="81">
        <v>45.421539000000003</v>
      </c>
      <c r="D2904" s="62">
        <f t="shared" si="90"/>
        <v>-0.9123698629240804</v>
      </c>
      <c r="E2904">
        <v>-4.638817142118892E-4</v>
      </c>
      <c r="G2904">
        <v>2897</v>
      </c>
      <c r="H2904">
        <f t="shared" ca="1" si="91"/>
        <v>-3.001339081134408E-2</v>
      </c>
    </row>
    <row r="2905" spans="2:8" x14ac:dyDescent="0.3">
      <c r="B2905" s="205">
        <v>44278</v>
      </c>
      <c r="C2905" s="81">
        <v>518.33239700000001</v>
      </c>
      <c r="D2905" s="62">
        <f t="shared" si="90"/>
        <v>4.8426543696417381</v>
      </c>
      <c r="E2905">
        <v>-4.6855483370054283E-4</v>
      </c>
      <c r="G2905">
        <v>2898</v>
      </c>
      <c r="H2905">
        <f t="shared" ca="1" si="91"/>
        <v>-6.7305216288866291E-3</v>
      </c>
    </row>
    <row r="2906" spans="2:8" x14ac:dyDescent="0.3">
      <c r="B2906" s="205">
        <v>40668</v>
      </c>
      <c r="C2906" s="81">
        <v>88.715225000000004</v>
      </c>
      <c r="D2906" s="62">
        <f t="shared" si="90"/>
        <v>-0.81820845034856071</v>
      </c>
      <c r="E2906">
        <v>-4.9760367894365043E-4</v>
      </c>
      <c r="G2906">
        <v>2899</v>
      </c>
      <c r="H2906">
        <f t="shared" ca="1" si="91"/>
        <v>2.1205501223711089E-2</v>
      </c>
    </row>
    <row r="2907" spans="2:8" x14ac:dyDescent="0.3">
      <c r="B2907" s="205">
        <v>44172</v>
      </c>
      <c r="C2907" s="81">
        <v>488.00521900000001</v>
      </c>
      <c r="D2907" s="62">
        <f t="shared" si="90"/>
        <v>0.76595102905877877</v>
      </c>
      <c r="E2907">
        <v>-4.9772018630762319E-4</v>
      </c>
      <c r="G2907">
        <v>2900</v>
      </c>
      <c r="H2907">
        <f t="shared" ca="1" si="91"/>
        <v>-3.2597053322867085E-3</v>
      </c>
    </row>
    <row r="2908" spans="2:8" x14ac:dyDescent="0.3">
      <c r="B2908" s="205">
        <v>42208</v>
      </c>
      <c r="C2908" s="81">
        <v>276.34130900000002</v>
      </c>
      <c r="D2908" s="62">
        <f t="shared" si="90"/>
        <v>5.5701830793266085</v>
      </c>
      <c r="E2908">
        <v>-5.0244461425765516E-4</v>
      </c>
      <c r="G2908">
        <v>2901</v>
      </c>
      <c r="H2908">
        <f t="shared" ca="1" si="91"/>
        <v>-2.4511005384098548E-3</v>
      </c>
    </row>
    <row r="2909" spans="2:8" x14ac:dyDescent="0.3">
      <c r="B2909" s="205">
        <v>39612</v>
      </c>
      <c r="C2909" s="81">
        <v>42.059910000000002</v>
      </c>
      <c r="D2909" s="62">
        <f t="shared" si="90"/>
        <v>-0.52336625444898777</v>
      </c>
      <c r="E2909">
        <v>-5.0393150219683793E-4</v>
      </c>
      <c r="G2909">
        <v>2902</v>
      </c>
      <c r="H2909">
        <f t="shared" ca="1" si="91"/>
        <v>-7.8435070495606451E-4</v>
      </c>
    </row>
    <row r="2910" spans="2:8" x14ac:dyDescent="0.3">
      <c r="B2910" s="205">
        <v>40858</v>
      </c>
      <c r="C2910" s="81">
        <v>88.243668</v>
      </c>
      <c r="D2910" s="62">
        <f t="shared" si="90"/>
        <v>-0.76139535926180002</v>
      </c>
      <c r="E2910">
        <v>-5.0595583756482575E-4</v>
      </c>
      <c r="G2910">
        <v>2903</v>
      </c>
      <c r="H2910">
        <f t="shared" ca="1" si="91"/>
        <v>3.8692243429911184E-2</v>
      </c>
    </row>
    <row r="2911" spans="2:8" x14ac:dyDescent="0.3">
      <c r="B2911" s="205">
        <v>43608</v>
      </c>
      <c r="C2911" s="81">
        <v>369.83215300000001</v>
      </c>
      <c r="D2911" s="62">
        <f t="shared" si="90"/>
        <v>3.3620965749089744</v>
      </c>
      <c r="E2911">
        <v>-5.1827189142361553E-4</v>
      </c>
      <c r="G2911">
        <v>2904</v>
      </c>
      <c r="H2911">
        <f t="shared" ca="1" si="91"/>
        <v>6.9719110879280311E-3</v>
      </c>
    </row>
    <row r="2912" spans="2:8" x14ac:dyDescent="0.3">
      <c r="B2912" s="205">
        <v>40624</v>
      </c>
      <c r="C2912" s="81">
        <v>84.783118999999999</v>
      </c>
      <c r="D2912" s="62">
        <f t="shared" si="90"/>
        <v>-0.76274127223770305</v>
      </c>
      <c r="E2912">
        <v>-5.2111746446233706E-4</v>
      </c>
      <c r="G2912">
        <v>2905</v>
      </c>
      <c r="H2912">
        <f t="shared" ca="1" si="91"/>
        <v>-5.8985602091789543E-3</v>
      </c>
    </row>
    <row r="2913" spans="2:8" x14ac:dyDescent="0.3">
      <c r="B2913" s="205">
        <v>43305</v>
      </c>
      <c r="C2913" s="81">
        <v>357.34457400000002</v>
      </c>
      <c r="D2913" s="62">
        <f t="shared" si="90"/>
        <v>-0.35297946841499622</v>
      </c>
      <c r="E2913">
        <v>-5.3466543551317341E-4</v>
      </c>
      <c r="G2913">
        <v>2906</v>
      </c>
      <c r="H2913">
        <f t="shared" ca="1" si="91"/>
        <v>5.9325014435742491E-3</v>
      </c>
    </row>
    <row r="2914" spans="2:8" x14ac:dyDescent="0.3">
      <c r="B2914" s="205">
        <v>44957</v>
      </c>
      <c r="C2914" s="81">
        <v>552.29247999999995</v>
      </c>
      <c r="D2914" s="62">
        <f t="shared" si="90"/>
        <v>12.955454028925958</v>
      </c>
      <c r="E2914">
        <v>-5.3768655798093837E-4</v>
      </c>
      <c r="G2914">
        <v>2907</v>
      </c>
      <c r="H2914">
        <f t="shared" ca="1" si="91"/>
        <v>9.839593029191563E-3</v>
      </c>
    </row>
    <row r="2915" spans="2:8" x14ac:dyDescent="0.3">
      <c r="B2915" s="205">
        <v>39856</v>
      </c>
      <c r="C2915" s="81">
        <v>39.575386000000002</v>
      </c>
      <c r="D2915" s="62">
        <f t="shared" si="90"/>
        <v>3.3849077270942059E-2</v>
      </c>
      <c r="E2915">
        <v>-5.4451167661987647E-4</v>
      </c>
      <c r="G2915">
        <v>2908</v>
      </c>
      <c r="H2915">
        <f t="shared" ca="1" si="91"/>
        <v>-3.5637374323315422E-2</v>
      </c>
    </row>
    <row r="2916" spans="2:8" x14ac:dyDescent="0.3">
      <c r="B2916" s="205">
        <v>39169</v>
      </c>
      <c r="C2916" s="81">
        <v>38.279654999999998</v>
      </c>
      <c r="D2916" s="62">
        <f t="shared" si="90"/>
        <v>-0.92973631453163685</v>
      </c>
      <c r="E2916">
        <v>-5.4988528151805579E-4</v>
      </c>
      <c r="G2916">
        <v>2909</v>
      </c>
      <c r="H2916">
        <f t="shared" ca="1" si="91"/>
        <v>-2.7185173656892438E-3</v>
      </c>
    </row>
    <row r="2917" spans="2:8" x14ac:dyDescent="0.3">
      <c r="B2917" s="205">
        <v>45446</v>
      </c>
      <c r="C2917" s="81">
        <v>544.79998799999998</v>
      </c>
      <c r="D2917" s="62">
        <f t="shared" si="90"/>
        <v>13.045176693379659</v>
      </c>
      <c r="E2917">
        <v>-5.5033574244733559E-4</v>
      </c>
      <c r="G2917">
        <v>2910</v>
      </c>
      <c r="H2917">
        <f t="shared" ca="1" si="91"/>
        <v>-8.1471618154400106E-3</v>
      </c>
    </row>
    <row r="2918" spans="2:8" x14ac:dyDescent="0.3">
      <c r="B2918" s="205">
        <v>39673</v>
      </c>
      <c r="C2918" s="81">
        <v>38.789116</v>
      </c>
      <c r="D2918" s="62">
        <f t="shared" si="90"/>
        <v>-0.84487154289164634</v>
      </c>
      <c r="E2918">
        <v>-5.5052137718878216E-4</v>
      </c>
      <c r="G2918">
        <v>2911</v>
      </c>
      <c r="H2918">
        <f t="shared" ca="1" si="91"/>
        <v>1.8077493273860632E-2</v>
      </c>
    </row>
    <row r="2919" spans="2:8" x14ac:dyDescent="0.3">
      <c r="B2919" s="205">
        <v>42312</v>
      </c>
      <c r="C2919" s="81">
        <v>250.04513499999999</v>
      </c>
      <c r="D2919" s="62">
        <f t="shared" si="90"/>
        <v>-0.42012938678276884</v>
      </c>
      <c r="E2919">
        <v>-5.5507545114623781E-4</v>
      </c>
      <c r="G2919">
        <v>2912</v>
      </c>
      <c r="H2919">
        <f t="shared" ca="1" si="91"/>
        <v>-1.6612540337954097E-2</v>
      </c>
    </row>
    <row r="2920" spans="2:8" x14ac:dyDescent="0.3">
      <c r="B2920" s="205">
        <v>43962</v>
      </c>
      <c r="C2920" s="81">
        <v>431.20849600000003</v>
      </c>
      <c r="D2920" s="62">
        <f t="shared" si="90"/>
        <v>0.73072207356648067</v>
      </c>
      <c r="E2920">
        <v>-5.5956668027757608E-4</v>
      </c>
      <c r="G2920">
        <v>2913</v>
      </c>
      <c r="H2920">
        <f t="shared" ca="1" si="91"/>
        <v>2.3353149539904024E-2</v>
      </c>
    </row>
    <row r="2921" spans="2:8" x14ac:dyDescent="0.3">
      <c r="B2921" s="205">
        <v>42783</v>
      </c>
      <c r="C2921" s="81">
        <v>249.149475</v>
      </c>
      <c r="D2921" s="62">
        <f t="shared" si="90"/>
        <v>-0.52060311038090756</v>
      </c>
      <c r="E2921">
        <v>-5.6391740362013183E-4</v>
      </c>
      <c r="G2921">
        <v>2914</v>
      </c>
      <c r="H2921">
        <f t="shared" ca="1" si="91"/>
        <v>-5.4643367481194789E-3</v>
      </c>
    </row>
    <row r="2922" spans="2:8" x14ac:dyDescent="0.3">
      <c r="B2922" s="205">
        <v>45040</v>
      </c>
      <c r="C2922" s="81">
        <v>519.71441700000003</v>
      </c>
      <c r="D2922" s="62">
        <f t="shared" si="90"/>
        <v>0.25850801066679574</v>
      </c>
      <c r="E2922">
        <v>-5.7125277860453508E-4</v>
      </c>
      <c r="G2922">
        <v>2915</v>
      </c>
      <c r="H2922">
        <f t="shared" ca="1" si="91"/>
        <v>1.631892080836447E-2</v>
      </c>
    </row>
    <row r="2923" spans="2:8" x14ac:dyDescent="0.3">
      <c r="B2923" s="205">
        <v>43489</v>
      </c>
      <c r="C2923" s="81">
        <v>412.96075400000001</v>
      </c>
      <c r="D2923" s="62">
        <f t="shared" si="90"/>
        <v>5.8425079637537194E-3</v>
      </c>
      <c r="E2923">
        <v>-5.8058717540308412E-4</v>
      </c>
      <c r="G2923">
        <v>2916</v>
      </c>
      <c r="H2923">
        <f t="shared" ca="1" si="91"/>
        <v>-5.6816421813141492E-3</v>
      </c>
    </row>
    <row r="2924" spans="2:8" x14ac:dyDescent="0.3">
      <c r="B2924" s="205">
        <v>43675</v>
      </c>
      <c r="C2924" s="81">
        <v>410.56204200000002</v>
      </c>
      <c r="D2924" s="62">
        <f t="shared" si="90"/>
        <v>4.5094436985789441</v>
      </c>
      <c r="E2924">
        <v>-5.8397727969834463E-4</v>
      </c>
      <c r="G2924">
        <v>2917</v>
      </c>
      <c r="H2924">
        <f t="shared" ca="1" si="91"/>
        <v>-4.4148167841958335E-3</v>
      </c>
    </row>
    <row r="2925" spans="2:8" x14ac:dyDescent="0.3">
      <c r="B2925" s="205">
        <v>40225</v>
      </c>
      <c r="C2925" s="81">
        <v>74.519690999999995</v>
      </c>
      <c r="D2925" s="62">
        <f t="shared" si="90"/>
        <v>-0.8466865950368464</v>
      </c>
      <c r="E2925">
        <v>-5.8568979226021687E-4</v>
      </c>
      <c r="G2925">
        <v>2918</v>
      </c>
      <c r="H2925">
        <f t="shared" ca="1" si="91"/>
        <v>3.857128376398735E-2</v>
      </c>
    </row>
    <row r="2926" spans="2:8" x14ac:dyDescent="0.3">
      <c r="B2926" s="205">
        <v>44250</v>
      </c>
      <c r="C2926" s="81">
        <v>486.06115699999998</v>
      </c>
      <c r="D2926" s="62">
        <f t="shared" si="90"/>
        <v>10.807403909177605</v>
      </c>
      <c r="E2926">
        <v>-5.9961824049027375E-4</v>
      </c>
      <c r="G2926">
        <v>2919</v>
      </c>
      <c r="H2926">
        <f t="shared" ca="1" si="91"/>
        <v>-4.0997595205337377E-2</v>
      </c>
    </row>
    <row r="2927" spans="2:8" x14ac:dyDescent="0.3">
      <c r="B2927" s="205">
        <v>38866</v>
      </c>
      <c r="C2927" s="81">
        <v>41.165793999999998</v>
      </c>
      <c r="D2927" s="62">
        <f t="shared" si="90"/>
        <v>-0.43176366981629488</v>
      </c>
      <c r="E2927">
        <v>-6.0013817744546897E-4</v>
      </c>
      <c r="G2927">
        <v>2920</v>
      </c>
      <c r="H2927">
        <f t="shared" ca="1" si="91"/>
        <v>-2.0434916391372071E-2</v>
      </c>
    </row>
    <row r="2928" spans="2:8" x14ac:dyDescent="0.3">
      <c r="B2928" s="205">
        <v>40155</v>
      </c>
      <c r="C2928" s="81">
        <v>72.444846999999996</v>
      </c>
      <c r="D2928" s="62">
        <f t="shared" si="90"/>
        <v>-0.68502064868031143</v>
      </c>
      <c r="E2928">
        <v>-6.0255054162020657E-4</v>
      </c>
      <c r="G2928">
        <v>2921</v>
      </c>
      <c r="H2928">
        <f t="shared" ca="1" si="91"/>
        <v>-2.2559619319543561E-2</v>
      </c>
    </row>
    <row r="2929" spans="2:8" x14ac:dyDescent="0.3">
      <c r="B2929" s="205">
        <v>42445</v>
      </c>
      <c r="C2929" s="81">
        <v>229.998718</v>
      </c>
      <c r="D2929" s="62">
        <f t="shared" si="90"/>
        <v>-0.25017689648150232</v>
      </c>
      <c r="E2929">
        <v>-6.064049971696207E-4</v>
      </c>
      <c r="G2929">
        <v>2922</v>
      </c>
      <c r="H2929">
        <f t="shared" ca="1" si="91"/>
        <v>-2.6995990229970617E-3</v>
      </c>
    </row>
    <row r="2930" spans="2:8" x14ac:dyDescent="0.3">
      <c r="B2930" s="205">
        <v>43164</v>
      </c>
      <c r="C2930" s="81">
        <v>306.73730499999999</v>
      </c>
      <c r="D2930" s="62">
        <f t="shared" si="90"/>
        <v>6.8404800019099099</v>
      </c>
      <c r="E2930">
        <v>-6.148712869819018E-4</v>
      </c>
      <c r="G2930">
        <v>2923</v>
      </c>
      <c r="H2930">
        <f t="shared" ca="1" si="91"/>
        <v>5.8930026398601607E-2</v>
      </c>
    </row>
    <row r="2931" spans="2:8" x14ac:dyDescent="0.3">
      <c r="B2931" s="205">
        <v>38947</v>
      </c>
      <c r="C2931" s="81">
        <v>39.122261000000002</v>
      </c>
      <c r="D2931" s="62">
        <f t="shared" si="90"/>
        <v>-0.8960765051602857</v>
      </c>
      <c r="E2931">
        <v>-6.3652096106336421E-4</v>
      </c>
      <c r="G2931">
        <v>2924</v>
      </c>
      <c r="H2931">
        <f t="shared" ca="1" si="91"/>
        <v>1.7104790920749624E-2</v>
      </c>
    </row>
    <row r="2932" spans="2:8" x14ac:dyDescent="0.3">
      <c r="B2932" s="205">
        <v>43640</v>
      </c>
      <c r="C2932" s="81">
        <v>376.45251500000001</v>
      </c>
      <c r="D2932" s="62">
        <f t="shared" si="90"/>
        <v>1.665582759943016</v>
      </c>
      <c r="E2932">
        <v>-6.3669198147145477E-4</v>
      </c>
      <c r="G2932">
        <v>2925</v>
      </c>
      <c r="H2932">
        <f t="shared" ca="1" si="91"/>
        <v>-2.0124164024406872E-2</v>
      </c>
    </row>
    <row r="2933" spans="2:8" x14ac:dyDescent="0.3">
      <c r="B2933" s="205">
        <v>41456</v>
      </c>
      <c r="C2933" s="81">
        <v>141.22709699999999</v>
      </c>
      <c r="D2933" s="62">
        <f t="shared" si="90"/>
        <v>6.4436359800467259E-4</v>
      </c>
      <c r="E2933">
        <v>-6.4330796397869914E-4</v>
      </c>
      <c r="G2933">
        <v>2926</v>
      </c>
      <c r="H2933">
        <f t="shared" ca="1" si="91"/>
        <v>-4.1749752041322277E-3</v>
      </c>
    </row>
    <row r="2934" spans="2:8" x14ac:dyDescent="0.3">
      <c r="B2934" s="205">
        <v>41457</v>
      </c>
      <c r="C2934" s="81">
        <v>141.136154</v>
      </c>
      <c r="D2934" s="62">
        <f t="shared" si="90"/>
        <v>-0.72737882140814025</v>
      </c>
      <c r="E2934">
        <v>-6.4394866092858636E-4</v>
      </c>
      <c r="G2934">
        <v>2927</v>
      </c>
      <c r="H2934">
        <f t="shared" ca="1" si="91"/>
        <v>-3.8780433711780842E-3</v>
      </c>
    </row>
    <row r="2935" spans="2:8" x14ac:dyDescent="0.3">
      <c r="B2935" s="205">
        <v>44221</v>
      </c>
      <c r="C2935" s="81">
        <v>517.70062299999995</v>
      </c>
      <c r="D2935" s="62">
        <f t="shared" si="90"/>
        <v>41.675372778453585</v>
      </c>
      <c r="E2935">
        <v>-6.5660469028990627E-4</v>
      </c>
      <c r="G2935">
        <v>2928</v>
      </c>
      <c r="H2935">
        <f t="shared" ca="1" si="91"/>
        <v>-5.2337575645735514E-3</v>
      </c>
    </row>
    <row r="2936" spans="2:8" x14ac:dyDescent="0.3">
      <c r="B2936" s="205">
        <v>38358</v>
      </c>
      <c r="C2936" s="81">
        <v>12.131133</v>
      </c>
      <c r="D2936" s="62">
        <f t="shared" si="90"/>
        <v>1.1386734058851218</v>
      </c>
      <c r="E2936">
        <v>-6.6437667463700733E-4</v>
      </c>
      <c r="G2936">
        <v>2929</v>
      </c>
      <c r="H2936">
        <f t="shared" ca="1" si="91"/>
        <v>1.5399934297055641E-2</v>
      </c>
    </row>
    <row r="2937" spans="2:8" x14ac:dyDescent="0.3">
      <c r="B2937" s="205">
        <v>37599</v>
      </c>
      <c r="C2937" s="81">
        <v>5.6722700000000001</v>
      </c>
      <c r="D2937" s="62">
        <f t="shared" si="90"/>
        <v>-0.97932822946637232</v>
      </c>
      <c r="E2937">
        <v>-6.7211819414252213E-4</v>
      </c>
      <c r="G2937">
        <v>2930</v>
      </c>
      <c r="H2937">
        <f t="shared" ca="1" si="91"/>
        <v>5.5276821285051188E-3</v>
      </c>
    </row>
    <row r="2938" spans="2:8" x14ac:dyDescent="0.3">
      <c r="B2938" s="205">
        <v>42212</v>
      </c>
      <c r="C2938" s="81">
        <v>274.39691199999999</v>
      </c>
      <c r="D2938" s="62">
        <f t="shared" si="90"/>
        <v>47.702666696248308</v>
      </c>
      <c r="E2938">
        <v>-6.7407550140187434E-4</v>
      </c>
      <c r="G2938">
        <v>2931</v>
      </c>
      <c r="H2938">
        <f t="shared" ca="1" si="91"/>
        <v>-2.5771752706012468E-3</v>
      </c>
    </row>
    <row r="2939" spans="2:8" x14ac:dyDescent="0.3">
      <c r="B2939" s="205">
        <v>37673</v>
      </c>
      <c r="C2939" s="81">
        <v>5.634125</v>
      </c>
      <c r="D2939" s="62">
        <f t="shared" si="90"/>
        <v>-0.91191652598481443</v>
      </c>
      <c r="E2939">
        <v>-6.7648834086360388E-4</v>
      </c>
      <c r="G2939">
        <v>2932</v>
      </c>
      <c r="H2939">
        <f t="shared" ca="1" si="91"/>
        <v>-1.0425832495062362E-2</v>
      </c>
    </row>
    <row r="2940" spans="2:8" x14ac:dyDescent="0.3">
      <c r="B2940" s="205">
        <v>40101</v>
      </c>
      <c r="C2940" s="81">
        <v>63.963473999999998</v>
      </c>
      <c r="D2940" s="62">
        <f t="shared" si="90"/>
        <v>0.52918153927717537</v>
      </c>
      <c r="E2940">
        <v>-6.7923873891827995E-4</v>
      </c>
      <c r="G2940">
        <v>2933</v>
      </c>
      <c r="H2940">
        <f t="shared" ca="1" si="91"/>
        <v>1.714383289153416E-2</v>
      </c>
    </row>
    <row r="2941" spans="2:8" x14ac:dyDescent="0.3">
      <c r="B2941" s="205">
        <v>39027</v>
      </c>
      <c r="C2941" s="81">
        <v>41.828567999999997</v>
      </c>
      <c r="D2941" s="62">
        <f t="shared" si="90"/>
        <v>-0.89391659685858249</v>
      </c>
      <c r="E2941">
        <v>-6.9872256829471699E-4</v>
      </c>
      <c r="G2941">
        <v>2934</v>
      </c>
      <c r="H2941">
        <f t="shared" ca="1" si="91"/>
        <v>-2.9810680957779223E-2</v>
      </c>
    </row>
    <row r="2942" spans="2:8" x14ac:dyDescent="0.3">
      <c r="B2942" s="205">
        <v>43552</v>
      </c>
      <c r="C2942" s="81">
        <v>394.29888899999997</v>
      </c>
      <c r="D2942" s="62">
        <f t="shared" si="90"/>
        <v>0.56302028743417565</v>
      </c>
      <c r="E2942">
        <v>-7.2932266059583879E-4</v>
      </c>
      <c r="G2942">
        <v>2935</v>
      </c>
      <c r="H2942">
        <f t="shared" ca="1" si="91"/>
        <v>-9.8895623631134293E-3</v>
      </c>
    </row>
    <row r="2943" spans="2:8" x14ac:dyDescent="0.3">
      <c r="B2943" s="205">
        <v>42296</v>
      </c>
      <c r="C2943" s="81">
        <v>252.26728800000001</v>
      </c>
      <c r="D2943" s="62">
        <f t="shared" si="90"/>
        <v>-7.2770870194048404E-3</v>
      </c>
      <c r="E2943">
        <v>-7.3382900536803346E-4</v>
      </c>
      <c r="G2943">
        <v>2936</v>
      </c>
      <c r="H2943">
        <f t="shared" ca="1" si="91"/>
        <v>-1.8318699533956952E-2</v>
      </c>
    </row>
    <row r="2944" spans="2:8" x14ac:dyDescent="0.3">
      <c r="B2944" s="205">
        <v>42720</v>
      </c>
      <c r="C2944" s="81">
        <v>254.11651599999999</v>
      </c>
      <c r="D2944" s="62">
        <f t="shared" si="90"/>
        <v>2.0319914348485645E-2</v>
      </c>
      <c r="E2944">
        <v>-7.3712573185547383E-4</v>
      </c>
      <c r="G2944">
        <v>2937</v>
      </c>
      <c r="H2944">
        <f t="shared" ca="1" si="91"/>
        <v>-2.8287351176819887E-2</v>
      </c>
    </row>
    <row r="2945" spans="2:8" x14ac:dyDescent="0.3">
      <c r="B2945" s="205">
        <v>42775</v>
      </c>
      <c r="C2945" s="81">
        <v>249.055725</v>
      </c>
      <c r="D2945" s="62">
        <f t="shared" si="90"/>
        <v>-0.34600162739834806</v>
      </c>
      <c r="E2945">
        <v>-7.5240150128678702E-4</v>
      </c>
      <c r="G2945">
        <v>2938</v>
      </c>
      <c r="H2945">
        <f t="shared" ca="1" si="91"/>
        <v>-3.3298928546543231E-3</v>
      </c>
    </row>
    <row r="2946" spans="2:8" x14ac:dyDescent="0.3">
      <c r="B2946" s="205">
        <v>43399</v>
      </c>
      <c r="C2946" s="81">
        <v>380.82009900000003</v>
      </c>
      <c r="D2946" s="62">
        <f t="shared" si="90"/>
        <v>75.972212638259208</v>
      </c>
      <c r="E2946">
        <v>-7.5279646861363978E-4</v>
      </c>
      <c r="G2946">
        <v>2939</v>
      </c>
      <c r="H2946">
        <f t="shared" ca="1" si="91"/>
        <v>-1.7027807458945537E-2</v>
      </c>
    </row>
    <row r="2947" spans="2:8" x14ac:dyDescent="0.3">
      <c r="B2947" s="205">
        <v>37728</v>
      </c>
      <c r="C2947" s="81">
        <v>4.9475009999999999</v>
      </c>
      <c r="D2947" s="62">
        <f t="shared" si="90"/>
        <v>-0.97229054186801955</v>
      </c>
      <c r="E2947">
        <v>-7.7050222607491536E-4</v>
      </c>
      <c r="G2947">
        <v>2940</v>
      </c>
      <c r="H2947">
        <f t="shared" ca="1" si="91"/>
        <v>6.1845576598466897E-3</v>
      </c>
    </row>
    <row r="2948" spans="2:8" x14ac:dyDescent="0.3">
      <c r="B2948" s="205">
        <v>41836</v>
      </c>
      <c r="C2948" s="81">
        <v>178.54917900000001</v>
      </c>
      <c r="D2948" s="62">
        <f t="shared" si="90"/>
        <v>0.54377874020400663</v>
      </c>
      <c r="E2948">
        <v>-7.7093493153260466E-4</v>
      </c>
      <c r="G2948">
        <v>2941</v>
      </c>
      <c r="H2948">
        <f t="shared" ca="1" si="91"/>
        <v>7.7750444273931105E-3</v>
      </c>
    </row>
    <row r="2949" spans="2:8" x14ac:dyDescent="0.3">
      <c r="B2949" s="205">
        <v>41281</v>
      </c>
      <c r="C2949" s="81">
        <v>115.657234</v>
      </c>
      <c r="D2949" s="62">
        <f t="shared" si="90"/>
        <v>23.510781208177722</v>
      </c>
      <c r="E2949">
        <v>-7.8121667049193102E-4</v>
      </c>
      <c r="G2949">
        <v>2942</v>
      </c>
      <c r="H2949">
        <f t="shared" ca="1" si="91"/>
        <v>2.8021483755740319E-4</v>
      </c>
    </row>
    <row r="2950" spans="2:8" x14ac:dyDescent="0.3">
      <c r="B2950" s="205">
        <v>37740</v>
      </c>
      <c r="C2950" s="81">
        <v>4.7186269999999997</v>
      </c>
      <c r="D2950" s="62">
        <f t="shared" si="90"/>
        <v>-0.98864881030453111</v>
      </c>
      <c r="E2950">
        <v>-8.0805633863669413E-4</v>
      </c>
      <c r="G2950">
        <v>2943</v>
      </c>
      <c r="H2950">
        <f t="shared" ca="1" si="91"/>
        <v>5.1733320906130198E-3</v>
      </c>
    </row>
    <row r="2951" spans="2:8" x14ac:dyDescent="0.3">
      <c r="B2951" s="205">
        <v>43697</v>
      </c>
      <c r="C2951" s="81">
        <v>415.69448899999998</v>
      </c>
      <c r="D2951" s="62">
        <f t="shared" si="90"/>
        <v>41.591600460286358</v>
      </c>
      <c r="E2951">
        <v>-8.0997479556029969E-4</v>
      </c>
      <c r="G2951">
        <v>2944</v>
      </c>
      <c r="H2951">
        <f t="shared" ca="1" si="91"/>
        <v>-3.7060111080828767E-2</v>
      </c>
    </row>
    <row r="2952" spans="2:8" x14ac:dyDescent="0.3">
      <c r="B2952" s="205">
        <v>38281</v>
      </c>
      <c r="C2952" s="81">
        <v>9.7600110000000004</v>
      </c>
      <c r="D2952" s="62">
        <f t="shared" ref="D2952:D3015" si="92">(C2952-C2953)/C2953</f>
        <v>-0.97584667283257187</v>
      </c>
      <c r="E2952">
        <v>-8.1572656943672533E-4</v>
      </c>
      <c r="G2952">
        <v>2945</v>
      </c>
      <c r="H2952">
        <f t="shared" ca="1" si="91"/>
        <v>-1.081249835084118E-3</v>
      </c>
    </row>
    <row r="2953" spans="2:8" x14ac:dyDescent="0.3">
      <c r="B2953" s="205">
        <v>43475</v>
      </c>
      <c r="C2953" s="81">
        <v>404.08557100000002</v>
      </c>
      <c r="D2953" s="62">
        <f t="shared" si="92"/>
        <v>-0.30202292534620245</v>
      </c>
      <c r="E2953">
        <v>-8.3036162476730175E-4</v>
      </c>
      <c r="G2953">
        <v>2946</v>
      </c>
      <c r="H2953">
        <f t="shared" ref="H2953:H3016" ca="1" si="93">_xlfn.NORM.INV(RAND(),N$10,N$11)</f>
        <v>-1.7842397104421277E-2</v>
      </c>
    </row>
    <row r="2954" spans="2:8" x14ac:dyDescent="0.3">
      <c r="B2954" s="205">
        <v>44386</v>
      </c>
      <c r="C2954" s="81">
        <v>578.93817100000001</v>
      </c>
      <c r="D2954" s="62">
        <f t="shared" si="92"/>
        <v>-1.2317034411093159E-2</v>
      </c>
      <c r="E2954">
        <v>-8.3869823903239503E-4</v>
      </c>
      <c r="G2954">
        <v>2947</v>
      </c>
      <c r="H2954">
        <f t="shared" ca="1" si="93"/>
        <v>2.4902252104988944E-2</v>
      </c>
    </row>
    <row r="2955" spans="2:8" x14ac:dyDescent="0.3">
      <c r="B2955" s="205">
        <v>45113</v>
      </c>
      <c r="C2955" s="81">
        <v>586.15789800000005</v>
      </c>
      <c r="D2955" s="62">
        <f t="shared" si="92"/>
        <v>2.6749648111891977</v>
      </c>
      <c r="E2955">
        <v>-8.4396907088244756E-4</v>
      </c>
      <c r="G2955">
        <v>2948</v>
      </c>
      <c r="H2955">
        <f t="shared" ca="1" si="93"/>
        <v>3.2196818268182339E-2</v>
      </c>
    </row>
    <row r="2956" spans="2:8" x14ac:dyDescent="0.3">
      <c r="B2956" s="205">
        <v>41680</v>
      </c>
      <c r="C2956" s="81">
        <v>159.50027499999999</v>
      </c>
      <c r="D2956" s="62">
        <f t="shared" si="92"/>
        <v>-0.58781073899871605</v>
      </c>
      <c r="E2956">
        <v>-8.5796397955725475E-4</v>
      </c>
      <c r="G2956">
        <v>2949</v>
      </c>
      <c r="H2956">
        <f t="shared" ca="1" si="93"/>
        <v>3.0575283174554602E-2</v>
      </c>
    </row>
    <row r="2957" spans="2:8" x14ac:dyDescent="0.3">
      <c r="B2957" s="205">
        <v>43565</v>
      </c>
      <c r="C2957" s="81">
        <v>386.95883199999997</v>
      </c>
      <c r="D2957" s="62">
        <f t="shared" si="92"/>
        <v>2.7405560799604078</v>
      </c>
      <c r="E2957">
        <v>-8.670788574054964E-4</v>
      </c>
      <c r="G2957">
        <v>2950</v>
      </c>
      <c r="H2957">
        <f t="shared" ca="1" si="93"/>
        <v>-1.5181887109087806E-2</v>
      </c>
    </row>
    <row r="2958" spans="2:8" x14ac:dyDescent="0.3">
      <c r="B2958" s="205">
        <v>41099</v>
      </c>
      <c r="C2958" s="81">
        <v>103.449547</v>
      </c>
      <c r="D2958" s="62">
        <f t="shared" si="92"/>
        <v>1.1058706740580575</v>
      </c>
      <c r="E2958">
        <v>-8.6882779669470096E-4</v>
      </c>
      <c r="G2958">
        <v>2951</v>
      </c>
      <c r="H2958">
        <f t="shared" ca="1" si="93"/>
        <v>-7.5021339965632436E-3</v>
      </c>
    </row>
    <row r="2959" spans="2:8" x14ac:dyDescent="0.3">
      <c r="B2959" s="205">
        <v>39975</v>
      </c>
      <c r="C2959" s="81">
        <v>49.124358999999998</v>
      </c>
      <c r="D2959" s="62">
        <f t="shared" si="92"/>
        <v>-0.50801267768472924</v>
      </c>
      <c r="E2959">
        <v>-8.7663668457487842E-4</v>
      </c>
      <c r="G2959">
        <v>2952</v>
      </c>
      <c r="H2959">
        <f t="shared" ca="1" si="93"/>
        <v>-2.7616190328678441E-2</v>
      </c>
    </row>
    <row r="2960" spans="2:8" x14ac:dyDescent="0.3">
      <c r="B2960" s="205">
        <v>40708</v>
      </c>
      <c r="C2960" s="81">
        <v>99.848831000000004</v>
      </c>
      <c r="D2960" s="62">
        <f t="shared" si="92"/>
        <v>-0.79543465907171362</v>
      </c>
      <c r="E2960">
        <v>-8.8404535729338961E-4</v>
      </c>
      <c r="G2960">
        <v>2953</v>
      </c>
      <c r="H2960">
        <f t="shared" ca="1" si="93"/>
        <v>-2.9510867265463141E-2</v>
      </c>
    </row>
    <row r="2961" spans="2:8" x14ac:dyDescent="0.3">
      <c r="B2961" s="205">
        <v>44174</v>
      </c>
      <c r="C2961" s="81">
        <v>488.10238600000002</v>
      </c>
      <c r="D2961" s="62">
        <f t="shared" si="92"/>
        <v>0.87109743491199343</v>
      </c>
      <c r="E2961">
        <v>-8.9546429964142387E-4</v>
      </c>
      <c r="G2961">
        <v>2954</v>
      </c>
      <c r="H2961">
        <f t="shared" ca="1" si="93"/>
        <v>-5.8357906381741311E-3</v>
      </c>
    </row>
    <row r="2962" spans="2:8" x14ac:dyDescent="0.3">
      <c r="B2962" s="205">
        <v>42885</v>
      </c>
      <c r="C2962" s="81">
        <v>260.86422700000003</v>
      </c>
      <c r="D2962" s="62">
        <f t="shared" si="92"/>
        <v>2.6128475046709281</v>
      </c>
      <c r="E2962">
        <v>-8.975345908822591E-4</v>
      </c>
      <c r="G2962">
        <v>2955</v>
      </c>
      <c r="H2962">
        <f t="shared" ca="1" si="93"/>
        <v>7.9269156065565546E-3</v>
      </c>
    </row>
    <row r="2963" spans="2:8" x14ac:dyDescent="0.3">
      <c r="B2963" s="205">
        <v>40158</v>
      </c>
      <c r="C2963" s="81">
        <v>72.204605000000001</v>
      </c>
      <c r="D2963" s="62">
        <f t="shared" si="92"/>
        <v>3.3385559193838555E-3</v>
      </c>
      <c r="E2963">
        <v>-9.069304672390077E-4</v>
      </c>
      <c r="G2963">
        <v>2956</v>
      </c>
      <c r="H2963">
        <f t="shared" ca="1" si="93"/>
        <v>1.0723801994144497E-3</v>
      </c>
    </row>
    <row r="2964" spans="2:8" x14ac:dyDescent="0.3">
      <c r="B2964" s="205">
        <v>40255</v>
      </c>
      <c r="C2964" s="81">
        <v>71.964348000000001</v>
      </c>
      <c r="D2964" s="62">
        <f t="shared" si="92"/>
        <v>-0.86852224142602319</v>
      </c>
      <c r="E2964">
        <v>-9.098445861719629E-4</v>
      </c>
      <c r="G2964">
        <v>2957</v>
      </c>
      <c r="H2964">
        <f t="shared" ca="1" si="93"/>
        <v>2.2351253024697308E-3</v>
      </c>
    </row>
    <row r="2965" spans="2:8" x14ac:dyDescent="0.3">
      <c r="B2965" s="205">
        <v>45301</v>
      </c>
      <c r="C2965" s="81">
        <v>547.34997599999997</v>
      </c>
      <c r="D2965" s="62">
        <f t="shared" si="92"/>
        <v>10.610841240326817</v>
      </c>
      <c r="E2965">
        <v>-9.1265861440870089E-4</v>
      </c>
      <c r="G2965">
        <v>2958</v>
      </c>
      <c r="H2965">
        <f t="shared" ca="1" si="93"/>
        <v>4.885649961560096E-3</v>
      </c>
    </row>
    <row r="2966" spans="2:8" x14ac:dyDescent="0.3">
      <c r="B2966" s="205">
        <v>39946</v>
      </c>
      <c r="C2966" s="81">
        <v>47.141285000000003</v>
      </c>
      <c r="D2966" s="62">
        <f t="shared" si="92"/>
        <v>-0.81604980470691524</v>
      </c>
      <c r="E2966">
        <v>-9.1348013062027343E-4</v>
      </c>
      <c r="G2966">
        <v>2959</v>
      </c>
      <c r="H2966">
        <f t="shared" ca="1" si="93"/>
        <v>-1.1336237063585389E-2</v>
      </c>
    </row>
    <row r="2967" spans="2:8" x14ac:dyDescent="0.3">
      <c r="B2967" s="205">
        <v>42864</v>
      </c>
      <c r="C2967" s="81">
        <v>256.27200299999998</v>
      </c>
      <c r="D2967" s="62">
        <f t="shared" si="92"/>
        <v>2.6193122148791756</v>
      </c>
      <c r="E2967">
        <v>-9.1348237634256894E-4</v>
      </c>
      <c r="G2967">
        <v>2960</v>
      </c>
      <c r="H2967">
        <f t="shared" ca="1" si="93"/>
        <v>2.1648086580214776E-2</v>
      </c>
    </row>
    <row r="2968" spans="2:8" x14ac:dyDescent="0.3">
      <c r="B2968" s="205">
        <v>40191</v>
      </c>
      <c r="C2968" s="81">
        <v>70.806824000000006</v>
      </c>
      <c r="D2968" s="62">
        <f t="shared" si="92"/>
        <v>-0.51605688123825766</v>
      </c>
      <c r="E2968">
        <v>-9.2428173308256091E-4</v>
      </c>
      <c r="G2968">
        <v>2961</v>
      </c>
      <c r="H2968">
        <f t="shared" ca="1" si="93"/>
        <v>1.2923927696050431E-2</v>
      </c>
    </row>
    <row r="2969" spans="2:8" x14ac:dyDescent="0.3">
      <c r="B2969" s="205">
        <v>41402</v>
      </c>
      <c r="C2969" s="81">
        <v>146.312286</v>
      </c>
      <c r="D2969" s="62">
        <f t="shared" si="92"/>
        <v>-0.51799476542126144</v>
      </c>
      <c r="E2969">
        <v>-9.2606308758002155E-4</v>
      </c>
      <c r="G2969">
        <v>2962</v>
      </c>
      <c r="H2969">
        <f t="shared" ca="1" si="93"/>
        <v>1.5567851582605728E-2</v>
      </c>
    </row>
    <row r="2970" spans="2:8" x14ac:dyDescent="0.3">
      <c r="B2970" s="205">
        <v>43034</v>
      </c>
      <c r="C2970" s="81">
        <v>303.54916400000002</v>
      </c>
      <c r="D2970" s="62">
        <f t="shared" si="92"/>
        <v>-0.26426051439881032</v>
      </c>
      <c r="E2970">
        <v>-9.2848903227433425E-4</v>
      </c>
      <c r="G2970">
        <v>2963</v>
      </c>
      <c r="H2970">
        <f t="shared" ca="1" si="93"/>
        <v>-4.2094833955375284E-2</v>
      </c>
    </row>
    <row r="2971" spans="2:8" x14ac:dyDescent="0.3">
      <c r="B2971" s="205">
        <v>43490</v>
      </c>
      <c r="C2971" s="81">
        <v>412.57696499999997</v>
      </c>
      <c r="D2971" s="62">
        <f t="shared" si="92"/>
        <v>0.66393815583003946</v>
      </c>
      <c r="E2971">
        <v>-9.2935950034621372E-4</v>
      </c>
      <c r="G2971">
        <v>2964</v>
      </c>
      <c r="H2971">
        <f t="shared" ca="1" si="93"/>
        <v>-2.8130861332881295E-4</v>
      </c>
    </row>
    <row r="2972" spans="2:8" x14ac:dyDescent="0.3">
      <c r="B2972" s="205">
        <v>42486</v>
      </c>
      <c r="C2972" s="81">
        <v>247.95210299999999</v>
      </c>
      <c r="D2972" s="62">
        <f t="shared" si="92"/>
        <v>18.97447308963045</v>
      </c>
      <c r="E2972">
        <v>-9.3691538860841896E-4</v>
      </c>
      <c r="G2972">
        <v>2965</v>
      </c>
      <c r="H2972">
        <f t="shared" ca="1" si="93"/>
        <v>-4.3233574901589938E-2</v>
      </c>
    </row>
    <row r="2973" spans="2:8" x14ac:dyDescent="0.3">
      <c r="B2973" s="205">
        <v>38005</v>
      </c>
      <c r="C2973" s="81">
        <v>12.413449</v>
      </c>
      <c r="D2973" s="62">
        <f t="shared" si="92"/>
        <v>-0.95823223966784221</v>
      </c>
      <c r="E2973">
        <v>-9.4525687083835076E-4</v>
      </c>
      <c r="G2973">
        <v>2966</v>
      </c>
      <c r="H2973">
        <f t="shared" ca="1" si="93"/>
        <v>-5.3957419333597455E-2</v>
      </c>
    </row>
    <row r="2974" spans="2:8" x14ac:dyDescent="0.3">
      <c r="B2974" s="205">
        <v>43014</v>
      </c>
      <c r="C2974" s="81">
        <v>297.20169099999998</v>
      </c>
      <c r="D2974" s="62">
        <f t="shared" si="92"/>
        <v>-0.41722075839533335</v>
      </c>
      <c r="E2974">
        <v>-9.4840450250239594E-4</v>
      </c>
      <c r="G2974">
        <v>2967</v>
      </c>
      <c r="H2974">
        <f t="shared" ca="1" si="93"/>
        <v>-2.1282431703836535E-2</v>
      </c>
    </row>
    <row r="2975" spans="2:8" x14ac:dyDescent="0.3">
      <c r="B2975" s="205">
        <v>44237</v>
      </c>
      <c r="C2975" s="81">
        <v>509.97302200000001</v>
      </c>
      <c r="D2975" s="62">
        <f t="shared" si="92"/>
        <v>-1.6119331745696772E-2</v>
      </c>
      <c r="E2975">
        <v>-9.5218994597711369E-4</v>
      </c>
      <c r="G2975">
        <v>2968</v>
      </c>
      <c r="H2975">
        <f t="shared" ca="1" si="93"/>
        <v>-1.7763772067031756E-2</v>
      </c>
    </row>
    <row r="2976" spans="2:8" x14ac:dyDescent="0.3">
      <c r="B2976" s="205">
        <v>45064</v>
      </c>
      <c r="C2976" s="81">
        <v>518.328125</v>
      </c>
      <c r="D2976" s="62">
        <f t="shared" si="92"/>
        <v>2.653250637286023</v>
      </c>
      <c r="E2976">
        <v>-9.5430767151339409E-4</v>
      </c>
      <c r="G2976">
        <v>2969</v>
      </c>
      <c r="H2976">
        <f t="shared" ca="1" si="93"/>
        <v>-1.2541939241011175E-2</v>
      </c>
    </row>
    <row r="2977" spans="2:8" x14ac:dyDescent="0.3">
      <c r="B2977" s="205">
        <v>41424</v>
      </c>
      <c r="C2977" s="81">
        <v>141.881348</v>
      </c>
      <c r="D2977" s="62">
        <f t="shared" si="92"/>
        <v>2.3130273709549218</v>
      </c>
      <c r="E2977">
        <v>-9.5516735257281159E-4</v>
      </c>
      <c r="G2977">
        <v>2970</v>
      </c>
      <c r="H2977">
        <f t="shared" ca="1" si="93"/>
        <v>-1.9644783430081511E-2</v>
      </c>
    </row>
    <row r="2978" spans="2:8" x14ac:dyDescent="0.3">
      <c r="B2978" s="205">
        <v>38845</v>
      </c>
      <c r="C2978" s="81">
        <v>42.825287000000003</v>
      </c>
      <c r="D2978" s="62">
        <f t="shared" si="92"/>
        <v>-0.90437920757274981</v>
      </c>
      <c r="E2978">
        <v>-9.6037799253516484E-4</v>
      </c>
      <c r="G2978">
        <v>2971</v>
      </c>
      <c r="H2978">
        <f t="shared" ca="1" si="93"/>
        <v>4.5930593530076017E-2</v>
      </c>
    </row>
    <row r="2979" spans="2:8" x14ac:dyDescent="0.3">
      <c r="B2979" s="205">
        <v>43791</v>
      </c>
      <c r="C2979" s="81">
        <v>447.86584499999998</v>
      </c>
      <c r="D2979" s="62">
        <f t="shared" si="92"/>
        <v>55.224151112517134</v>
      </c>
      <c r="E2979">
        <v>-9.6937229023088883E-4</v>
      </c>
      <c r="G2979">
        <v>2972</v>
      </c>
      <c r="H2979">
        <f t="shared" ca="1" si="93"/>
        <v>9.7997183484364592E-3</v>
      </c>
    </row>
    <row r="2980" spans="2:8" x14ac:dyDescent="0.3">
      <c r="B2980" s="205">
        <v>37914</v>
      </c>
      <c r="C2980" s="81">
        <v>7.9657200000000001</v>
      </c>
      <c r="D2980" s="62">
        <f t="shared" si="92"/>
        <v>-0.33481211873628558</v>
      </c>
      <c r="E2980">
        <v>-9.7372741953202411E-4</v>
      </c>
      <c r="G2980">
        <v>2973</v>
      </c>
      <c r="H2980">
        <f t="shared" ca="1" si="93"/>
        <v>-3.763561547930025E-2</v>
      </c>
    </row>
    <row r="2981" spans="2:8" x14ac:dyDescent="0.3">
      <c r="B2981" s="205">
        <v>37999</v>
      </c>
      <c r="C2981" s="81">
        <v>11.975142999999999</v>
      </c>
      <c r="D2981" s="62">
        <f t="shared" si="92"/>
        <v>-0.7183262072870904</v>
      </c>
      <c r="E2981">
        <v>-9.7948724622684818E-4</v>
      </c>
      <c r="G2981">
        <v>2974</v>
      </c>
      <c r="H2981">
        <f t="shared" ca="1" si="93"/>
        <v>2.3698620304104445E-3</v>
      </c>
    </row>
    <row r="2982" spans="2:8" x14ac:dyDescent="0.3">
      <c r="B2982" s="205">
        <v>39317</v>
      </c>
      <c r="C2982" s="81">
        <v>42.514225000000003</v>
      </c>
      <c r="D2982" s="62">
        <f t="shared" si="92"/>
        <v>-0.92273652885052249</v>
      </c>
      <c r="E2982">
        <v>-9.8998140230760413E-4</v>
      </c>
      <c r="G2982">
        <v>2975</v>
      </c>
      <c r="H2982">
        <f t="shared" ca="1" si="93"/>
        <v>-1.3482495990708609E-2</v>
      </c>
    </row>
    <row r="2983" spans="2:8" x14ac:dyDescent="0.3">
      <c r="B2983" s="205">
        <v>45425</v>
      </c>
      <c r="C2983" s="81">
        <v>550.25</v>
      </c>
      <c r="D2983" s="62">
        <f t="shared" si="92"/>
        <v>5.1761589824698104</v>
      </c>
      <c r="E2983">
        <v>-9.9852580243699066E-4</v>
      </c>
      <c r="G2983">
        <v>2976</v>
      </c>
      <c r="H2983">
        <f t="shared" ca="1" si="93"/>
        <v>-3.7279357229128441E-3</v>
      </c>
    </row>
    <row r="2984" spans="2:8" x14ac:dyDescent="0.3">
      <c r="B2984" s="205">
        <v>40855</v>
      </c>
      <c r="C2984" s="81">
        <v>89.092590000000001</v>
      </c>
      <c r="D2984" s="62">
        <f t="shared" si="92"/>
        <v>1.1192999144193103</v>
      </c>
      <c r="E2984">
        <v>-1.0018620586603657E-3</v>
      </c>
      <c r="G2984">
        <v>2977</v>
      </c>
      <c r="H2984">
        <f t="shared" ca="1" si="93"/>
        <v>2.1748038425904566E-2</v>
      </c>
    </row>
    <row r="2985" spans="2:8" x14ac:dyDescent="0.3">
      <c r="B2985" s="205">
        <v>39498</v>
      </c>
      <c r="C2985" s="81">
        <v>42.038688999999998</v>
      </c>
      <c r="D2985" s="62">
        <f t="shared" si="92"/>
        <v>-0.88934469556585349</v>
      </c>
      <c r="E2985">
        <v>-1.0082194588186193E-3</v>
      </c>
      <c r="G2985">
        <v>2978</v>
      </c>
      <c r="H2985">
        <f t="shared" ca="1" si="93"/>
        <v>-7.238813732832851E-3</v>
      </c>
    </row>
    <row r="2986" spans="2:8" x14ac:dyDescent="0.3">
      <c r="B2986" s="205">
        <v>43616</v>
      </c>
      <c r="C2986" s="81">
        <v>379.906677</v>
      </c>
      <c r="D2986" s="62">
        <f t="shared" si="92"/>
        <v>-0.33553147167950403</v>
      </c>
      <c r="E2986">
        <v>-1.0090393945122521E-3</v>
      </c>
      <c r="G2986">
        <v>2979</v>
      </c>
      <c r="H2986">
        <f t="shared" ca="1" si="93"/>
        <v>-2.1156517587834742E-2</v>
      </c>
    </row>
    <row r="2987" spans="2:8" x14ac:dyDescent="0.3">
      <c r="B2987" s="205">
        <v>44397</v>
      </c>
      <c r="C2987" s="81">
        <v>571.74517800000001</v>
      </c>
      <c r="D2987" s="62">
        <f t="shared" si="92"/>
        <v>1.1035738289705845</v>
      </c>
      <c r="E2987">
        <v>-1.0190861914722914E-3</v>
      </c>
      <c r="G2987">
        <v>2980</v>
      </c>
      <c r="H2987">
        <f t="shared" ca="1" si="93"/>
        <v>4.2703292637748851E-2</v>
      </c>
    </row>
    <row r="2988" spans="2:8" x14ac:dyDescent="0.3">
      <c r="B2988" s="205">
        <v>42675</v>
      </c>
      <c r="C2988" s="81">
        <v>271.79705799999999</v>
      </c>
      <c r="D2988" s="62">
        <f t="shared" si="92"/>
        <v>22.239303028828761</v>
      </c>
      <c r="E2988">
        <v>-1.0291165417892331E-3</v>
      </c>
      <c r="G2988">
        <v>2981</v>
      </c>
      <c r="H2988">
        <f t="shared" ca="1" si="93"/>
        <v>1.3554887555127723E-2</v>
      </c>
    </row>
    <row r="2989" spans="2:8" x14ac:dyDescent="0.3">
      <c r="B2989" s="205">
        <v>38302</v>
      </c>
      <c r="C2989" s="81">
        <v>11.695577</v>
      </c>
      <c r="D2989" s="62">
        <f t="shared" si="92"/>
        <v>-0.86291029878618242</v>
      </c>
      <c r="E2989">
        <v>-1.0330832636924242E-3</v>
      </c>
      <c r="G2989">
        <v>2982</v>
      </c>
      <c r="H2989">
        <f t="shared" ca="1" si="93"/>
        <v>3.4036887081062006E-2</v>
      </c>
    </row>
    <row r="2990" spans="2:8" x14ac:dyDescent="0.3">
      <c r="B2990" s="205">
        <v>40522</v>
      </c>
      <c r="C2990" s="81">
        <v>85.313316</v>
      </c>
      <c r="D2990" s="62">
        <f t="shared" si="92"/>
        <v>-0.68273703689040621</v>
      </c>
      <c r="E2990">
        <v>-1.0347804834957427E-3</v>
      </c>
      <c r="G2990">
        <v>2983</v>
      </c>
      <c r="H2990">
        <f t="shared" ca="1" si="93"/>
        <v>-1.7143244964664021E-2</v>
      </c>
    </row>
    <row r="2991" spans="2:8" x14ac:dyDescent="0.3">
      <c r="B2991" s="205">
        <v>42611</v>
      </c>
      <c r="C2991" s="81">
        <v>268.90411399999999</v>
      </c>
      <c r="D2991" s="62">
        <f t="shared" si="92"/>
        <v>2.1362171946815933</v>
      </c>
      <c r="E2991">
        <v>-1.0401765426625755E-3</v>
      </c>
      <c r="G2991">
        <v>2984</v>
      </c>
      <c r="H2991">
        <f t="shared" ca="1" si="93"/>
        <v>1.6403946635438614E-2</v>
      </c>
    </row>
    <row r="2992" spans="2:8" x14ac:dyDescent="0.3">
      <c r="B2992" s="205">
        <v>40876</v>
      </c>
      <c r="C2992" s="81">
        <v>85.741546999999997</v>
      </c>
      <c r="D2992" s="62">
        <f t="shared" si="92"/>
        <v>-0.84920884974303545</v>
      </c>
      <c r="E2992">
        <v>-1.0412331957259922E-3</v>
      </c>
      <c r="G2992">
        <v>2985</v>
      </c>
      <c r="H2992">
        <f t="shared" ca="1" si="93"/>
        <v>1.5798805462437181E-2</v>
      </c>
    </row>
    <row r="2993" spans="2:8" x14ac:dyDescent="0.3">
      <c r="B2993" s="205">
        <v>45148</v>
      </c>
      <c r="C2993" s="81">
        <v>568.611267</v>
      </c>
      <c r="D2993" s="62">
        <f t="shared" si="92"/>
        <v>1.1743052548302177E-2</v>
      </c>
      <c r="E2993">
        <v>-1.0487989200831506E-3</v>
      </c>
      <c r="G2993">
        <v>2986</v>
      </c>
      <c r="H2993">
        <f t="shared" ca="1" si="93"/>
        <v>-7.6088412206957142E-3</v>
      </c>
    </row>
    <row r="2994" spans="2:8" x14ac:dyDescent="0.3">
      <c r="B2994" s="205">
        <v>44809</v>
      </c>
      <c r="C2994" s="81">
        <v>562.01153599999998</v>
      </c>
      <c r="D2994" s="62">
        <f t="shared" si="92"/>
        <v>12.824548726303069</v>
      </c>
      <c r="E2994">
        <v>-1.0513469917751066E-3</v>
      </c>
      <c r="G2994">
        <v>2987</v>
      </c>
      <c r="H2994">
        <f t="shared" ca="1" si="93"/>
        <v>4.5292324734521917E-3</v>
      </c>
    </row>
    <row r="2995" spans="2:8" x14ac:dyDescent="0.3">
      <c r="B2995" s="205">
        <v>39889</v>
      </c>
      <c r="C2995" s="81">
        <v>40.653156000000003</v>
      </c>
      <c r="D2995" s="62">
        <f t="shared" si="92"/>
        <v>1.7884201612959578E-2</v>
      </c>
      <c r="E2995">
        <v>-1.0592127601300222E-3</v>
      </c>
      <c r="G2995">
        <v>2988</v>
      </c>
      <c r="H2995">
        <f t="shared" ca="1" si="93"/>
        <v>-3.4153612979320368E-2</v>
      </c>
    </row>
    <row r="2996" spans="2:8" x14ac:dyDescent="0.3">
      <c r="B2996" s="205">
        <v>39491</v>
      </c>
      <c r="C2996" s="81">
        <v>39.938881000000002</v>
      </c>
      <c r="D2996" s="62">
        <f t="shared" si="92"/>
        <v>-0.9275419045170139</v>
      </c>
      <c r="E2996">
        <v>-1.0610709445594729E-3</v>
      </c>
      <c r="G2996">
        <v>2989</v>
      </c>
      <c r="H2996">
        <f t="shared" ca="1" si="93"/>
        <v>3.7255067273863185E-2</v>
      </c>
    </row>
    <row r="2997" spans="2:8" x14ac:dyDescent="0.3">
      <c r="B2997" s="205">
        <v>44608</v>
      </c>
      <c r="C2997" s="81">
        <v>551.19970699999999</v>
      </c>
      <c r="D2997" s="62">
        <f t="shared" si="92"/>
        <v>-1.0146842495329444E-2</v>
      </c>
      <c r="E2997">
        <v>-1.0668655042437409E-3</v>
      </c>
      <c r="G2997">
        <v>2990</v>
      </c>
      <c r="H2997">
        <f t="shared" ca="1" si="93"/>
        <v>1.1687412186609607E-2</v>
      </c>
    </row>
    <row r="2998" spans="2:8" x14ac:dyDescent="0.3">
      <c r="B2998" s="205">
        <v>45293</v>
      </c>
      <c r="C2998" s="81">
        <v>556.84997599999997</v>
      </c>
      <c r="D2998" s="62">
        <f t="shared" si="92"/>
        <v>0.25497614854454093</v>
      </c>
      <c r="E2998">
        <v>-1.0763942722814858E-3</v>
      </c>
      <c r="G2998">
        <v>2991</v>
      </c>
      <c r="H2998">
        <f t="shared" ca="1" si="93"/>
        <v>1.9968778624796096E-2</v>
      </c>
    </row>
    <row r="2999" spans="2:8" x14ac:dyDescent="0.3">
      <c r="B2999" s="205">
        <v>43815</v>
      </c>
      <c r="C2999" s="81">
        <v>443.713593</v>
      </c>
      <c r="D2999" s="62">
        <f t="shared" si="92"/>
        <v>0.74544840476272611</v>
      </c>
      <c r="E2999">
        <v>-1.0869470982736258E-3</v>
      </c>
      <c r="G2999">
        <v>2992</v>
      </c>
      <c r="H2999">
        <f t="shared" ca="1" si="93"/>
        <v>-5.2259724423823414E-3</v>
      </c>
    </row>
    <row r="3000" spans="2:8" x14ac:dyDescent="0.3">
      <c r="B3000" s="205">
        <v>42275</v>
      </c>
      <c r="C3000" s="81">
        <v>254.21180699999999</v>
      </c>
      <c r="D3000" s="62">
        <f t="shared" si="92"/>
        <v>-0.15657665387528483</v>
      </c>
      <c r="E3000">
        <v>-1.0916633677764359E-3</v>
      </c>
      <c r="G3000">
        <v>2993</v>
      </c>
      <c r="H3000">
        <f t="shared" ca="1" si="93"/>
        <v>3.0344280914412266E-2</v>
      </c>
    </row>
    <row r="3001" spans="2:8" x14ac:dyDescent="0.3">
      <c r="B3001" s="205">
        <v>43179</v>
      </c>
      <c r="C3001" s="81">
        <v>301.40475500000002</v>
      </c>
      <c r="D3001" s="62">
        <f t="shared" si="92"/>
        <v>1.0146848803615181E-2</v>
      </c>
      <c r="E3001">
        <v>-1.094741795631427E-3</v>
      </c>
      <c r="G3001">
        <v>2994</v>
      </c>
      <c r="H3001">
        <f t="shared" ca="1" si="93"/>
        <v>8.6605862300033788E-3</v>
      </c>
    </row>
    <row r="3002" spans="2:8" x14ac:dyDescent="0.3">
      <c r="B3002" s="205">
        <v>43018</v>
      </c>
      <c r="C3002" s="81">
        <v>298.37716699999999</v>
      </c>
      <c r="D3002" s="62">
        <f t="shared" si="92"/>
        <v>-0.42842483574332546</v>
      </c>
      <c r="E3002">
        <v>-1.1016542614017957E-3</v>
      </c>
      <c r="G3002">
        <v>2995</v>
      </c>
      <c r="H3002">
        <f t="shared" ca="1" si="93"/>
        <v>-4.3155241537340301E-3</v>
      </c>
    </row>
    <row r="3003" spans="2:8" x14ac:dyDescent="0.3">
      <c r="B3003" s="205">
        <v>44217</v>
      </c>
      <c r="C3003" s="81">
        <v>522.02612299999998</v>
      </c>
      <c r="D3003" s="62">
        <f t="shared" si="92"/>
        <v>-1.6899956685499089E-2</v>
      </c>
      <c r="E3003">
        <v>-1.1160381499088414E-3</v>
      </c>
      <c r="G3003">
        <v>2996</v>
      </c>
      <c r="H3003">
        <f t="shared" ca="1" si="93"/>
        <v>-3.6672655214209232E-2</v>
      </c>
    </row>
    <row r="3004" spans="2:8" x14ac:dyDescent="0.3">
      <c r="B3004" s="205">
        <v>45385</v>
      </c>
      <c r="C3004" s="81">
        <v>531</v>
      </c>
      <c r="D3004" s="62">
        <f t="shared" si="92"/>
        <v>0.2497543032465129</v>
      </c>
      <c r="E3004">
        <v>-1.1286230757842804E-3</v>
      </c>
      <c r="G3004">
        <v>2997</v>
      </c>
      <c r="H3004">
        <f t="shared" ca="1" si="93"/>
        <v>-1.1243505528020004E-3</v>
      </c>
    </row>
    <row r="3005" spans="2:8" x14ac:dyDescent="0.3">
      <c r="B3005" s="205">
        <v>44000</v>
      </c>
      <c r="C3005" s="81">
        <v>424.88351399999999</v>
      </c>
      <c r="D3005" s="62">
        <f t="shared" si="92"/>
        <v>23.235756263366476</v>
      </c>
      <c r="E3005">
        <v>-1.1352095671197354E-3</v>
      </c>
      <c r="G3005">
        <v>2998</v>
      </c>
      <c r="H3005">
        <f t="shared" ca="1" si="93"/>
        <v>-9.1554758231655042E-3</v>
      </c>
    </row>
    <row r="3006" spans="2:8" x14ac:dyDescent="0.3">
      <c r="B3006" s="205">
        <v>38527</v>
      </c>
      <c r="C3006" s="81">
        <v>17.531267</v>
      </c>
      <c r="D3006" s="62">
        <f t="shared" si="92"/>
        <v>-0.97229348486849454</v>
      </c>
      <c r="E3006">
        <v>-1.1484538234619076E-3</v>
      </c>
      <c r="G3006">
        <v>2999</v>
      </c>
      <c r="H3006">
        <f t="shared" ca="1" si="93"/>
        <v>1.513591428906326E-2</v>
      </c>
    </row>
    <row r="3007" spans="2:8" x14ac:dyDescent="0.3">
      <c r="B3007" s="205">
        <v>44462</v>
      </c>
      <c r="C3007" s="81">
        <v>632.74890100000005</v>
      </c>
      <c r="D3007" s="62">
        <f t="shared" si="92"/>
        <v>0.26695088317131993</v>
      </c>
      <c r="E3007">
        <v>-1.1567627174144163E-3</v>
      </c>
      <c r="G3007">
        <v>3000</v>
      </c>
      <c r="H3007">
        <f t="shared" ca="1" si="93"/>
        <v>2.1722461915238307E-2</v>
      </c>
    </row>
    <row r="3008" spans="2:8" x14ac:dyDescent="0.3">
      <c r="B3008" s="205">
        <v>44176</v>
      </c>
      <c r="C3008" s="81">
        <v>499.42654399999998</v>
      </c>
      <c r="D3008" s="62">
        <f t="shared" si="92"/>
        <v>0.37391088446374876</v>
      </c>
      <c r="E3008">
        <v>-1.1664212174608501E-3</v>
      </c>
      <c r="G3008">
        <v>3001</v>
      </c>
      <c r="H3008">
        <f t="shared" ca="1" si="93"/>
        <v>6.2089115121801274E-3</v>
      </c>
    </row>
    <row r="3009" spans="2:8" x14ac:dyDescent="0.3">
      <c r="B3009" s="205">
        <v>43273</v>
      </c>
      <c r="C3009" s="81">
        <v>363.50723299999999</v>
      </c>
      <c r="D3009" s="62">
        <f t="shared" si="92"/>
        <v>-0.11284845173414422</v>
      </c>
      <c r="E3009">
        <v>-1.1672618973085755E-3</v>
      </c>
      <c r="G3009">
        <v>3002</v>
      </c>
      <c r="H3009">
        <f t="shared" ca="1" si="93"/>
        <v>-4.8473685569600446E-2</v>
      </c>
    </row>
    <row r="3010" spans="2:8" x14ac:dyDescent="0.3">
      <c r="B3010" s="205">
        <v>43543</v>
      </c>
      <c r="C3010" s="81">
        <v>409.74648999999999</v>
      </c>
      <c r="D3010" s="62">
        <f t="shared" si="92"/>
        <v>1.6543539476793754</v>
      </c>
      <c r="E3010">
        <v>-1.1695180203932709E-3</v>
      </c>
      <c r="G3010">
        <v>3003</v>
      </c>
      <c r="H3010">
        <f t="shared" ca="1" si="93"/>
        <v>1.3388304693969597E-2</v>
      </c>
    </row>
    <row r="3011" spans="2:8" x14ac:dyDescent="0.3">
      <c r="B3011" s="205">
        <v>41529</v>
      </c>
      <c r="C3011" s="81">
        <v>154.36769100000001</v>
      </c>
      <c r="D3011" s="62">
        <f t="shared" si="92"/>
        <v>14.499199877104978</v>
      </c>
      <c r="E3011">
        <v>-1.1767746140670275E-3</v>
      </c>
      <c r="G3011">
        <v>3004</v>
      </c>
      <c r="H3011">
        <f t="shared" ca="1" si="93"/>
        <v>1.9598259005963015E-2</v>
      </c>
    </row>
    <row r="3012" spans="2:8" x14ac:dyDescent="0.3">
      <c r="B3012" s="205">
        <v>37967</v>
      </c>
      <c r="C3012" s="81">
        <v>9.9597200000000008</v>
      </c>
      <c r="D3012" s="62">
        <f t="shared" si="92"/>
        <v>-0.98152304789084222</v>
      </c>
      <c r="E3012">
        <v>-1.177059681448592E-3</v>
      </c>
      <c r="G3012">
        <v>3005</v>
      </c>
      <c r="H3012">
        <f t="shared" ca="1" si="93"/>
        <v>1.5799473290657878E-2</v>
      </c>
    </row>
    <row r="3013" spans="2:8" x14ac:dyDescent="0.3">
      <c r="B3013" s="205">
        <v>44761</v>
      </c>
      <c r="C3013" s="81">
        <v>539.03479000000004</v>
      </c>
      <c r="D3013" s="62">
        <f t="shared" si="92"/>
        <v>-2.4339521762094538E-3</v>
      </c>
      <c r="E3013">
        <v>-1.1814075422646292E-3</v>
      </c>
      <c r="G3013">
        <v>3006</v>
      </c>
      <c r="H3013">
        <f t="shared" ca="1" si="93"/>
        <v>2.7299119677861316E-2</v>
      </c>
    </row>
    <row r="3014" spans="2:8" x14ac:dyDescent="0.3">
      <c r="B3014" s="205">
        <v>45253</v>
      </c>
      <c r="C3014" s="81">
        <v>540.34997599999997</v>
      </c>
      <c r="D3014" s="62">
        <f t="shared" si="92"/>
        <v>1.3305093332579196</v>
      </c>
      <c r="E3014">
        <v>-1.2015231053604998E-3</v>
      </c>
      <c r="G3014">
        <v>3007</v>
      </c>
      <c r="H3014">
        <f t="shared" ca="1" si="93"/>
        <v>1.3664022297234044E-2</v>
      </c>
    </row>
    <row r="3015" spans="2:8" x14ac:dyDescent="0.3">
      <c r="B3015" s="205">
        <v>42389</v>
      </c>
      <c r="C3015" s="81">
        <v>231.85917699999999</v>
      </c>
      <c r="D3015" s="62">
        <f t="shared" si="92"/>
        <v>1.0769297008128522</v>
      </c>
      <c r="E3015">
        <v>-1.2020941195343021E-3</v>
      </c>
      <c r="G3015">
        <v>3008</v>
      </c>
      <c r="H3015">
        <f t="shared" ca="1" si="93"/>
        <v>3.7267846117720993E-2</v>
      </c>
    </row>
    <row r="3016" spans="2:8" x14ac:dyDescent="0.3">
      <c r="B3016" s="205">
        <v>41179</v>
      </c>
      <c r="C3016" s="81">
        <v>111.635544</v>
      </c>
      <c r="D3016" s="62">
        <f t="shared" ref="D3016:D3079" si="94">(C3016-C3017)/C3017</f>
        <v>0.54797270711464674</v>
      </c>
      <c r="E3016">
        <v>-1.2073759037638492E-3</v>
      </c>
      <c r="G3016">
        <v>3009</v>
      </c>
      <c r="H3016">
        <f t="shared" ca="1" si="93"/>
        <v>2.8042045783609791E-3</v>
      </c>
    </row>
    <row r="3017" spans="2:8" x14ac:dyDescent="0.3">
      <c r="B3017" s="205">
        <v>40161</v>
      </c>
      <c r="C3017" s="81">
        <v>72.117255999999998</v>
      </c>
      <c r="D3017" s="62">
        <f t="shared" si="94"/>
        <v>-0.86115317522637347</v>
      </c>
      <c r="E3017">
        <v>-1.2097427857960476E-3</v>
      </c>
      <c r="G3017">
        <v>3010</v>
      </c>
      <c r="H3017">
        <f t="shared" ref="H3017:H3080" ca="1" si="95">_xlfn.NORM.INV(RAND(),N$10,N$11)</f>
        <v>2.9446512031353563E-2</v>
      </c>
    </row>
    <row r="3018" spans="2:8" x14ac:dyDescent="0.3">
      <c r="B3018" s="205">
        <v>44333</v>
      </c>
      <c r="C3018" s="81">
        <v>519.40155000000004</v>
      </c>
      <c r="D3018" s="62">
        <f t="shared" si="94"/>
        <v>3.6980817185368835</v>
      </c>
      <c r="E3018">
        <v>-1.2149912236594509E-3</v>
      </c>
      <c r="G3018">
        <v>3011</v>
      </c>
      <c r="H3018">
        <f t="shared" ca="1" si="95"/>
        <v>5.8886281578209861E-2</v>
      </c>
    </row>
    <row r="3019" spans="2:8" x14ac:dyDescent="0.3">
      <c r="B3019" s="205">
        <v>41148</v>
      </c>
      <c r="C3019" s="81">
        <v>110.556091</v>
      </c>
      <c r="D3019" s="62">
        <f t="shared" si="94"/>
        <v>-0.71844874441870676</v>
      </c>
      <c r="E3019">
        <v>-1.2190779827584584E-3</v>
      </c>
      <c r="G3019">
        <v>3012</v>
      </c>
      <c r="H3019">
        <f t="shared" ca="1" si="95"/>
        <v>2.108612306791666E-3</v>
      </c>
    </row>
    <row r="3020" spans="2:8" x14ac:dyDescent="0.3">
      <c r="B3020" s="205">
        <v>43657</v>
      </c>
      <c r="C3020" s="81">
        <v>392.66772500000002</v>
      </c>
      <c r="D3020" s="62">
        <f t="shared" si="94"/>
        <v>4.5166929081179061</v>
      </c>
      <c r="E3020">
        <v>-1.2203206455156639E-3</v>
      </c>
      <c r="G3020">
        <v>3013</v>
      </c>
      <c r="H3020">
        <f t="shared" ca="1" si="95"/>
        <v>-2.9409661912326794E-2</v>
      </c>
    </row>
    <row r="3021" spans="2:8" x14ac:dyDescent="0.3">
      <c r="B3021" s="205">
        <v>40171</v>
      </c>
      <c r="C3021" s="81">
        <v>71.178100999999998</v>
      </c>
      <c r="D3021" s="62">
        <f t="shared" si="94"/>
        <v>10.64895753123233</v>
      </c>
      <c r="E3021">
        <v>-1.2259934235755083E-3</v>
      </c>
      <c r="G3021">
        <v>3014</v>
      </c>
      <c r="H3021">
        <f t="shared" ca="1" si="95"/>
        <v>7.0391630133360859E-3</v>
      </c>
    </row>
    <row r="3022" spans="2:8" x14ac:dyDescent="0.3">
      <c r="B3022" s="205">
        <v>37494</v>
      </c>
      <c r="C3022" s="81">
        <v>6.1102550000000004</v>
      </c>
      <c r="D3022" s="62">
        <f t="shared" si="94"/>
        <v>-0.98419975212333344</v>
      </c>
      <c r="E3022">
        <v>-1.2327967077037595E-3</v>
      </c>
      <c r="G3022">
        <v>3015</v>
      </c>
      <c r="H3022">
        <f t="shared" ca="1" si="95"/>
        <v>2.5018821483032312E-3</v>
      </c>
    </row>
    <row r="3023" spans="2:8" x14ac:dyDescent="0.3">
      <c r="B3023" s="205">
        <v>43578</v>
      </c>
      <c r="C3023" s="81">
        <v>386.71893299999999</v>
      </c>
      <c r="D3023" s="62">
        <f t="shared" si="94"/>
        <v>62.881670079469068</v>
      </c>
      <c r="E3023">
        <v>-1.2390718253960595E-3</v>
      </c>
      <c r="G3023">
        <v>3016</v>
      </c>
      <c r="H3023">
        <f t="shared" ca="1" si="95"/>
        <v>8.7062598014952153E-4</v>
      </c>
    </row>
    <row r="3024" spans="2:8" x14ac:dyDescent="0.3">
      <c r="B3024" s="205">
        <v>37503</v>
      </c>
      <c r="C3024" s="81">
        <v>6.0536760000000003</v>
      </c>
      <c r="D3024" s="62">
        <f t="shared" si="94"/>
        <v>-0.98909958908743345</v>
      </c>
      <c r="E3024">
        <v>-1.2447986965001721E-3</v>
      </c>
      <c r="G3024">
        <v>3017</v>
      </c>
      <c r="H3024">
        <f t="shared" ca="1" si="95"/>
        <v>1.6806145842924829E-4</v>
      </c>
    </row>
    <row r="3025" spans="2:8" x14ac:dyDescent="0.3">
      <c r="B3025" s="205">
        <v>44929</v>
      </c>
      <c r="C3025" s="81">
        <v>555.36218299999996</v>
      </c>
      <c r="D3025" s="62">
        <f t="shared" si="94"/>
        <v>15.4573930301069</v>
      </c>
      <c r="E3025">
        <v>-1.2464857407042174E-3</v>
      </c>
      <c r="G3025">
        <v>3018</v>
      </c>
      <c r="H3025">
        <f t="shared" ca="1" si="95"/>
        <v>-3.2857318191414513E-2</v>
      </c>
    </row>
    <row r="3026" spans="2:8" x14ac:dyDescent="0.3">
      <c r="B3026" s="205">
        <v>39630</v>
      </c>
      <c r="C3026" s="81">
        <v>33.745452999999998</v>
      </c>
      <c r="D3026" s="62">
        <f t="shared" si="94"/>
        <v>-0.93804397820457353</v>
      </c>
      <c r="E3026">
        <v>-1.2655005242657932E-3</v>
      </c>
      <c r="G3026">
        <v>3019</v>
      </c>
      <c r="H3026">
        <f t="shared" ca="1" si="95"/>
        <v>-2.2615822591087884E-2</v>
      </c>
    </row>
    <row r="3027" spans="2:8" x14ac:dyDescent="0.3">
      <c r="B3027" s="205">
        <v>44881</v>
      </c>
      <c r="C3027" s="81">
        <v>544.66784700000005</v>
      </c>
      <c r="D3027" s="62">
        <f t="shared" si="94"/>
        <v>15.243354638325593</v>
      </c>
      <c r="E3027">
        <v>-1.271040596533416E-3</v>
      </c>
      <c r="G3027">
        <v>3020</v>
      </c>
      <c r="H3027">
        <f t="shared" ca="1" si="95"/>
        <v>-3.6467687885111226E-2</v>
      </c>
    </row>
    <row r="3028" spans="2:8" x14ac:dyDescent="0.3">
      <c r="B3028" s="205">
        <v>39735</v>
      </c>
      <c r="C3028" s="81">
        <v>33.531734</v>
      </c>
      <c r="D3028" s="62">
        <f t="shared" si="94"/>
        <v>4.7356185903115646</v>
      </c>
      <c r="E3028">
        <v>-1.2734668493846707E-3</v>
      </c>
      <c r="G3028">
        <v>3021</v>
      </c>
      <c r="H3028">
        <f t="shared" ca="1" si="95"/>
        <v>4.7139530348931768E-3</v>
      </c>
    </row>
    <row r="3029" spans="2:8" x14ac:dyDescent="0.3">
      <c r="B3029" s="205">
        <v>37526</v>
      </c>
      <c r="C3029" s="81">
        <v>5.846228</v>
      </c>
      <c r="D3029" s="62">
        <f t="shared" si="94"/>
        <v>-0.97642457660668747</v>
      </c>
      <c r="E3029">
        <v>-1.2885710766615361E-3</v>
      </c>
      <c r="G3029">
        <v>3022</v>
      </c>
      <c r="H3029">
        <f t="shared" ca="1" si="95"/>
        <v>-3.6810054145996187E-3</v>
      </c>
    </row>
    <row r="3030" spans="2:8" x14ac:dyDescent="0.3">
      <c r="B3030" s="205">
        <v>42115</v>
      </c>
      <c r="C3030" s="81">
        <v>247.97976700000001</v>
      </c>
      <c r="D3030" s="62">
        <f t="shared" si="94"/>
        <v>-0.13453745515347251</v>
      </c>
      <c r="E3030">
        <v>-1.3018046027786694E-3</v>
      </c>
      <c r="G3030">
        <v>3023</v>
      </c>
      <c r="H3030">
        <f t="shared" ca="1" si="95"/>
        <v>-2.5832213374560116E-3</v>
      </c>
    </row>
    <row r="3031" spans="2:8" x14ac:dyDescent="0.3">
      <c r="B3031" s="205">
        <v>42928</v>
      </c>
      <c r="C3031" s="81">
        <v>286.528595</v>
      </c>
      <c r="D3031" s="62">
        <f t="shared" si="94"/>
        <v>-0.45736532668109292</v>
      </c>
      <c r="E3031">
        <v>-1.3109892188460158E-3</v>
      </c>
      <c r="G3031">
        <v>3024</v>
      </c>
      <c r="H3031">
        <f t="shared" ca="1" si="95"/>
        <v>-2.5195455838005955E-2</v>
      </c>
    </row>
    <row r="3032" spans="2:8" x14ac:dyDescent="0.3">
      <c r="B3032" s="205">
        <v>44966</v>
      </c>
      <c r="C3032" s="81">
        <v>528.03222700000003</v>
      </c>
      <c r="D3032" s="62">
        <f t="shared" si="94"/>
        <v>2.8150406818911224</v>
      </c>
      <c r="E3032">
        <v>-1.3110321464921064E-3</v>
      </c>
      <c r="G3032">
        <v>3025</v>
      </c>
      <c r="H3032">
        <f t="shared" ca="1" si="95"/>
        <v>2.4936553680754803E-3</v>
      </c>
    </row>
    <row r="3033" spans="2:8" x14ac:dyDescent="0.3">
      <c r="B3033" s="205">
        <v>41451</v>
      </c>
      <c r="C3033" s="81">
        <v>138.40801999999999</v>
      </c>
      <c r="D3033" s="62">
        <f t="shared" si="94"/>
        <v>1.8274280418359927</v>
      </c>
      <c r="E3033">
        <v>-1.3119576063597125E-3</v>
      </c>
      <c r="G3033">
        <v>3026</v>
      </c>
      <c r="H3033">
        <f t="shared" ca="1" si="95"/>
        <v>4.8063196026020428E-3</v>
      </c>
    </row>
    <row r="3034" spans="2:8" x14ac:dyDescent="0.3">
      <c r="B3034" s="205">
        <v>39953</v>
      </c>
      <c r="C3034" s="81">
        <v>48.951915999999997</v>
      </c>
      <c r="D3034" s="62">
        <f t="shared" si="94"/>
        <v>-0.89728130433058129</v>
      </c>
      <c r="E3034">
        <v>-1.3193493320811768E-3</v>
      </c>
      <c r="G3034">
        <v>3027</v>
      </c>
      <c r="H3034">
        <f t="shared" ca="1" si="95"/>
        <v>3.2661487912817984E-2</v>
      </c>
    </row>
    <row r="3035" spans="2:8" x14ac:dyDescent="0.3">
      <c r="B3035" s="205">
        <v>44064</v>
      </c>
      <c r="C3035" s="81">
        <v>476.56286599999999</v>
      </c>
      <c r="D3035" s="62">
        <f t="shared" si="94"/>
        <v>0.33651874555266487</v>
      </c>
      <c r="E3035">
        <v>-1.3195930634007696E-3</v>
      </c>
      <c r="G3035">
        <v>3028</v>
      </c>
      <c r="H3035">
        <f t="shared" ca="1" si="95"/>
        <v>1.0917587961780374E-2</v>
      </c>
    </row>
    <row r="3036" spans="2:8" x14ac:dyDescent="0.3">
      <c r="B3036" s="205">
        <v>43248</v>
      </c>
      <c r="C3036" s="81">
        <v>356.57028200000002</v>
      </c>
      <c r="D3036" s="62">
        <f t="shared" si="94"/>
        <v>0.11330480966468087</v>
      </c>
      <c r="E3036">
        <v>-1.3216729928333143E-3</v>
      </c>
      <c r="G3036">
        <v>3029</v>
      </c>
      <c r="H3036">
        <f t="shared" ca="1" si="95"/>
        <v>-2.1277664589442555E-2</v>
      </c>
    </row>
    <row r="3037" spans="2:8" x14ac:dyDescent="0.3">
      <c r="B3037" s="205">
        <v>43061</v>
      </c>
      <c r="C3037" s="81">
        <v>320.280914</v>
      </c>
      <c r="D3037" s="62">
        <f t="shared" si="94"/>
        <v>13.898711056772308</v>
      </c>
      <c r="E3037">
        <v>-1.3241179605843838E-3</v>
      </c>
      <c r="G3037">
        <v>3030</v>
      </c>
      <c r="H3037">
        <f t="shared" ca="1" si="95"/>
        <v>6.3942248800886989E-2</v>
      </c>
    </row>
    <row r="3038" spans="2:8" x14ac:dyDescent="0.3">
      <c r="B3038" s="205">
        <v>38607</v>
      </c>
      <c r="C3038" s="81">
        <v>21.497223000000002</v>
      </c>
      <c r="D3038" s="62">
        <f t="shared" si="94"/>
        <v>2.7870559323526822</v>
      </c>
      <c r="E3038">
        <v>-1.3270593705065989E-3</v>
      </c>
      <c r="G3038">
        <v>3031</v>
      </c>
      <c r="H3038">
        <f t="shared" ca="1" si="95"/>
        <v>-7.9012497022557596E-3</v>
      </c>
    </row>
    <row r="3039" spans="2:8" x14ac:dyDescent="0.3">
      <c r="B3039" s="205">
        <v>37551</v>
      </c>
      <c r="C3039" s="81">
        <v>5.6764999999999999</v>
      </c>
      <c r="D3039" s="62">
        <f t="shared" si="94"/>
        <v>0</v>
      </c>
      <c r="E3039">
        <v>-1.3273997654839743E-3</v>
      </c>
      <c r="G3039">
        <v>3032</v>
      </c>
      <c r="H3039">
        <f t="shared" ca="1" si="95"/>
        <v>3.4650701172717025E-3</v>
      </c>
    </row>
    <row r="3040" spans="2:8" x14ac:dyDescent="0.3">
      <c r="B3040" s="205">
        <v>37545</v>
      </c>
      <c r="C3040" s="81">
        <v>5.6764999999999999</v>
      </c>
      <c r="D3040" s="62">
        <f t="shared" si="94"/>
        <v>-0.94365988503321396</v>
      </c>
      <c r="E3040">
        <v>-1.3273997654839743E-3</v>
      </c>
      <c r="G3040">
        <v>3033</v>
      </c>
      <c r="H3040">
        <f t="shared" ca="1" si="95"/>
        <v>-2.3418774991160098E-3</v>
      </c>
    </row>
    <row r="3041" spans="2:8" x14ac:dyDescent="0.3">
      <c r="B3041" s="205">
        <v>41019</v>
      </c>
      <c r="C3041" s="81">
        <v>100.754143</v>
      </c>
      <c r="D3041" s="62">
        <f t="shared" si="94"/>
        <v>16.772962605460336</v>
      </c>
      <c r="E3041">
        <v>-1.3284511222365944E-3</v>
      </c>
      <c r="G3041">
        <v>3034</v>
      </c>
      <c r="H3041">
        <f t="shared" ca="1" si="95"/>
        <v>2.9759836758961336E-2</v>
      </c>
    </row>
    <row r="3042" spans="2:8" x14ac:dyDescent="0.3">
      <c r="B3042" s="205">
        <v>37565</v>
      </c>
      <c r="C3042" s="81">
        <v>5.6689559999999997</v>
      </c>
      <c r="D3042" s="62">
        <f t="shared" si="94"/>
        <v>0</v>
      </c>
      <c r="E3042">
        <v>-1.3289879327050501E-3</v>
      </c>
      <c r="G3042">
        <v>3035</v>
      </c>
      <c r="H3042">
        <f t="shared" ca="1" si="95"/>
        <v>2.708218247903425E-2</v>
      </c>
    </row>
    <row r="3043" spans="2:8" x14ac:dyDescent="0.3">
      <c r="B3043" s="205">
        <v>37547</v>
      </c>
      <c r="C3043" s="81">
        <v>5.6689559999999997</v>
      </c>
      <c r="D3043" s="62">
        <f t="shared" si="94"/>
        <v>-7.9232008646483096E-3</v>
      </c>
      <c r="E3043">
        <v>-1.3289879327050501E-3</v>
      </c>
      <c r="G3043">
        <v>3036</v>
      </c>
      <c r="H3043">
        <f t="shared" ca="1" si="95"/>
        <v>5.0820919170095017E-3</v>
      </c>
    </row>
    <row r="3044" spans="2:8" x14ac:dyDescent="0.3">
      <c r="B3044" s="205">
        <v>37586</v>
      </c>
      <c r="C3044" s="81">
        <v>5.7142309999999998</v>
      </c>
      <c r="D3044" s="62">
        <f t="shared" si="94"/>
        <v>6.7204772303445489E-3</v>
      </c>
      <c r="E3044">
        <v>-1.3331331652877869E-3</v>
      </c>
      <c r="G3044">
        <v>3037</v>
      </c>
      <c r="H3044">
        <f t="shared" ca="1" si="95"/>
        <v>2.763402241842337E-4</v>
      </c>
    </row>
    <row r="3045" spans="2:8" x14ac:dyDescent="0.3">
      <c r="B3045" s="205">
        <v>37596</v>
      </c>
      <c r="C3045" s="81">
        <v>5.6760849999999996</v>
      </c>
      <c r="D3045" s="62">
        <f t="shared" si="94"/>
        <v>2.0204284826571962E-3</v>
      </c>
      <c r="E3045">
        <v>-1.3419047270516648E-3</v>
      </c>
      <c r="G3045">
        <v>3038</v>
      </c>
      <c r="H3045">
        <f t="shared" ca="1" si="95"/>
        <v>-2.5317345602322617E-2</v>
      </c>
    </row>
    <row r="3046" spans="2:8" x14ac:dyDescent="0.3">
      <c r="B3046" s="205">
        <v>37589</v>
      </c>
      <c r="C3046" s="81">
        <v>5.6646400000000003</v>
      </c>
      <c r="D3046" s="62">
        <f t="shared" si="94"/>
        <v>4.7359504953849423E-3</v>
      </c>
      <c r="E3046">
        <v>-1.3451404816766134E-3</v>
      </c>
      <c r="G3046">
        <v>3039</v>
      </c>
      <c r="H3046">
        <f t="shared" ca="1" si="95"/>
        <v>6.5941893008385497E-3</v>
      </c>
    </row>
    <row r="3047" spans="2:8" x14ac:dyDescent="0.3">
      <c r="B3047" s="205">
        <v>37672</v>
      </c>
      <c r="C3047" s="81">
        <v>5.6379390000000003</v>
      </c>
      <c r="D3047" s="62">
        <f t="shared" si="94"/>
        <v>-0.94245726096436033</v>
      </c>
      <c r="E3047">
        <v>-1.3516792812771684E-3</v>
      </c>
      <c r="G3047">
        <v>3040</v>
      </c>
      <c r="H3047">
        <f t="shared" ca="1" si="95"/>
        <v>3.6876860487012039E-2</v>
      </c>
    </row>
    <row r="3048" spans="2:8" x14ac:dyDescent="0.3">
      <c r="B3048" s="205">
        <v>40736</v>
      </c>
      <c r="C3048" s="81">
        <v>97.978286999999995</v>
      </c>
      <c r="D3048" s="62">
        <f t="shared" si="94"/>
        <v>16.556567432159291</v>
      </c>
      <c r="E3048">
        <v>-1.3586672351078755E-3</v>
      </c>
      <c r="G3048">
        <v>3041</v>
      </c>
      <c r="H3048">
        <f t="shared" ca="1" si="95"/>
        <v>2.0738808109856E-2</v>
      </c>
    </row>
    <row r="3049" spans="2:8" x14ac:dyDescent="0.3">
      <c r="B3049" s="205">
        <v>37623</v>
      </c>
      <c r="C3049" s="81">
        <v>5.5807200000000003</v>
      </c>
      <c r="D3049" s="62">
        <f t="shared" si="94"/>
        <v>-0.97614977547141379</v>
      </c>
      <c r="E3049">
        <v>-1.3651616962361628E-3</v>
      </c>
      <c r="G3049">
        <v>3042</v>
      </c>
      <c r="H3049">
        <f t="shared" ca="1" si="95"/>
        <v>-3.7080960485388323E-2</v>
      </c>
    </row>
    <row r="3050" spans="2:8" x14ac:dyDescent="0.3">
      <c r="B3050" s="205">
        <v>42165</v>
      </c>
      <c r="C3050" s="81">
        <v>233.99025</v>
      </c>
      <c r="D3050" s="62">
        <f t="shared" si="94"/>
        <v>4.5441976381255191</v>
      </c>
      <c r="E3050">
        <v>-1.3792679259602718E-3</v>
      </c>
      <c r="G3050">
        <v>3043</v>
      </c>
      <c r="H3050">
        <f t="shared" ca="1" si="95"/>
        <v>1.9976811007102996E-2</v>
      </c>
    </row>
    <row r="3051" spans="2:8" x14ac:dyDescent="0.3">
      <c r="B3051" s="205">
        <v>39090</v>
      </c>
      <c r="C3051" s="81">
        <v>42.204529000000001</v>
      </c>
      <c r="D3051" s="62">
        <f t="shared" si="94"/>
        <v>1.4241160220550209</v>
      </c>
      <c r="E3051">
        <v>-1.3838813585854712E-3</v>
      </c>
      <c r="G3051">
        <v>3044</v>
      </c>
      <c r="H3051">
        <f t="shared" ca="1" si="95"/>
        <v>7.3690794307831745E-3</v>
      </c>
    </row>
    <row r="3052" spans="2:8" x14ac:dyDescent="0.3">
      <c r="B3052" s="205">
        <v>38505</v>
      </c>
      <c r="C3052" s="81">
        <v>17.410276</v>
      </c>
      <c r="D3052" s="62">
        <f t="shared" si="94"/>
        <v>-0.96740393820461312</v>
      </c>
      <c r="E3052">
        <v>-1.3878825015244745E-3</v>
      </c>
      <c r="G3052">
        <v>3045</v>
      </c>
      <c r="H3052">
        <f t="shared" ca="1" si="95"/>
        <v>-1.3150328677348083E-2</v>
      </c>
    </row>
    <row r="3053" spans="2:8" x14ac:dyDescent="0.3">
      <c r="B3053" s="205">
        <v>45008</v>
      </c>
      <c r="C3053" s="81">
        <v>534.12207000000001</v>
      </c>
      <c r="D3053" s="62">
        <f t="shared" si="94"/>
        <v>1.2880429162055465</v>
      </c>
      <c r="E3053">
        <v>-1.38853047532873E-3</v>
      </c>
      <c r="G3053">
        <v>3046</v>
      </c>
      <c r="H3053">
        <f t="shared" ca="1" si="95"/>
        <v>-1.6949193689887208E-2</v>
      </c>
    </row>
    <row r="3054" spans="2:8" x14ac:dyDescent="0.3">
      <c r="B3054" s="205">
        <v>42408</v>
      </c>
      <c r="C3054" s="81">
        <v>233.44058200000001</v>
      </c>
      <c r="D3054" s="62">
        <f t="shared" si="94"/>
        <v>10.457192420622796</v>
      </c>
      <c r="E3054">
        <v>-1.3926824236789002E-3</v>
      </c>
      <c r="G3054">
        <v>3047</v>
      </c>
      <c r="H3054">
        <f t="shared" ca="1" si="95"/>
        <v>-3.9682762263917593E-3</v>
      </c>
    </row>
    <row r="3055" spans="2:8" x14ac:dyDescent="0.3">
      <c r="B3055" s="205">
        <v>38593</v>
      </c>
      <c r="C3055" s="81">
        <v>20.375025000000001</v>
      </c>
      <c r="D3055" s="62">
        <f t="shared" si="94"/>
        <v>-0.54315983989111727</v>
      </c>
      <c r="E3055">
        <v>-1.3998518985902265E-3</v>
      </c>
      <c r="G3055">
        <v>3048</v>
      </c>
      <c r="H3055">
        <f t="shared" ca="1" si="95"/>
        <v>-2.1293257779245026E-2</v>
      </c>
    </row>
    <row r="3056" spans="2:8" x14ac:dyDescent="0.3">
      <c r="B3056" s="205">
        <v>39367</v>
      </c>
      <c r="C3056" s="81">
        <v>44.599899000000001</v>
      </c>
      <c r="D3056" s="62">
        <f t="shared" si="94"/>
        <v>-0.52421368960008463</v>
      </c>
      <c r="E3056">
        <v>-1.4154184853560515E-3</v>
      </c>
      <c r="G3056">
        <v>3049</v>
      </c>
      <c r="H3056">
        <f t="shared" ca="1" si="95"/>
        <v>-5.0949289063869002E-2</v>
      </c>
    </row>
    <row r="3057" spans="2:8" x14ac:dyDescent="0.3">
      <c r="B3057" s="205">
        <v>40961</v>
      </c>
      <c r="C3057" s="81">
        <v>93.739349000000004</v>
      </c>
      <c r="D3057" s="62">
        <f t="shared" si="94"/>
        <v>-0.82884534433134216</v>
      </c>
      <c r="E3057">
        <v>-1.4278913332095103E-3</v>
      </c>
      <c r="G3057">
        <v>3050</v>
      </c>
      <c r="H3057">
        <f t="shared" ca="1" si="95"/>
        <v>1.0636362529981198E-2</v>
      </c>
    </row>
    <row r="3058" spans="2:8" x14ac:dyDescent="0.3">
      <c r="B3058" s="205">
        <v>44876</v>
      </c>
      <c r="C3058" s="81">
        <v>547.68798800000002</v>
      </c>
      <c r="D3058" s="62">
        <f t="shared" si="94"/>
        <v>4.9857493853734454</v>
      </c>
      <c r="E3058">
        <v>-1.4443111200643653E-3</v>
      </c>
      <c r="G3058">
        <v>3051</v>
      </c>
      <c r="H3058">
        <f t="shared" ca="1" si="95"/>
        <v>1.9874741227543517E-2</v>
      </c>
    </row>
    <row r="3059" spans="2:8" x14ac:dyDescent="0.3">
      <c r="B3059" s="205">
        <v>40682</v>
      </c>
      <c r="C3059" s="81">
        <v>91.498649999999998</v>
      </c>
      <c r="D3059" s="62">
        <f t="shared" si="94"/>
        <v>-7.3432944594553316E-3</v>
      </c>
      <c r="E3059">
        <v>-1.446254556255252E-3</v>
      </c>
      <c r="G3059">
        <v>3052</v>
      </c>
      <c r="H3059">
        <f t="shared" ca="1" si="95"/>
        <v>7.1222559965922151E-3</v>
      </c>
    </row>
    <row r="3060" spans="2:8" x14ac:dyDescent="0.3">
      <c r="B3060" s="205">
        <v>40954</v>
      </c>
      <c r="C3060" s="81">
        <v>92.175522000000001</v>
      </c>
      <c r="D3060" s="62">
        <f t="shared" si="94"/>
        <v>-0.83774774494054038</v>
      </c>
      <c r="E3060">
        <v>-1.4521571273703566E-3</v>
      </c>
      <c r="G3060">
        <v>3053</v>
      </c>
      <c r="H3060">
        <f t="shared" ca="1" si="95"/>
        <v>-9.9172639372771335E-3</v>
      </c>
    </row>
    <row r="3061" spans="2:8" x14ac:dyDescent="0.3">
      <c r="B3061" s="205">
        <v>44392</v>
      </c>
      <c r="C3061" s="81">
        <v>568.100098</v>
      </c>
      <c r="D3061" s="62">
        <f t="shared" si="94"/>
        <v>2.6473743836549888</v>
      </c>
      <c r="E3061">
        <v>-1.4522671125938834E-3</v>
      </c>
      <c r="G3061">
        <v>3054</v>
      </c>
      <c r="H3061">
        <f t="shared" ca="1" si="95"/>
        <v>-9.4639371370398954E-3</v>
      </c>
    </row>
    <row r="3062" spans="2:8" x14ac:dyDescent="0.3">
      <c r="B3062" s="205">
        <v>41689</v>
      </c>
      <c r="C3062" s="81">
        <v>155.75590500000001</v>
      </c>
      <c r="D3062" s="62">
        <f t="shared" si="94"/>
        <v>5.9339855291538894</v>
      </c>
      <c r="E3062">
        <v>-1.4637185548162408E-3</v>
      </c>
      <c r="G3062">
        <v>3055</v>
      </c>
      <c r="H3062">
        <f t="shared" ca="1" si="95"/>
        <v>1.2402253005753018E-3</v>
      </c>
    </row>
    <row r="3063" spans="2:8" x14ac:dyDescent="0.3">
      <c r="B3063" s="205">
        <v>38666</v>
      </c>
      <c r="C3063" s="81">
        <v>22.462681</v>
      </c>
      <c r="D3063" s="62">
        <f t="shared" si="94"/>
        <v>1.3736383999751618E-2</v>
      </c>
      <c r="E3063">
        <v>-1.4645069223679997E-3</v>
      </c>
      <c r="G3063">
        <v>3056</v>
      </c>
      <c r="H3063">
        <f t="shared" ca="1" si="95"/>
        <v>3.0547612840596615E-2</v>
      </c>
    </row>
    <row r="3064" spans="2:8" x14ac:dyDescent="0.3">
      <c r="B3064" s="205">
        <v>38609</v>
      </c>
      <c r="C3064" s="81">
        <v>22.158306</v>
      </c>
      <c r="D3064" s="62">
        <f t="shared" si="94"/>
        <v>-0.47973179720386117</v>
      </c>
      <c r="E3064">
        <v>-1.4708251496274559E-3</v>
      </c>
      <c r="G3064">
        <v>3057</v>
      </c>
      <c r="H3064">
        <f t="shared" ca="1" si="95"/>
        <v>5.521220664886748E-2</v>
      </c>
    </row>
    <row r="3065" spans="2:8" x14ac:dyDescent="0.3">
      <c r="B3065" s="205">
        <v>39580</v>
      </c>
      <c r="C3065" s="81">
        <v>42.590159999999997</v>
      </c>
      <c r="D3065" s="62">
        <f t="shared" si="94"/>
        <v>-0.72074566070613777</v>
      </c>
      <c r="E3065">
        <v>-1.4919422062237495E-3</v>
      </c>
      <c r="G3065">
        <v>3058</v>
      </c>
      <c r="H3065">
        <f t="shared" ca="1" si="95"/>
        <v>1.4201395206014225E-2</v>
      </c>
    </row>
    <row r="3066" spans="2:8" x14ac:dyDescent="0.3">
      <c r="B3066" s="205">
        <v>41628</v>
      </c>
      <c r="C3066" s="81">
        <v>152.51387</v>
      </c>
      <c r="D3066" s="62">
        <f t="shared" si="94"/>
        <v>-0.60310988137426869</v>
      </c>
      <c r="E3066">
        <v>-1.4945906518787383E-3</v>
      </c>
      <c r="G3066">
        <v>3059</v>
      </c>
      <c r="H3066">
        <f t="shared" ca="1" si="95"/>
        <v>1.2522656808482819E-2</v>
      </c>
    </row>
    <row r="3067" spans="2:8" x14ac:dyDescent="0.3">
      <c r="B3067" s="205">
        <v>43644</v>
      </c>
      <c r="C3067" s="81">
        <v>384.27227800000003</v>
      </c>
      <c r="D3067" s="62">
        <f t="shared" si="94"/>
        <v>-0.20451001704373808</v>
      </c>
      <c r="E3067">
        <v>-1.4958712487500214E-3</v>
      </c>
      <c r="G3067">
        <v>3060</v>
      </c>
      <c r="H3067">
        <f t="shared" ca="1" si="95"/>
        <v>2.6744401190434162E-2</v>
      </c>
    </row>
    <row r="3068" spans="2:8" x14ac:dyDescent="0.3">
      <c r="B3068" s="205">
        <v>43886</v>
      </c>
      <c r="C3068" s="81">
        <v>483.06362899999999</v>
      </c>
      <c r="D3068" s="62">
        <f t="shared" si="94"/>
        <v>3.0436679119021077</v>
      </c>
      <c r="E3068">
        <v>-1.4970259527299628E-3</v>
      </c>
      <c r="G3068">
        <v>3061</v>
      </c>
      <c r="H3068">
        <f t="shared" ca="1" si="95"/>
        <v>-1.1989935514252748E-2</v>
      </c>
    </row>
    <row r="3069" spans="2:8" x14ac:dyDescent="0.3">
      <c r="B3069" s="205">
        <v>41207</v>
      </c>
      <c r="C3069" s="81">
        <v>119.46174600000001</v>
      </c>
      <c r="D3069" s="62">
        <f t="shared" si="94"/>
        <v>-0.75192336737829746</v>
      </c>
      <c r="E3069">
        <v>-1.5036069381863225E-3</v>
      </c>
      <c r="G3069">
        <v>3062</v>
      </c>
      <c r="H3069">
        <f t="shared" ca="1" si="95"/>
        <v>1.4859985072469491E-2</v>
      </c>
    </row>
    <row r="3070" spans="2:8" x14ac:dyDescent="0.3">
      <c r="B3070" s="205">
        <v>44057</v>
      </c>
      <c r="C3070" s="81">
        <v>481.55178799999999</v>
      </c>
      <c r="D3070" s="62">
        <f t="shared" si="94"/>
        <v>10.454966828294765</v>
      </c>
      <c r="E3070">
        <v>-1.506522112165053E-3</v>
      </c>
      <c r="G3070">
        <v>3063</v>
      </c>
      <c r="H3070">
        <f t="shared" ca="1" si="95"/>
        <v>-2.2382066564465525E-2</v>
      </c>
    </row>
    <row r="3071" spans="2:8" x14ac:dyDescent="0.3">
      <c r="B3071" s="205">
        <v>39517</v>
      </c>
      <c r="C3071" s="81">
        <v>42.038688999999998</v>
      </c>
      <c r="D3071" s="62">
        <f t="shared" si="94"/>
        <v>-0.64211972694347852</v>
      </c>
      <c r="E3071">
        <v>-1.5114604716010924E-3</v>
      </c>
      <c r="G3071">
        <v>3064</v>
      </c>
      <c r="H3071">
        <f t="shared" ca="1" si="95"/>
        <v>-7.4557661318670988E-3</v>
      </c>
    </row>
    <row r="3072" spans="2:8" x14ac:dyDescent="0.3">
      <c r="B3072" s="205">
        <v>41257</v>
      </c>
      <c r="C3072" s="81">
        <v>117.46579</v>
      </c>
      <c r="D3072" s="62">
        <f t="shared" si="94"/>
        <v>0.37190174224685102</v>
      </c>
      <c r="E3072">
        <v>-1.5374002117867075E-3</v>
      </c>
      <c r="G3072">
        <v>3065</v>
      </c>
      <c r="H3072">
        <f t="shared" ca="1" si="95"/>
        <v>3.6022829617518896E-2</v>
      </c>
    </row>
    <row r="3073" spans="2:8" x14ac:dyDescent="0.3">
      <c r="B3073" s="205">
        <v>40617</v>
      </c>
      <c r="C3073" s="81">
        <v>85.622596999999999</v>
      </c>
      <c r="D3073" s="62">
        <f t="shared" si="94"/>
        <v>10.392593468790469</v>
      </c>
      <c r="E3073">
        <v>-1.5454469561919336E-3</v>
      </c>
      <c r="G3073">
        <v>3066</v>
      </c>
      <c r="H3073">
        <f t="shared" ca="1" si="95"/>
        <v>-3.541097384523758E-2</v>
      </c>
    </row>
    <row r="3074" spans="2:8" x14ac:dyDescent="0.3">
      <c r="B3074" s="205">
        <v>37839</v>
      </c>
      <c r="C3074" s="81">
        <v>7.5156369999999999</v>
      </c>
      <c r="D3074" s="62">
        <f t="shared" si="94"/>
        <v>-0.93554714098486669</v>
      </c>
      <c r="E3074">
        <v>-1.5463759338204071E-3</v>
      </c>
      <c r="G3074">
        <v>3067</v>
      </c>
      <c r="H3074">
        <f t="shared" ca="1" si="95"/>
        <v>-3.4634651204046178E-2</v>
      </c>
    </row>
    <row r="3075" spans="2:8" x14ac:dyDescent="0.3">
      <c r="B3075" s="205">
        <v>41292</v>
      </c>
      <c r="C3075" s="81">
        <v>116.606728</v>
      </c>
      <c r="D3075" s="62">
        <f t="shared" si="94"/>
        <v>3.8794968232566516E-4</v>
      </c>
      <c r="E3075">
        <v>-1.5485123310420648E-3</v>
      </c>
      <c r="G3075">
        <v>3068</v>
      </c>
      <c r="H3075">
        <f t="shared" ca="1" si="95"/>
        <v>1.7170859288335599E-2</v>
      </c>
    </row>
    <row r="3076" spans="2:8" x14ac:dyDescent="0.3">
      <c r="B3076" s="205">
        <v>41274</v>
      </c>
      <c r="C3076" s="81">
        <v>116.561508</v>
      </c>
      <c r="D3076" s="62">
        <f t="shared" si="94"/>
        <v>-0.65008806718512779</v>
      </c>
      <c r="E3076">
        <v>-1.5493772758764137E-3</v>
      </c>
      <c r="G3076">
        <v>3069</v>
      </c>
      <c r="H3076">
        <f t="shared" ca="1" si="95"/>
        <v>4.8334547061524784E-2</v>
      </c>
    </row>
    <row r="3077" spans="2:8" x14ac:dyDescent="0.3">
      <c r="B3077" s="205">
        <v>43096</v>
      </c>
      <c r="C3077" s="81">
        <v>333.11669899999998</v>
      </c>
      <c r="D3077" s="62">
        <f t="shared" si="94"/>
        <v>-0.3273504848234241</v>
      </c>
      <c r="E3077">
        <v>-1.5558103836784589E-3</v>
      </c>
      <c r="G3077">
        <v>3070</v>
      </c>
      <c r="H3077">
        <f t="shared" ca="1" si="95"/>
        <v>-3.2201771772151389E-2</v>
      </c>
    </row>
    <row r="3078" spans="2:8" x14ac:dyDescent="0.3">
      <c r="B3078" s="205">
        <v>43871</v>
      </c>
      <c r="C3078" s="81">
        <v>495.23071299999998</v>
      </c>
      <c r="D3078" s="62">
        <f t="shared" si="94"/>
        <v>-0.20698793069170007</v>
      </c>
      <c r="E3078">
        <v>-1.5576166655150562E-3</v>
      </c>
      <c r="G3078">
        <v>3071</v>
      </c>
      <c r="H3078">
        <f t="shared" ca="1" si="95"/>
        <v>1.9640398441959014E-2</v>
      </c>
    </row>
    <row r="3079" spans="2:8" x14ac:dyDescent="0.3">
      <c r="B3079" s="205">
        <v>44453</v>
      </c>
      <c r="C3079" s="81">
        <v>624.49328600000001</v>
      </c>
      <c r="D3079" s="62">
        <f t="shared" si="94"/>
        <v>1.0847534740995826</v>
      </c>
      <c r="E3079">
        <v>-1.5620086796898414E-3</v>
      </c>
      <c r="G3079">
        <v>3072</v>
      </c>
      <c r="H3079">
        <f t="shared" ca="1" si="95"/>
        <v>-4.968206263691495E-2</v>
      </c>
    </row>
    <row r="3080" spans="2:8" x14ac:dyDescent="0.3">
      <c r="B3080" s="205">
        <v>43027</v>
      </c>
      <c r="C3080" s="81">
        <v>299.55258199999997</v>
      </c>
      <c r="D3080" s="62">
        <f t="shared" ref="D3080:D3143" si="96">(C3080-C3081)/C3081</f>
        <v>39.740620421734889</v>
      </c>
      <c r="E3080">
        <v>-1.5671610733700705E-3</v>
      </c>
      <c r="G3080">
        <v>3073</v>
      </c>
      <c r="H3080">
        <f t="shared" ca="1" si="95"/>
        <v>-8.2492849624663271E-4</v>
      </c>
    </row>
    <row r="3081" spans="2:8" x14ac:dyDescent="0.3">
      <c r="B3081" s="205">
        <v>37834</v>
      </c>
      <c r="C3081" s="81">
        <v>7.3526759999999998</v>
      </c>
      <c r="D3081" s="62">
        <f t="shared" si="96"/>
        <v>-0.81980520900833276</v>
      </c>
      <c r="E3081">
        <v>-1.580866008230518E-3</v>
      </c>
      <c r="G3081">
        <v>3074</v>
      </c>
      <c r="H3081">
        <f t="shared" ref="H3081:H3144" ca="1" si="97">_xlfn.NORM.INV(RAND(),N$10,N$11)</f>
        <v>1.7709865465076757E-2</v>
      </c>
    </row>
    <row r="3082" spans="2:8" x14ac:dyDescent="0.3">
      <c r="B3082" s="205">
        <v>39891</v>
      </c>
      <c r="C3082" s="81">
        <v>40.804043</v>
      </c>
      <c r="D3082" s="62">
        <f t="shared" si="96"/>
        <v>-0.88714197052461929</v>
      </c>
      <c r="E3082">
        <v>-1.5822130507387002E-3</v>
      </c>
      <c r="G3082">
        <v>3075</v>
      </c>
      <c r="H3082">
        <f t="shared" ca="1" si="97"/>
        <v>1.6227082311147722E-2</v>
      </c>
    </row>
    <row r="3083" spans="2:8" x14ac:dyDescent="0.3">
      <c r="B3083" s="205">
        <v>43293</v>
      </c>
      <c r="C3083" s="81">
        <v>361.55197099999998</v>
      </c>
      <c r="D3083" s="62">
        <f t="shared" si="96"/>
        <v>-0.31419110295436409</v>
      </c>
      <c r="E3083">
        <v>-1.5845102962200063E-3</v>
      </c>
      <c r="G3083">
        <v>3076</v>
      </c>
      <c r="H3083">
        <f t="shared" ca="1" si="97"/>
        <v>2.89756525393602E-2</v>
      </c>
    </row>
    <row r="3084" spans="2:8" x14ac:dyDescent="0.3">
      <c r="B3084" s="205">
        <v>44967</v>
      </c>
      <c r="C3084" s="81">
        <v>527.19055200000003</v>
      </c>
      <c r="D3084" s="62">
        <f t="shared" si="96"/>
        <v>0.80846610089089732</v>
      </c>
      <c r="E3084">
        <v>-1.5939841490015896E-3</v>
      </c>
      <c r="G3084">
        <v>3077</v>
      </c>
      <c r="H3084">
        <f t="shared" ca="1" si="97"/>
        <v>-2.3839724699188942E-2</v>
      </c>
    </row>
    <row r="3085" spans="2:8" x14ac:dyDescent="0.3">
      <c r="B3085" s="205">
        <v>42947</v>
      </c>
      <c r="C3085" s="81">
        <v>291.51254299999999</v>
      </c>
      <c r="D3085" s="62">
        <f t="shared" si="96"/>
        <v>6.4432863348113223</v>
      </c>
      <c r="E3085">
        <v>-1.6103144347988005E-3</v>
      </c>
      <c r="G3085">
        <v>3078</v>
      </c>
      <c r="H3085">
        <f t="shared" ca="1" si="97"/>
        <v>4.1153993913798231E-3</v>
      </c>
    </row>
    <row r="3086" spans="2:8" x14ac:dyDescent="0.3">
      <c r="B3086" s="205">
        <v>39175</v>
      </c>
      <c r="C3086" s="81">
        <v>39.164493999999998</v>
      </c>
      <c r="D3086" s="62">
        <f t="shared" si="96"/>
        <v>2.9754304767248811</v>
      </c>
      <c r="E3086">
        <v>-1.6110557817166473E-3</v>
      </c>
      <c r="G3086">
        <v>3079</v>
      </c>
      <c r="H3086">
        <f t="shared" ca="1" si="97"/>
        <v>-8.7072944983774148E-4</v>
      </c>
    </row>
    <row r="3087" spans="2:8" x14ac:dyDescent="0.3">
      <c r="B3087" s="205">
        <v>38253</v>
      </c>
      <c r="C3087" s="81">
        <v>9.8516359999999992</v>
      </c>
      <c r="D3087" s="62">
        <f t="shared" si="96"/>
        <v>-0.98113080979617984</v>
      </c>
      <c r="E3087">
        <v>-1.6151893059023657E-3</v>
      </c>
      <c r="G3087">
        <v>3080</v>
      </c>
      <c r="H3087">
        <f t="shared" ca="1" si="97"/>
        <v>1.4370341782968348E-2</v>
      </c>
    </row>
    <row r="3088" spans="2:8" x14ac:dyDescent="0.3">
      <c r="B3088" s="205">
        <v>45219</v>
      </c>
      <c r="C3088" s="81">
        <v>522.10168499999997</v>
      </c>
      <c r="D3088" s="62">
        <f t="shared" si="96"/>
        <v>29.036844060093745</v>
      </c>
      <c r="E3088">
        <v>-1.6170691699510266E-3</v>
      </c>
      <c r="G3088">
        <v>3081</v>
      </c>
      <c r="H3088">
        <f t="shared" ca="1" si="97"/>
        <v>-1.1263812327965868E-2</v>
      </c>
    </row>
    <row r="3089" spans="2:8" x14ac:dyDescent="0.3">
      <c r="B3089" s="205">
        <v>38506</v>
      </c>
      <c r="C3089" s="81">
        <v>17.382041999999998</v>
      </c>
      <c r="D3089" s="62">
        <f t="shared" si="96"/>
        <v>0.81068897684548769</v>
      </c>
      <c r="E3089">
        <v>-1.6216859514462151E-3</v>
      </c>
      <c r="G3089">
        <v>3082</v>
      </c>
      <c r="H3089">
        <f t="shared" ca="1" si="97"/>
        <v>-1.4324306251901151E-2</v>
      </c>
    </row>
    <row r="3090" spans="2:8" x14ac:dyDescent="0.3">
      <c r="B3090" s="205">
        <v>38089</v>
      </c>
      <c r="C3090" s="81">
        <v>9.5996839999999999</v>
      </c>
      <c r="D3090" s="62">
        <f t="shared" si="96"/>
        <v>-0.98135843841411285</v>
      </c>
      <c r="E3090">
        <v>-1.6277123989959872E-3</v>
      </c>
      <c r="G3090">
        <v>3083</v>
      </c>
      <c r="H3090">
        <f t="shared" ca="1" si="97"/>
        <v>4.2593351481485017E-3</v>
      </c>
    </row>
    <row r="3091" spans="2:8" x14ac:dyDescent="0.3">
      <c r="B3091" s="205">
        <v>45035</v>
      </c>
      <c r="C3091" s="81">
        <v>514.961365</v>
      </c>
      <c r="D3091" s="62">
        <f t="shared" si="96"/>
        <v>12.040570689070377</v>
      </c>
      <c r="E3091">
        <v>-1.6318940277173111E-3</v>
      </c>
      <c r="G3091">
        <v>3084</v>
      </c>
      <c r="H3091">
        <f t="shared" ca="1" si="97"/>
        <v>-4.2365915799768353E-3</v>
      </c>
    </row>
    <row r="3092" spans="2:8" x14ac:dyDescent="0.3">
      <c r="B3092" s="205">
        <v>39862</v>
      </c>
      <c r="C3092" s="81">
        <v>39.489173999999998</v>
      </c>
      <c r="D3092" s="62">
        <f t="shared" si="96"/>
        <v>1.673843876887938</v>
      </c>
      <c r="E3092">
        <v>-1.6347088283453822E-3</v>
      </c>
      <c r="G3092">
        <v>3085</v>
      </c>
      <c r="H3092">
        <f t="shared" ca="1" si="97"/>
        <v>7.3259452418006198E-3</v>
      </c>
    </row>
    <row r="3093" spans="2:8" x14ac:dyDescent="0.3">
      <c r="B3093" s="205">
        <v>38439</v>
      </c>
      <c r="C3093" s="81">
        <v>14.768691</v>
      </c>
      <c r="D3093" s="62">
        <f t="shared" si="96"/>
        <v>-0.9725466340839013</v>
      </c>
      <c r="E3093">
        <v>-1.6355834824927913E-3</v>
      </c>
      <c r="G3093">
        <v>3086</v>
      </c>
      <c r="H3093">
        <f t="shared" ca="1" si="97"/>
        <v>-7.7251603223809787E-3</v>
      </c>
    </row>
    <row r="3094" spans="2:8" x14ac:dyDescent="0.3">
      <c r="B3094" s="205">
        <v>44757</v>
      </c>
      <c r="C3094" s="81">
        <v>537.95556599999998</v>
      </c>
      <c r="D3094" s="62">
        <f t="shared" si="96"/>
        <v>43.139599814401443</v>
      </c>
      <c r="E3094">
        <v>-1.6388153378530329E-3</v>
      </c>
      <c r="G3094">
        <v>3087</v>
      </c>
      <c r="H3094">
        <f t="shared" ca="1" si="97"/>
        <v>3.4613552275928036E-2</v>
      </c>
    </row>
    <row r="3095" spans="2:8" x14ac:dyDescent="0.3">
      <c r="B3095" s="205">
        <v>38296</v>
      </c>
      <c r="C3095" s="81">
        <v>12.187595</v>
      </c>
      <c r="D3095" s="62">
        <f t="shared" si="96"/>
        <v>-0.68588190169106722</v>
      </c>
      <c r="E3095">
        <v>-1.6518181877756798E-3</v>
      </c>
      <c r="G3095">
        <v>3088</v>
      </c>
      <c r="H3095">
        <f t="shared" ca="1" si="97"/>
        <v>-3.0016218591290177E-2</v>
      </c>
    </row>
    <row r="3096" spans="2:8" x14ac:dyDescent="0.3">
      <c r="B3096" s="205">
        <v>39869</v>
      </c>
      <c r="C3096" s="81">
        <v>38.799404000000003</v>
      </c>
      <c r="D3096" s="62">
        <f t="shared" si="96"/>
        <v>-0.84423408201725869</v>
      </c>
      <c r="E3096">
        <v>-1.6642101568229675E-3</v>
      </c>
      <c r="G3096">
        <v>3089</v>
      </c>
      <c r="H3096">
        <f t="shared" ca="1" si="97"/>
        <v>4.6514335376745142E-3</v>
      </c>
    </row>
    <row r="3097" spans="2:8" x14ac:dyDescent="0.3">
      <c r="B3097" s="205">
        <v>42178</v>
      </c>
      <c r="C3097" s="81">
        <v>249.08789100000001</v>
      </c>
      <c r="D3097" s="62">
        <f t="shared" si="96"/>
        <v>-6.2314233840429526E-3</v>
      </c>
      <c r="E3097">
        <v>-1.6654160625566954E-3</v>
      </c>
      <c r="G3097">
        <v>3090</v>
      </c>
      <c r="H3097">
        <f t="shared" ca="1" si="97"/>
        <v>1.0537135277098545E-2</v>
      </c>
    </row>
    <row r="3098" spans="2:8" x14ac:dyDescent="0.3">
      <c r="B3098" s="205">
        <v>42348</v>
      </c>
      <c r="C3098" s="81">
        <v>250.64979600000001</v>
      </c>
      <c r="D3098" s="62">
        <f t="shared" si="96"/>
        <v>5.5302197268966875</v>
      </c>
      <c r="E3098">
        <v>-1.6671912581582369E-3</v>
      </c>
      <c r="G3098">
        <v>3091</v>
      </c>
      <c r="H3098">
        <f t="shared" ca="1" si="97"/>
        <v>-3.4308414534815854E-2</v>
      </c>
    </row>
    <row r="3099" spans="2:8" x14ac:dyDescent="0.3">
      <c r="B3099" s="205">
        <v>39703</v>
      </c>
      <c r="C3099" s="81">
        <v>38.383057000000001</v>
      </c>
      <c r="D3099" s="62">
        <f t="shared" si="96"/>
        <v>-0.76546437032492165</v>
      </c>
      <c r="E3099">
        <v>-1.6673792029857297E-3</v>
      </c>
      <c r="G3099">
        <v>3092</v>
      </c>
      <c r="H3099">
        <f t="shared" ca="1" si="97"/>
        <v>2.2511286258765133E-2</v>
      </c>
    </row>
    <row r="3100" spans="2:8" x14ac:dyDescent="0.3">
      <c r="B3100" s="205">
        <v>41765</v>
      </c>
      <c r="C3100" s="81">
        <v>163.65554800000001</v>
      </c>
      <c r="D3100" s="62">
        <f t="shared" si="96"/>
        <v>-0.25720627999929335</v>
      </c>
      <c r="E3100">
        <v>-1.6715532674047321E-3</v>
      </c>
      <c r="G3100">
        <v>3093</v>
      </c>
      <c r="H3100">
        <f t="shared" ca="1" si="97"/>
        <v>1.7345859156476517E-2</v>
      </c>
    </row>
    <row r="3101" spans="2:8" x14ac:dyDescent="0.3">
      <c r="B3101" s="205">
        <v>42396</v>
      </c>
      <c r="C3101" s="81">
        <v>220.32435599999999</v>
      </c>
      <c r="D3101" s="62">
        <f t="shared" si="96"/>
        <v>-0.61932329681678333</v>
      </c>
      <c r="E3101">
        <v>-1.6859628394008995E-3</v>
      </c>
      <c r="G3101">
        <v>3094</v>
      </c>
      <c r="H3101">
        <f t="shared" ca="1" si="97"/>
        <v>-4.3689415451683533E-2</v>
      </c>
    </row>
    <row r="3102" spans="2:8" x14ac:dyDescent="0.3">
      <c r="B3102" s="205">
        <v>44797</v>
      </c>
      <c r="C3102" s="81">
        <v>578.770264</v>
      </c>
      <c r="D3102" s="62">
        <f t="shared" si="96"/>
        <v>-3.5414586394739732E-2</v>
      </c>
      <c r="E3102">
        <v>-1.7005442279341913E-3</v>
      </c>
      <c r="G3102">
        <v>3095</v>
      </c>
      <c r="H3102">
        <f t="shared" ca="1" si="97"/>
        <v>-2.1036540991346164E-2</v>
      </c>
    </row>
    <row r="3103" spans="2:8" x14ac:dyDescent="0.3">
      <c r="B3103" s="205">
        <v>44487</v>
      </c>
      <c r="C3103" s="81">
        <v>600.01971400000002</v>
      </c>
      <c r="D3103" s="62">
        <f t="shared" si="96"/>
        <v>14.988738808417102</v>
      </c>
      <c r="E3103">
        <v>-1.7066212948803647E-3</v>
      </c>
      <c r="G3103">
        <v>3096</v>
      </c>
      <c r="H3103">
        <f t="shared" ca="1" si="97"/>
        <v>-7.4140685065381641E-3</v>
      </c>
    </row>
    <row r="3104" spans="2:8" x14ac:dyDescent="0.3">
      <c r="B3104" s="205">
        <v>39846</v>
      </c>
      <c r="C3104" s="81">
        <v>37.527645</v>
      </c>
      <c r="D3104" s="62">
        <f t="shared" si="96"/>
        <v>-0.91598140140009288</v>
      </c>
      <c r="E3104">
        <v>-1.7203249727948935E-3</v>
      </c>
      <c r="G3104">
        <v>3097</v>
      </c>
      <c r="H3104">
        <f t="shared" ca="1" si="97"/>
        <v>2.2433396662200473E-2</v>
      </c>
    </row>
    <row r="3105" spans="2:8" x14ac:dyDescent="0.3">
      <c r="B3105" s="205">
        <v>43986</v>
      </c>
      <c r="C3105" s="81">
        <v>446.65878300000003</v>
      </c>
      <c r="D3105" s="62">
        <f t="shared" si="96"/>
        <v>0.6494147748468474</v>
      </c>
      <c r="E3105">
        <v>-1.7267742203767446E-3</v>
      </c>
      <c r="G3105">
        <v>3098</v>
      </c>
      <c r="H3105">
        <f t="shared" ca="1" si="97"/>
        <v>-4.2485123452786822E-2</v>
      </c>
    </row>
    <row r="3106" spans="2:8" x14ac:dyDescent="0.3">
      <c r="B3106" s="205">
        <v>42837</v>
      </c>
      <c r="C3106" s="81">
        <v>270.79834</v>
      </c>
      <c r="D3106" s="62">
        <f t="shared" si="96"/>
        <v>22.250122626259973</v>
      </c>
      <c r="E3106">
        <v>-1.7274386815522174E-3</v>
      </c>
      <c r="G3106">
        <v>3099</v>
      </c>
      <c r="H3106">
        <f t="shared" ca="1" si="97"/>
        <v>-9.0919458132586381E-3</v>
      </c>
    </row>
    <row r="3107" spans="2:8" x14ac:dyDescent="0.3">
      <c r="B3107" s="205">
        <v>38328</v>
      </c>
      <c r="C3107" s="81">
        <v>11.647179</v>
      </c>
      <c r="D3107" s="62">
        <f t="shared" si="96"/>
        <v>-0.88721584363450567</v>
      </c>
      <c r="E3107">
        <v>-1.728071546036145E-3</v>
      </c>
      <c r="G3107">
        <v>3100</v>
      </c>
      <c r="H3107">
        <f t="shared" ca="1" si="97"/>
        <v>1.4764421953036327E-2</v>
      </c>
    </row>
    <row r="3108" spans="2:8" x14ac:dyDescent="0.3">
      <c r="B3108" s="205">
        <v>41100</v>
      </c>
      <c r="C3108" s="81">
        <v>103.269638</v>
      </c>
      <c r="D3108" s="62">
        <f t="shared" si="96"/>
        <v>-0.33239177854692453</v>
      </c>
      <c r="E3108">
        <v>-1.7390989638649166E-3</v>
      </c>
      <c r="G3108">
        <v>3101</v>
      </c>
      <c r="H3108">
        <f t="shared" ca="1" si="97"/>
        <v>-1.0010432144298181E-2</v>
      </c>
    </row>
    <row r="3109" spans="2:8" x14ac:dyDescent="0.3">
      <c r="B3109" s="205">
        <v>41557</v>
      </c>
      <c r="C3109" s="81">
        <v>154.68598900000001</v>
      </c>
      <c r="D3109" s="62">
        <f t="shared" si="96"/>
        <v>12.553171225527059</v>
      </c>
      <c r="E3109">
        <v>-1.7603521132728041E-3</v>
      </c>
      <c r="G3109">
        <v>3102</v>
      </c>
      <c r="H3109">
        <f t="shared" ca="1" si="97"/>
        <v>1.4981796865049222E-2</v>
      </c>
    </row>
    <row r="3110" spans="2:8" x14ac:dyDescent="0.3">
      <c r="B3110" s="205">
        <v>38348</v>
      </c>
      <c r="C3110" s="81">
        <v>11.413269</v>
      </c>
      <c r="D3110" s="62">
        <f t="shared" si="96"/>
        <v>3.3094262990652677E-2</v>
      </c>
      <c r="E3110">
        <v>-1.7636870952331934E-3</v>
      </c>
      <c r="G3110">
        <v>3103</v>
      </c>
      <c r="H3110">
        <f t="shared" ca="1" si="97"/>
        <v>-3.3347230654832576E-2</v>
      </c>
    </row>
    <row r="3111" spans="2:8" x14ac:dyDescent="0.3">
      <c r="B3111" s="205">
        <v>38035</v>
      </c>
      <c r="C3111" s="81">
        <v>11.047655000000001</v>
      </c>
      <c r="D3111" s="62">
        <f t="shared" si="96"/>
        <v>-0.92822141349964526</v>
      </c>
      <c r="E3111">
        <v>-1.7682842808382285E-3</v>
      </c>
      <c r="G3111">
        <v>3104</v>
      </c>
      <c r="H3111">
        <f t="shared" ca="1" si="97"/>
        <v>1.4947966409257375E-2</v>
      </c>
    </row>
    <row r="3112" spans="2:8" x14ac:dyDescent="0.3">
      <c r="B3112" s="205">
        <v>41561</v>
      </c>
      <c r="C3112" s="81">
        <v>153.91296399999999</v>
      </c>
      <c r="D3112" s="62">
        <f t="shared" si="96"/>
        <v>-0.71107009473842475</v>
      </c>
      <c r="E3112">
        <v>-1.7694691464793055E-3</v>
      </c>
      <c r="G3112">
        <v>3105</v>
      </c>
      <c r="H3112">
        <f t="shared" ca="1" si="97"/>
        <v>2.5061114389404258E-2</v>
      </c>
    </row>
    <row r="3113" spans="2:8" x14ac:dyDescent="0.3">
      <c r="B3113" s="205">
        <v>45328</v>
      </c>
      <c r="C3113" s="81">
        <v>532.70001200000002</v>
      </c>
      <c r="D3113" s="62">
        <f t="shared" si="96"/>
        <v>-4.4089844871917465E-2</v>
      </c>
      <c r="E3113">
        <v>-1.7802154169864989E-3</v>
      </c>
      <c r="G3113">
        <v>3106</v>
      </c>
      <c r="H3113">
        <f t="shared" ca="1" si="97"/>
        <v>-1.993308047144967E-2</v>
      </c>
    </row>
    <row r="3114" spans="2:8" x14ac:dyDescent="0.3">
      <c r="B3114" s="205">
        <v>45190</v>
      </c>
      <c r="C3114" s="81">
        <v>557.26995799999997</v>
      </c>
      <c r="D3114" s="62">
        <f t="shared" si="96"/>
        <v>5.2275552730528842E-3</v>
      </c>
      <c r="E3114">
        <v>-1.782082522439783E-3</v>
      </c>
      <c r="G3114">
        <v>3107</v>
      </c>
      <c r="H3114">
        <f t="shared" ca="1" si="97"/>
        <v>-1.5477371387302312E-2</v>
      </c>
    </row>
    <row r="3115" spans="2:8" x14ac:dyDescent="0.3">
      <c r="B3115" s="205">
        <v>44930</v>
      </c>
      <c r="C3115" s="81">
        <v>554.37194799999997</v>
      </c>
      <c r="D3115" s="62">
        <f t="shared" si="96"/>
        <v>4.4408365736436285E-2</v>
      </c>
      <c r="E3115">
        <v>-1.783043625064374E-3</v>
      </c>
      <c r="G3115">
        <v>3108</v>
      </c>
      <c r="H3115">
        <f t="shared" ca="1" si="97"/>
        <v>-4.1388697490301364E-2</v>
      </c>
    </row>
    <row r="3116" spans="2:8" x14ac:dyDescent="0.3">
      <c r="B3116" s="205">
        <v>45418</v>
      </c>
      <c r="C3116" s="81">
        <v>530.79998799999998</v>
      </c>
      <c r="D3116" s="62">
        <f t="shared" si="96"/>
        <v>2.8339316720332138E-3</v>
      </c>
      <c r="E3116">
        <v>-1.7865763986836204E-3</v>
      </c>
      <c r="G3116">
        <v>3109</v>
      </c>
      <c r="H3116">
        <f t="shared" ca="1" si="97"/>
        <v>-1.4479562003842771E-2</v>
      </c>
    </row>
    <row r="3117" spans="2:8" x14ac:dyDescent="0.3">
      <c r="B3117" s="205">
        <v>45282</v>
      </c>
      <c r="C3117" s="81">
        <v>529.29998799999998</v>
      </c>
      <c r="D3117" s="62">
        <f t="shared" si="96"/>
        <v>-3.0412251574046031E-2</v>
      </c>
      <c r="E3117">
        <v>-1.7916303630363323E-3</v>
      </c>
      <c r="G3117">
        <v>3110</v>
      </c>
      <c r="H3117">
        <f t="shared" ca="1" si="97"/>
        <v>1.638257340863163E-2</v>
      </c>
    </row>
    <row r="3118" spans="2:8" x14ac:dyDescent="0.3">
      <c r="B3118" s="205">
        <v>44595</v>
      </c>
      <c r="C3118" s="81">
        <v>545.90210000000002</v>
      </c>
      <c r="D3118" s="62">
        <f t="shared" si="96"/>
        <v>0.20187953685901031</v>
      </c>
      <c r="E3118">
        <v>-1.7938348574145402E-3</v>
      </c>
      <c r="G3118">
        <v>3111</v>
      </c>
      <c r="H3118">
        <f t="shared" ca="1" si="97"/>
        <v>9.0588760415506279E-3</v>
      </c>
    </row>
    <row r="3119" spans="2:8" x14ac:dyDescent="0.3">
      <c r="B3119" s="205">
        <v>43761</v>
      </c>
      <c r="C3119" s="81">
        <v>454.20700099999999</v>
      </c>
      <c r="D3119" s="62">
        <f t="shared" si="96"/>
        <v>8.5390574804620876</v>
      </c>
      <c r="E3119">
        <v>-1.7986247849655927E-3</v>
      </c>
      <c r="G3119">
        <v>3112</v>
      </c>
      <c r="H3119">
        <f t="shared" ca="1" si="97"/>
        <v>-3.6975979069614189E-2</v>
      </c>
    </row>
    <row r="3120" spans="2:8" x14ac:dyDescent="0.3">
      <c r="B3120" s="205">
        <v>39962</v>
      </c>
      <c r="C3120" s="81">
        <v>47.615501000000002</v>
      </c>
      <c r="D3120" s="62">
        <f t="shared" si="96"/>
        <v>-0.86877236117209955</v>
      </c>
      <c r="E3120">
        <v>-1.8073982536100386E-3</v>
      </c>
      <c r="G3120">
        <v>3113</v>
      </c>
      <c r="H3120">
        <f t="shared" ca="1" si="97"/>
        <v>4.5939226053584798E-3</v>
      </c>
    </row>
    <row r="3121" spans="2:8" x14ac:dyDescent="0.3">
      <c r="B3121" s="205">
        <v>43276</v>
      </c>
      <c r="C3121" s="81">
        <v>362.846588</v>
      </c>
      <c r="D3121" s="62">
        <f t="shared" si="96"/>
        <v>-7.5380286973823998E-2</v>
      </c>
      <c r="E3121">
        <v>-1.8174191323449902E-3</v>
      </c>
      <c r="G3121">
        <v>3114</v>
      </c>
      <c r="H3121">
        <f t="shared" ca="1" si="97"/>
        <v>-2.99305573325781E-2</v>
      </c>
    </row>
    <row r="3122" spans="2:8" x14ac:dyDescent="0.3">
      <c r="B3122" s="205">
        <v>43628</v>
      </c>
      <c r="C3122" s="81">
        <v>392.42791699999998</v>
      </c>
      <c r="D3122" s="62">
        <f t="shared" si="96"/>
        <v>4.5065644832886251</v>
      </c>
      <c r="E3122">
        <v>-1.8302902001733055E-3</v>
      </c>
      <c r="G3122">
        <v>3115</v>
      </c>
      <c r="H3122">
        <f t="shared" ca="1" si="97"/>
        <v>-5.6882506375904402E-3</v>
      </c>
    </row>
    <row r="3123" spans="2:8" x14ac:dyDescent="0.3">
      <c r="B3123" s="205">
        <v>40170</v>
      </c>
      <c r="C3123" s="81">
        <v>71.265472000000003</v>
      </c>
      <c r="D3123" s="62">
        <f t="shared" si="96"/>
        <v>-0.84015390090881059</v>
      </c>
      <c r="E3123">
        <v>-1.8355375653237253E-3</v>
      </c>
      <c r="G3123">
        <v>3116</v>
      </c>
      <c r="H3123">
        <f t="shared" ca="1" si="97"/>
        <v>9.8500214991893778E-3</v>
      </c>
    </row>
    <row r="3124" spans="2:8" x14ac:dyDescent="0.3">
      <c r="B3124" s="205">
        <v>43784</v>
      </c>
      <c r="C3124" s="81">
        <v>445.83804300000003</v>
      </c>
      <c r="D3124" s="62">
        <f t="shared" si="96"/>
        <v>8.7224525286370831</v>
      </c>
      <c r="E3124">
        <v>-1.8375100439925764E-3</v>
      </c>
      <c r="G3124">
        <v>3117</v>
      </c>
      <c r="H3124">
        <f t="shared" ca="1" si="97"/>
        <v>1.7367963096995436E-2</v>
      </c>
    </row>
    <row r="3125" spans="2:8" x14ac:dyDescent="0.3">
      <c r="B3125" s="205">
        <v>39385</v>
      </c>
      <c r="C3125" s="81">
        <v>45.856541</v>
      </c>
      <c r="D3125" s="62">
        <f t="shared" si="96"/>
        <v>-0.51749812048395705</v>
      </c>
      <c r="E3125">
        <v>-1.8466793988339558E-3</v>
      </c>
      <c r="G3125">
        <v>3118</v>
      </c>
      <c r="H3125">
        <f t="shared" ca="1" si="97"/>
        <v>7.2983925076635387E-3</v>
      </c>
    </row>
    <row r="3126" spans="2:8" x14ac:dyDescent="0.3">
      <c r="B3126" s="205">
        <v>40457</v>
      </c>
      <c r="C3126" s="81">
        <v>95.039092999999994</v>
      </c>
      <c r="D3126" s="62">
        <f t="shared" si="96"/>
        <v>5.2375885635767547</v>
      </c>
      <c r="E3126">
        <v>-1.8468739722924705E-3</v>
      </c>
      <c r="G3126">
        <v>3119</v>
      </c>
      <c r="H3126">
        <f t="shared" ca="1" si="97"/>
        <v>5.419413864483612E-3</v>
      </c>
    </row>
    <row r="3127" spans="2:8" x14ac:dyDescent="0.3">
      <c r="B3127" s="205">
        <v>38462</v>
      </c>
      <c r="C3127" s="81">
        <v>15.236511999999999</v>
      </c>
      <c r="D3127" s="62">
        <f t="shared" si="96"/>
        <v>-0.83780613449258234</v>
      </c>
      <c r="E3127">
        <v>-1.8494251753861757E-3</v>
      </c>
      <c r="G3127">
        <v>3120</v>
      </c>
      <c r="H3127">
        <f t="shared" ca="1" si="97"/>
        <v>4.1678047958049781E-3</v>
      </c>
    </row>
    <row r="3128" spans="2:8" x14ac:dyDescent="0.3">
      <c r="B3128" s="205">
        <v>40462</v>
      </c>
      <c r="C3128" s="81">
        <v>93.940124999999995</v>
      </c>
      <c r="D3128" s="62">
        <f t="shared" si="96"/>
        <v>-0.65806946187703064</v>
      </c>
      <c r="E3128">
        <v>-1.868354601297386E-3</v>
      </c>
      <c r="G3128">
        <v>3121</v>
      </c>
      <c r="H3128">
        <f t="shared" ca="1" si="97"/>
        <v>-3.3374767618969306E-2</v>
      </c>
    </row>
    <row r="3129" spans="2:8" x14ac:dyDescent="0.3">
      <c r="B3129" s="205">
        <v>42677</v>
      </c>
      <c r="C3129" s="81">
        <v>274.73452800000001</v>
      </c>
      <c r="D3129" s="62">
        <f t="shared" si="96"/>
        <v>6.8427777494530577</v>
      </c>
      <c r="E3129">
        <v>-1.8726287304323358E-3</v>
      </c>
      <c r="G3129">
        <v>3122</v>
      </c>
      <c r="H3129">
        <f t="shared" ca="1" si="97"/>
        <v>-2.4443936470378868E-3</v>
      </c>
    </row>
    <row r="3130" spans="2:8" x14ac:dyDescent="0.3">
      <c r="B3130" s="205">
        <v>38824</v>
      </c>
      <c r="C3130" s="81">
        <v>35.030258000000003</v>
      </c>
      <c r="D3130" s="62">
        <f t="shared" si="96"/>
        <v>-0.8571415690319949</v>
      </c>
      <c r="E3130">
        <v>-1.8775562096506016E-3</v>
      </c>
      <c r="G3130">
        <v>3123</v>
      </c>
      <c r="H3130">
        <f t="shared" ca="1" si="97"/>
        <v>3.0851401678697279E-2</v>
      </c>
    </row>
    <row r="3131" spans="2:8" x14ac:dyDescent="0.3">
      <c r="B3131" s="205">
        <v>42094</v>
      </c>
      <c r="C3131" s="81">
        <v>245.20959500000001</v>
      </c>
      <c r="D3131" s="62">
        <f t="shared" si="96"/>
        <v>27.993671066429918</v>
      </c>
      <c r="E3131">
        <v>-1.8793404414625613E-3</v>
      </c>
      <c r="G3131">
        <v>3124</v>
      </c>
      <c r="H3131">
        <f t="shared" ca="1" si="97"/>
        <v>2.10361580007291E-2</v>
      </c>
    </row>
    <row r="3132" spans="2:8" x14ac:dyDescent="0.3">
      <c r="B3132" s="205">
        <v>38170</v>
      </c>
      <c r="C3132" s="81">
        <v>8.4573490000000007</v>
      </c>
      <c r="D3132" s="62">
        <f t="shared" si="96"/>
        <v>-0.72349978011996086</v>
      </c>
      <c r="E3132">
        <v>-1.8807345675260479E-3</v>
      </c>
      <c r="G3132">
        <v>3125</v>
      </c>
      <c r="H3132">
        <f t="shared" ca="1" si="97"/>
        <v>-1.1021827995956562E-2</v>
      </c>
    </row>
    <row r="3133" spans="2:8" x14ac:dyDescent="0.3">
      <c r="B3133" s="205">
        <v>38729</v>
      </c>
      <c r="C3133" s="81">
        <v>30.587133000000001</v>
      </c>
      <c r="D3133" s="62">
        <f t="shared" si="96"/>
        <v>-0.67647577787526603</v>
      </c>
      <c r="E3133">
        <v>-1.8811686074701208E-3</v>
      </c>
      <c r="G3133">
        <v>3126</v>
      </c>
      <c r="H3133">
        <f t="shared" ca="1" si="97"/>
        <v>-3.0227873571036547E-5</v>
      </c>
    </row>
    <row r="3134" spans="2:8" x14ac:dyDescent="0.3">
      <c r="B3134" s="205">
        <v>40990</v>
      </c>
      <c r="C3134" s="81">
        <v>94.543564000000003</v>
      </c>
      <c r="D3134" s="62">
        <f t="shared" si="96"/>
        <v>-0.83510276506593617</v>
      </c>
      <c r="E3134">
        <v>-1.8868420516437842E-3</v>
      </c>
      <c r="G3134">
        <v>3127</v>
      </c>
      <c r="H3134">
        <f t="shared" ca="1" si="97"/>
        <v>-3.1916524281541223E-2</v>
      </c>
    </row>
    <row r="3135" spans="2:8" x14ac:dyDescent="0.3">
      <c r="B3135" s="205">
        <v>44785</v>
      </c>
      <c r="C3135" s="81">
        <v>573.348389</v>
      </c>
      <c r="D3135" s="62">
        <f t="shared" si="96"/>
        <v>23.018641425413076</v>
      </c>
      <c r="E3135">
        <v>-1.8876883686811804E-3</v>
      </c>
      <c r="G3135">
        <v>3128</v>
      </c>
      <c r="H3135">
        <f t="shared" ca="1" si="97"/>
        <v>1.0070435285683615E-2</v>
      </c>
    </row>
    <row r="3136" spans="2:8" x14ac:dyDescent="0.3">
      <c r="B3136" s="205">
        <v>38692</v>
      </c>
      <c r="C3136" s="81">
        <v>23.870975000000001</v>
      </c>
      <c r="D3136" s="62">
        <f t="shared" si="96"/>
        <v>-0.92608935582380048</v>
      </c>
      <c r="E3136">
        <v>-1.8939407401762965E-3</v>
      </c>
      <c r="G3136">
        <v>3129</v>
      </c>
      <c r="H3136">
        <f t="shared" ca="1" si="97"/>
        <v>-4.2274949925360773E-2</v>
      </c>
    </row>
    <row r="3137" spans="2:8" x14ac:dyDescent="0.3">
      <c r="B3137" s="205">
        <v>43199</v>
      </c>
      <c r="C3137" s="81">
        <v>322.97073399999999</v>
      </c>
      <c r="D3137" s="62">
        <f t="shared" si="96"/>
        <v>-6.9729592520510475E-2</v>
      </c>
      <c r="E3137">
        <v>-1.8959360346328879E-3</v>
      </c>
      <c r="G3137">
        <v>3130</v>
      </c>
      <c r="H3137">
        <f t="shared" ca="1" si="97"/>
        <v>-6.487005668337314E-3</v>
      </c>
    </row>
    <row r="3138" spans="2:8" x14ac:dyDescent="0.3">
      <c r="B3138" s="205">
        <v>43230</v>
      </c>
      <c r="C3138" s="81">
        <v>347.17941300000001</v>
      </c>
      <c r="D3138" s="62">
        <f t="shared" si="96"/>
        <v>27.145465640106945</v>
      </c>
      <c r="E3138">
        <v>-1.8991891350100705E-3</v>
      </c>
      <c r="G3138">
        <v>3131</v>
      </c>
      <c r="H3138">
        <f t="shared" ca="1" si="97"/>
        <v>1.0077151197958129E-2</v>
      </c>
    </row>
    <row r="3139" spans="2:8" x14ac:dyDescent="0.3">
      <c r="B3139" s="205">
        <v>37991</v>
      </c>
      <c r="C3139" s="81">
        <v>12.335181</v>
      </c>
      <c r="D3139" s="62">
        <f t="shared" si="96"/>
        <v>-0.72133818331065447</v>
      </c>
      <c r="E3139">
        <v>-1.9000437183212746E-3</v>
      </c>
      <c r="G3139">
        <v>3132</v>
      </c>
      <c r="H3139">
        <f t="shared" ca="1" si="97"/>
        <v>3.9777911710728822E-2</v>
      </c>
    </row>
    <row r="3140" spans="2:8" x14ac:dyDescent="0.3">
      <c r="B3140" s="205">
        <v>39392</v>
      </c>
      <c r="C3140" s="81">
        <v>44.265774</v>
      </c>
      <c r="D3140" s="62">
        <f t="shared" si="96"/>
        <v>-0.89603014717408735</v>
      </c>
      <c r="E3140">
        <v>-1.9128260448463791E-3</v>
      </c>
      <c r="G3140">
        <v>3133</v>
      </c>
      <c r="H3140">
        <f t="shared" ca="1" si="97"/>
        <v>1.5142786783014339E-2</v>
      </c>
    </row>
    <row r="3141" spans="2:8" x14ac:dyDescent="0.3">
      <c r="B3141" s="205">
        <v>43712</v>
      </c>
      <c r="C3141" s="81">
        <v>425.75585899999999</v>
      </c>
      <c r="D3141" s="62">
        <f t="shared" si="96"/>
        <v>0.24237056799700374</v>
      </c>
      <c r="E3141">
        <v>-1.9185171208026253E-3</v>
      </c>
      <c r="G3141">
        <v>3134</v>
      </c>
      <c r="H3141">
        <f t="shared" ca="1" si="97"/>
        <v>1.9762903450953669E-2</v>
      </c>
    </row>
    <row r="3142" spans="2:8" x14ac:dyDescent="0.3">
      <c r="B3142" s="205">
        <v>43122</v>
      </c>
      <c r="C3142" s="81">
        <v>342.69635</v>
      </c>
      <c r="D3142" s="62">
        <f t="shared" si="96"/>
        <v>2.7580734877110511</v>
      </c>
      <c r="E3142">
        <v>-1.9240761353936831E-3</v>
      </c>
      <c r="G3142">
        <v>3135</v>
      </c>
      <c r="H3142">
        <f t="shared" ca="1" si="97"/>
        <v>-1.3727772527096362E-2</v>
      </c>
    </row>
    <row r="3143" spans="2:8" x14ac:dyDescent="0.3">
      <c r="B3143" s="205">
        <v>40648</v>
      </c>
      <c r="C3143" s="81">
        <v>91.189368999999999</v>
      </c>
      <c r="D3143" s="62">
        <f t="shared" si="96"/>
        <v>2.4284131005406274E-3</v>
      </c>
      <c r="E3143">
        <v>-1.9343606902621987E-3</v>
      </c>
      <c r="G3143">
        <v>3136</v>
      </c>
      <c r="H3143">
        <f t="shared" ca="1" si="97"/>
        <v>2.0284752005870856E-2</v>
      </c>
    </row>
    <row r="3144" spans="2:8" x14ac:dyDescent="0.3">
      <c r="B3144" s="205">
        <v>40658</v>
      </c>
      <c r="C3144" s="81">
        <v>90.968459999999993</v>
      </c>
      <c r="D3144" s="62">
        <f t="shared" ref="D3144:D3207" si="98">(C3144-C3145)/C3145</f>
        <v>-0.44290356595460112</v>
      </c>
      <c r="E3144">
        <v>-1.9392132620026066E-3</v>
      </c>
      <c r="G3144">
        <v>3137</v>
      </c>
      <c r="H3144">
        <f t="shared" ca="1" si="97"/>
        <v>3.7684000544020296E-2</v>
      </c>
    </row>
    <row r="3145" spans="2:8" x14ac:dyDescent="0.3">
      <c r="B3145" s="205">
        <v>41744</v>
      </c>
      <c r="C3145" s="81">
        <v>163.29032900000001</v>
      </c>
      <c r="D3145" s="62">
        <f t="shared" si="98"/>
        <v>-0.51523560883884634</v>
      </c>
      <c r="E3145">
        <v>-1.9533961766279684E-3</v>
      </c>
      <c r="G3145">
        <v>3138</v>
      </c>
      <c r="H3145">
        <f t="shared" ref="H3145:H3208" ca="1" si="99">_xlfn.NORM.INV(RAND(),N$10,N$11)</f>
        <v>-4.2582852573421884E-2</v>
      </c>
    </row>
    <row r="3146" spans="2:8" x14ac:dyDescent="0.3">
      <c r="B3146" s="205">
        <v>43214</v>
      </c>
      <c r="C3146" s="81">
        <v>336.84472699999998</v>
      </c>
      <c r="D3146" s="62">
        <f t="shared" si="98"/>
        <v>0.28825640048574264</v>
      </c>
      <c r="E3146">
        <v>-1.9573438394861124E-3</v>
      </c>
      <c r="G3146">
        <v>3139</v>
      </c>
      <c r="H3146">
        <f t="shared" ca="1" si="99"/>
        <v>3.4309712264732652E-2</v>
      </c>
    </row>
    <row r="3147" spans="2:8" x14ac:dyDescent="0.3">
      <c r="B3147" s="205">
        <v>42712</v>
      </c>
      <c r="C3147" s="81">
        <v>261.47335800000002</v>
      </c>
      <c r="D3147" s="62">
        <f t="shared" si="98"/>
        <v>1.6951647107974369E-2</v>
      </c>
      <c r="E3147">
        <v>-1.9676523575556403E-3</v>
      </c>
      <c r="G3147">
        <v>3140</v>
      </c>
      <c r="H3147">
        <f t="shared" ca="1" si="99"/>
        <v>-1.8799293936719658E-2</v>
      </c>
    </row>
    <row r="3148" spans="2:8" x14ac:dyDescent="0.3">
      <c r="B3148" s="205">
        <v>42370</v>
      </c>
      <c r="C3148" s="81">
        <v>257.11483800000002</v>
      </c>
      <c r="D3148" s="62">
        <f t="shared" si="98"/>
        <v>-0.47255315157337113</v>
      </c>
      <c r="E3148">
        <v>-1.98616193737749E-3</v>
      </c>
      <c r="G3148">
        <v>3141</v>
      </c>
      <c r="H3148">
        <f t="shared" ca="1" si="99"/>
        <v>6.582628475415922E-3</v>
      </c>
    </row>
    <row r="3149" spans="2:8" x14ac:dyDescent="0.3">
      <c r="B3149" s="205">
        <v>44168</v>
      </c>
      <c r="C3149" s="81">
        <v>487.47061200000002</v>
      </c>
      <c r="D3149" s="62">
        <f t="shared" si="98"/>
        <v>85.046739523376473</v>
      </c>
      <c r="E3149">
        <v>-1.9899656744924096E-3</v>
      </c>
      <c r="G3149">
        <v>3142</v>
      </c>
      <c r="H3149">
        <f t="shared" ca="1" si="99"/>
        <v>-2.2973686724723032E-2</v>
      </c>
    </row>
    <row r="3150" spans="2:8" x14ac:dyDescent="0.3">
      <c r="B3150" s="205">
        <v>37552</v>
      </c>
      <c r="C3150" s="81">
        <v>5.665184</v>
      </c>
      <c r="D3150" s="62">
        <f t="shared" si="98"/>
        <v>-0.64881942069050336</v>
      </c>
      <c r="E3150">
        <v>-1.9934818990574969E-3</v>
      </c>
      <c r="G3150">
        <v>3143</v>
      </c>
      <c r="H3150">
        <f t="shared" ca="1" si="99"/>
        <v>-1.158836908995042E-2</v>
      </c>
    </row>
    <row r="3151" spans="2:8" x14ac:dyDescent="0.3">
      <c r="B3151" s="205">
        <v>38427</v>
      </c>
      <c r="C3151" s="81">
        <v>16.131826</v>
      </c>
      <c r="D3151" s="62">
        <f t="shared" si="98"/>
        <v>-0.95102493392681686</v>
      </c>
      <c r="E3151">
        <v>-1.9960912123050335E-3</v>
      </c>
      <c r="G3151">
        <v>3144</v>
      </c>
      <c r="H3151">
        <f t="shared" ca="1" si="99"/>
        <v>-5.2830165013086454E-3</v>
      </c>
    </row>
    <row r="3152" spans="2:8" x14ac:dyDescent="0.3">
      <c r="B3152" s="205">
        <v>43101</v>
      </c>
      <c r="C3152" s="81">
        <v>329.38855000000001</v>
      </c>
      <c r="D3152" s="62">
        <f t="shared" si="98"/>
        <v>-0.41941985862255221</v>
      </c>
      <c r="E3152">
        <v>-2.00193131155565E-3</v>
      </c>
      <c r="G3152">
        <v>3145</v>
      </c>
      <c r="H3152">
        <f t="shared" ca="1" si="99"/>
        <v>3.8492731307934847E-2</v>
      </c>
    </row>
    <row r="3153" spans="2:8" x14ac:dyDescent="0.3">
      <c r="B3153" s="205">
        <v>45107</v>
      </c>
      <c r="C3153" s="81">
        <v>567.34381099999996</v>
      </c>
      <c r="D3153" s="62">
        <f t="shared" si="98"/>
        <v>98.685418834433079</v>
      </c>
      <c r="E3153">
        <v>-2.0031098791311384E-3</v>
      </c>
      <c r="G3153">
        <v>3146</v>
      </c>
      <c r="H3153">
        <f t="shared" ca="1" si="99"/>
        <v>-2.8406755693692713E-2</v>
      </c>
    </row>
    <row r="3154" spans="2:8" x14ac:dyDescent="0.3">
      <c r="B3154" s="205">
        <v>37777</v>
      </c>
      <c r="C3154" s="81">
        <v>5.6913419999999997</v>
      </c>
      <c r="D3154" s="62">
        <f t="shared" si="98"/>
        <v>-0.94908010292126022</v>
      </c>
      <c r="E3154">
        <v>-2.0067384608154701E-3</v>
      </c>
      <c r="G3154">
        <v>3147</v>
      </c>
      <c r="H3154">
        <f t="shared" ca="1" si="99"/>
        <v>5.1273009643891629E-2</v>
      </c>
    </row>
    <row r="3155" spans="2:8" x14ac:dyDescent="0.3">
      <c r="B3155" s="205">
        <v>41178</v>
      </c>
      <c r="C3155" s="81">
        <v>111.770493</v>
      </c>
      <c r="D3155" s="62">
        <f t="shared" si="98"/>
        <v>18.77120079133984</v>
      </c>
      <c r="E3155">
        <v>-2.0079757399272201E-3</v>
      </c>
      <c r="G3155">
        <v>3148</v>
      </c>
      <c r="H3155">
        <f t="shared" ca="1" si="99"/>
        <v>-2.5597729332437198E-3</v>
      </c>
    </row>
    <row r="3156" spans="2:8" x14ac:dyDescent="0.3">
      <c r="B3156" s="205">
        <v>37609</v>
      </c>
      <c r="C3156" s="81">
        <v>5.6531969999999996</v>
      </c>
      <c r="D3156" s="62">
        <f t="shared" si="98"/>
        <v>3.3850864153705381E-3</v>
      </c>
      <c r="E3156">
        <v>-2.0200754152074549E-3</v>
      </c>
      <c r="G3156">
        <v>3149</v>
      </c>
      <c r="H3156">
        <f t="shared" ca="1" si="99"/>
        <v>9.1176695452508359E-3</v>
      </c>
    </row>
    <row r="3157" spans="2:8" x14ac:dyDescent="0.3">
      <c r="B3157" s="205">
        <v>37582</v>
      </c>
      <c r="C3157" s="81">
        <v>5.634125</v>
      </c>
      <c r="D3157" s="62">
        <f t="shared" si="98"/>
        <v>-0.99062231509597165</v>
      </c>
      <c r="E3157">
        <v>-2.0272532268664012E-3</v>
      </c>
      <c r="G3157">
        <v>3150</v>
      </c>
      <c r="H3157">
        <f t="shared" ca="1" si="99"/>
        <v>2.2274081787763932E-3</v>
      </c>
    </row>
    <row r="3158" spans="2:8" x14ac:dyDescent="0.3">
      <c r="B3158" s="205">
        <v>44475</v>
      </c>
      <c r="C3158" s="81">
        <v>600.80127000000005</v>
      </c>
      <c r="D3158" s="62">
        <f t="shared" si="98"/>
        <v>18.788811209771332</v>
      </c>
      <c r="E3158">
        <v>-2.0284807945063965E-3</v>
      </c>
      <c r="G3158">
        <v>3151</v>
      </c>
      <c r="H3158">
        <f t="shared" ca="1" si="99"/>
        <v>-8.7391373566418837E-3</v>
      </c>
    </row>
    <row r="3159" spans="2:8" x14ac:dyDescent="0.3">
      <c r="B3159" s="205">
        <v>38733</v>
      </c>
      <c r="C3159" s="81">
        <v>30.360655000000001</v>
      </c>
      <c r="D3159" s="62">
        <f t="shared" si="98"/>
        <v>-0.64771216439781443</v>
      </c>
      <c r="E3159">
        <v>-2.030377329564475E-3</v>
      </c>
      <c r="G3159">
        <v>3152</v>
      </c>
      <c r="H3159">
        <f t="shared" ca="1" si="99"/>
        <v>-2.1696629493187944E-2</v>
      </c>
    </row>
    <row r="3160" spans="2:8" x14ac:dyDescent="0.3">
      <c r="B3160" s="205">
        <v>40393</v>
      </c>
      <c r="C3160" s="81">
        <v>86.181388999999996</v>
      </c>
      <c r="D3160" s="62">
        <f t="shared" si="98"/>
        <v>14.400594677105593</v>
      </c>
      <c r="E3160">
        <v>-2.0361353903641738E-3</v>
      </c>
      <c r="G3160">
        <v>3153</v>
      </c>
      <c r="H3160">
        <f t="shared" ca="1" si="99"/>
        <v>-8.212633118785409E-3</v>
      </c>
    </row>
    <row r="3161" spans="2:8" x14ac:dyDescent="0.3">
      <c r="B3161" s="205">
        <v>37606</v>
      </c>
      <c r="C3161" s="81">
        <v>5.5959779999999997</v>
      </c>
      <c r="D3161" s="62">
        <f t="shared" si="98"/>
        <v>-0.42546963883602318</v>
      </c>
      <c r="E3161">
        <v>-2.0408665515097685E-3</v>
      </c>
      <c r="G3161">
        <v>3154</v>
      </c>
      <c r="H3161">
        <f t="shared" ca="1" si="99"/>
        <v>-5.5025232088783248E-3</v>
      </c>
    </row>
    <row r="3162" spans="2:8" x14ac:dyDescent="0.3">
      <c r="B3162" s="205">
        <v>38285</v>
      </c>
      <c r="C3162" s="81">
        <v>9.7400909999999996</v>
      </c>
      <c r="D3162" s="62">
        <f t="shared" si="98"/>
        <v>-0.98159584545851575</v>
      </c>
      <c r="E3162">
        <v>-2.0409813062711533E-3</v>
      </c>
      <c r="G3162">
        <v>3155</v>
      </c>
      <c r="H3162">
        <f t="shared" ca="1" si="99"/>
        <v>-4.4197862700675189E-2</v>
      </c>
    </row>
    <row r="3163" spans="2:8" x14ac:dyDescent="0.3">
      <c r="B3163" s="205">
        <v>44858</v>
      </c>
      <c r="C3163" s="81">
        <v>529.23327600000005</v>
      </c>
      <c r="D3163" s="62">
        <f t="shared" si="98"/>
        <v>93.897325828093869</v>
      </c>
      <c r="E3163">
        <v>-2.0448346803019126E-3</v>
      </c>
      <c r="G3163">
        <v>3156</v>
      </c>
      <c r="H3163">
        <f t="shared" ca="1" si="99"/>
        <v>-4.7733366160291092E-2</v>
      </c>
    </row>
    <row r="3164" spans="2:8" x14ac:dyDescent="0.3">
      <c r="B3164" s="205">
        <v>37685</v>
      </c>
      <c r="C3164" s="81">
        <v>5.5769039999999999</v>
      </c>
      <c r="D3164" s="62">
        <f t="shared" si="98"/>
        <v>0</v>
      </c>
      <c r="E3164">
        <v>-2.0480109599454416E-3</v>
      </c>
      <c r="G3164">
        <v>3157</v>
      </c>
      <c r="H3164">
        <f t="shared" ca="1" si="99"/>
        <v>-2.1342134512698133E-2</v>
      </c>
    </row>
    <row r="3165" spans="2:8" x14ac:dyDescent="0.3">
      <c r="B3165" s="205">
        <v>37627</v>
      </c>
      <c r="C3165" s="81">
        <v>5.5769039999999999</v>
      </c>
      <c r="D3165" s="62">
        <f t="shared" si="98"/>
        <v>-0.98946302683080367</v>
      </c>
      <c r="E3165">
        <v>-2.0480109599454416E-3</v>
      </c>
      <c r="G3165">
        <v>3158</v>
      </c>
      <c r="H3165">
        <f t="shared" ca="1" si="99"/>
        <v>-4.7614734673571187E-3</v>
      </c>
    </row>
    <row r="3166" spans="2:8" x14ac:dyDescent="0.3">
      <c r="B3166" s="205">
        <v>44974</v>
      </c>
      <c r="C3166" s="81">
        <v>529.27002000000005</v>
      </c>
      <c r="D3166" s="62">
        <f t="shared" si="98"/>
        <v>1.970391605432426</v>
      </c>
      <c r="E3166">
        <v>-2.0536497084035874E-3</v>
      </c>
      <c r="G3166">
        <v>3159</v>
      </c>
      <c r="H3166">
        <f t="shared" ca="1" si="99"/>
        <v>-4.2461300663129177E-2</v>
      </c>
    </row>
    <row r="3167" spans="2:8" x14ac:dyDescent="0.3">
      <c r="B3167" s="205">
        <v>41837</v>
      </c>
      <c r="C3167" s="81">
        <v>178.18190000000001</v>
      </c>
      <c r="D3167" s="62">
        <f t="shared" si="98"/>
        <v>-0.57262114056276037</v>
      </c>
      <c r="E3167">
        <v>-2.0570186995931038E-3</v>
      </c>
      <c r="G3167">
        <v>3160</v>
      </c>
      <c r="H3167">
        <f t="shared" ca="1" si="99"/>
        <v>-1.6320631230007668E-2</v>
      </c>
    </row>
    <row r="3168" spans="2:8" x14ac:dyDescent="0.3">
      <c r="B3168" s="205">
        <v>43318</v>
      </c>
      <c r="C3168" s="81">
        <v>416.91790800000001</v>
      </c>
      <c r="D3168" s="62">
        <f t="shared" si="98"/>
        <v>9.2856644226674376</v>
      </c>
      <c r="E3168">
        <v>-2.0600053137243475E-3</v>
      </c>
      <c r="G3168">
        <v>3161</v>
      </c>
      <c r="H3168">
        <f t="shared" ca="1" si="99"/>
        <v>1.0639275434946846E-2</v>
      </c>
    </row>
    <row r="3169" spans="2:8" x14ac:dyDescent="0.3">
      <c r="B3169" s="205">
        <v>39206</v>
      </c>
      <c r="C3169" s="81">
        <v>40.533881999999998</v>
      </c>
      <c r="D3169" s="62">
        <f t="shared" si="98"/>
        <v>-0.90225448513632411</v>
      </c>
      <c r="E3169">
        <v>-2.0747864575634753E-3</v>
      </c>
      <c r="G3169">
        <v>3162</v>
      </c>
      <c r="H3169">
        <f t="shared" ca="1" si="99"/>
        <v>-2.0265441185728008E-2</v>
      </c>
    </row>
    <row r="3170" spans="2:8" x14ac:dyDescent="0.3">
      <c r="B3170" s="205">
        <v>43532</v>
      </c>
      <c r="C3170" s="81">
        <v>414.68789700000002</v>
      </c>
      <c r="D3170" s="62">
        <f t="shared" si="98"/>
        <v>2.8415755180650568</v>
      </c>
      <c r="E3170">
        <v>-2.0780220071054925E-3</v>
      </c>
      <c r="G3170">
        <v>3163</v>
      </c>
      <c r="H3170">
        <f t="shared" ca="1" si="99"/>
        <v>2.1417563728495938E-2</v>
      </c>
    </row>
    <row r="3171" spans="2:8" x14ac:dyDescent="0.3">
      <c r="B3171" s="205">
        <v>41131</v>
      </c>
      <c r="C3171" s="81">
        <v>107.94735</v>
      </c>
      <c r="D3171" s="62">
        <f t="shared" si="98"/>
        <v>-0.81090058532409115</v>
      </c>
      <c r="E3171">
        <v>-2.0790822237595663E-3</v>
      </c>
      <c r="G3171">
        <v>3164</v>
      </c>
      <c r="H3171">
        <f t="shared" ca="1" si="99"/>
        <v>3.2406677675346732E-2</v>
      </c>
    </row>
    <row r="3172" spans="2:8" x14ac:dyDescent="0.3">
      <c r="B3172" s="205">
        <v>45134</v>
      </c>
      <c r="C3172" s="81">
        <v>570.84973100000002</v>
      </c>
      <c r="D3172" s="62">
        <f t="shared" si="98"/>
        <v>1.5893291818529676</v>
      </c>
      <c r="E3172">
        <v>-2.0869878516720534E-3</v>
      </c>
      <c r="G3172">
        <v>3165</v>
      </c>
      <c r="H3172">
        <f t="shared" ca="1" si="99"/>
        <v>-1.965687311867409E-2</v>
      </c>
    </row>
    <row r="3173" spans="2:8" x14ac:dyDescent="0.3">
      <c r="B3173" s="205">
        <v>41983</v>
      </c>
      <c r="C3173" s="81">
        <v>220.462402</v>
      </c>
      <c r="D3173" s="62">
        <f t="shared" si="98"/>
        <v>-0.57665144759988851</v>
      </c>
      <c r="E3173">
        <v>-2.0899302628425366E-3</v>
      </c>
      <c r="G3173">
        <v>3166</v>
      </c>
      <c r="H3173">
        <f t="shared" ca="1" si="99"/>
        <v>-7.4811663981494197E-4</v>
      </c>
    </row>
    <row r="3174" spans="2:8" x14ac:dyDescent="0.3">
      <c r="B3174" s="205">
        <v>45229</v>
      </c>
      <c r="C3174" s="81">
        <v>520.75860599999999</v>
      </c>
      <c r="D3174" s="62">
        <f t="shared" si="98"/>
        <v>23.579057544770428</v>
      </c>
      <c r="E3174">
        <v>-2.0970657853845586E-3</v>
      </c>
      <c r="G3174">
        <v>3167</v>
      </c>
      <c r="H3174">
        <f t="shared" ca="1" si="99"/>
        <v>2.090558169289985E-4</v>
      </c>
    </row>
    <row r="3175" spans="2:8" x14ac:dyDescent="0.3">
      <c r="B3175" s="205">
        <v>38581</v>
      </c>
      <c r="C3175" s="81">
        <v>21.187086000000001</v>
      </c>
      <c r="D3175" s="62">
        <f t="shared" si="98"/>
        <v>-0.92643018989680903</v>
      </c>
      <c r="E3175">
        <v>-2.1144048795450625E-3</v>
      </c>
      <c r="G3175">
        <v>3168</v>
      </c>
      <c r="H3175">
        <f t="shared" ca="1" si="99"/>
        <v>-3.5369297659621525E-3</v>
      </c>
    </row>
    <row r="3176" spans="2:8" x14ac:dyDescent="0.3">
      <c r="B3176" s="205">
        <v>42942</v>
      </c>
      <c r="C3176" s="81">
        <v>287.98614500000002</v>
      </c>
      <c r="D3176" s="62">
        <f t="shared" si="98"/>
        <v>52.5434740007898</v>
      </c>
      <c r="E3176">
        <v>-2.1181684551514774E-3</v>
      </c>
      <c r="G3176">
        <v>3169</v>
      </c>
      <c r="H3176">
        <f t="shared" ca="1" si="99"/>
        <v>-2.5369489226195779E-2</v>
      </c>
    </row>
    <row r="3177" spans="2:8" x14ac:dyDescent="0.3">
      <c r="B3177" s="205">
        <v>37768</v>
      </c>
      <c r="C3177" s="81">
        <v>5.3785480000000003</v>
      </c>
      <c r="D3177" s="62">
        <f t="shared" si="98"/>
        <v>-0.97953666710041865</v>
      </c>
      <c r="E3177">
        <v>-2.1230091107758563E-3</v>
      </c>
      <c r="G3177">
        <v>3170</v>
      </c>
      <c r="H3177">
        <f t="shared" ca="1" si="99"/>
        <v>9.1624514345482709E-3</v>
      </c>
    </row>
    <row r="3178" spans="2:8" x14ac:dyDescent="0.3">
      <c r="B3178" s="205">
        <v>42639</v>
      </c>
      <c r="C3178" s="81">
        <v>262.83831800000002</v>
      </c>
      <c r="D3178" s="62">
        <f t="shared" si="98"/>
        <v>0.77155634714875743</v>
      </c>
      <c r="E3178">
        <v>-2.1254704042867438E-3</v>
      </c>
      <c r="G3178">
        <v>3171</v>
      </c>
      <c r="H3178">
        <f t="shared" ca="1" si="99"/>
        <v>-1.9037665172681902E-2</v>
      </c>
    </row>
    <row r="3179" spans="2:8" x14ac:dyDescent="0.3">
      <c r="B3179" s="205">
        <v>41523</v>
      </c>
      <c r="C3179" s="81">
        <v>148.365768</v>
      </c>
      <c r="D3179" s="62">
        <f t="shared" si="98"/>
        <v>15.004904412817279</v>
      </c>
      <c r="E3179">
        <v>-2.1405660524307338E-3</v>
      </c>
      <c r="G3179">
        <v>3172</v>
      </c>
      <c r="H3179">
        <f t="shared" ca="1" si="99"/>
        <v>-1.771778272974538E-2</v>
      </c>
    </row>
    <row r="3180" spans="2:8" x14ac:dyDescent="0.3">
      <c r="B3180" s="205">
        <v>38191</v>
      </c>
      <c r="C3180" s="81">
        <v>9.2700189999999996</v>
      </c>
      <c r="D3180" s="62">
        <f t="shared" si="98"/>
        <v>-0.91066280937673127</v>
      </c>
      <c r="E3180">
        <v>-2.1441477865621708E-3</v>
      </c>
      <c r="G3180">
        <v>3173</v>
      </c>
      <c r="H3180">
        <f t="shared" ca="1" si="99"/>
        <v>-3.6180397626201233E-2</v>
      </c>
    </row>
    <row r="3181" spans="2:8" x14ac:dyDescent="0.3">
      <c r="B3181" s="205">
        <v>41109</v>
      </c>
      <c r="C3181" s="81">
        <v>103.76438899999999</v>
      </c>
      <c r="D3181" s="62">
        <f t="shared" si="98"/>
        <v>-0.65757931068713815</v>
      </c>
      <c r="E3181">
        <v>-2.1626459750213214E-3</v>
      </c>
      <c r="G3181">
        <v>3174</v>
      </c>
      <c r="H3181">
        <f t="shared" ca="1" si="99"/>
        <v>-5.901518283291763E-3</v>
      </c>
    </row>
    <row r="3182" spans="2:8" x14ac:dyDescent="0.3">
      <c r="B3182" s="205">
        <v>43038</v>
      </c>
      <c r="C3182" s="81">
        <v>303.03189099999997</v>
      </c>
      <c r="D3182" s="62">
        <f t="shared" si="98"/>
        <v>9.0027793907258378</v>
      </c>
      <c r="E3182">
        <v>-2.1677517592468224E-3</v>
      </c>
      <c r="G3182">
        <v>3175</v>
      </c>
      <c r="H3182">
        <f t="shared" ca="1" si="99"/>
        <v>2.7720229033526254E-2</v>
      </c>
    </row>
    <row r="3183" spans="2:8" x14ac:dyDescent="0.3">
      <c r="B3183" s="205">
        <v>38734</v>
      </c>
      <c r="C3183" s="81">
        <v>30.294768999999999</v>
      </c>
      <c r="D3183" s="62">
        <f t="shared" si="98"/>
        <v>2.3107188221510255</v>
      </c>
      <c r="E3183">
        <v>-2.1701112838310816E-3</v>
      </c>
      <c r="G3183">
        <v>3176</v>
      </c>
      <c r="H3183">
        <f t="shared" ca="1" si="99"/>
        <v>1.6940588548148277E-3</v>
      </c>
    </row>
    <row r="3184" spans="2:8" x14ac:dyDescent="0.3">
      <c r="B3184" s="205">
        <v>38197</v>
      </c>
      <c r="C3184" s="81">
        <v>9.1505109999999998</v>
      </c>
      <c r="D3184" s="62">
        <f t="shared" si="98"/>
        <v>-0.76713401574610374</v>
      </c>
      <c r="E3184">
        <v>-2.1718724578612381E-3</v>
      </c>
      <c r="G3184">
        <v>3177</v>
      </c>
      <c r="H3184">
        <f t="shared" ca="1" si="99"/>
        <v>-1.9047750974662821E-2</v>
      </c>
    </row>
    <row r="3185" spans="2:8" x14ac:dyDescent="0.3">
      <c r="B3185" s="205">
        <v>39871</v>
      </c>
      <c r="C3185" s="81">
        <v>39.295180999999999</v>
      </c>
      <c r="D3185" s="62">
        <f t="shared" si="98"/>
        <v>0</v>
      </c>
      <c r="E3185">
        <v>-2.189358372496634E-3</v>
      </c>
      <c r="G3185">
        <v>3178</v>
      </c>
      <c r="H3185">
        <f t="shared" ca="1" si="99"/>
        <v>3.5856214331923035E-2</v>
      </c>
    </row>
    <row r="3186" spans="2:8" x14ac:dyDescent="0.3">
      <c r="B3186" s="205">
        <v>39853</v>
      </c>
      <c r="C3186" s="81">
        <v>39.295180999999999</v>
      </c>
      <c r="D3186" s="62">
        <f t="shared" si="98"/>
        <v>-0.81147735089874962</v>
      </c>
      <c r="E3186">
        <v>-2.189358372496634E-3</v>
      </c>
      <c r="G3186">
        <v>3179</v>
      </c>
      <c r="H3186">
        <f t="shared" ca="1" si="99"/>
        <v>-1.5362297708601702E-2</v>
      </c>
    </row>
    <row r="3187" spans="2:8" x14ac:dyDescent="0.3">
      <c r="B3187" s="205">
        <v>41884</v>
      </c>
      <c r="C3187" s="81">
        <v>208.437454</v>
      </c>
      <c r="D3187" s="62">
        <f t="shared" si="98"/>
        <v>4.4571359954327479</v>
      </c>
      <c r="E3187">
        <v>-2.1977719393857752E-3</v>
      </c>
      <c r="G3187">
        <v>3180</v>
      </c>
      <c r="H3187">
        <f t="shared" ca="1" si="99"/>
        <v>-1.1693578479282433E-2</v>
      </c>
    </row>
    <row r="3188" spans="2:8" x14ac:dyDescent="0.3">
      <c r="B3188" s="205">
        <v>39170</v>
      </c>
      <c r="C3188" s="81">
        <v>38.195393000000003</v>
      </c>
      <c r="D3188" s="62">
        <f t="shared" si="98"/>
        <v>-0.10896776978642154</v>
      </c>
      <c r="E3188">
        <v>-2.2012215104863248E-3</v>
      </c>
      <c r="G3188">
        <v>3181</v>
      </c>
      <c r="H3188">
        <f t="shared" ca="1" si="99"/>
        <v>-4.0697807325124789E-3</v>
      </c>
    </row>
    <row r="3189" spans="2:8" x14ac:dyDescent="0.3">
      <c r="B3189" s="205">
        <v>38842</v>
      </c>
      <c r="C3189" s="81">
        <v>42.866455000000002</v>
      </c>
      <c r="D3189" s="62">
        <f t="shared" si="98"/>
        <v>-0.45510618217333437</v>
      </c>
      <c r="E3189">
        <v>-2.2047581846808416E-3</v>
      </c>
      <c r="G3189">
        <v>3182</v>
      </c>
      <c r="H3189">
        <f t="shared" ca="1" si="99"/>
        <v>2.3566486383693099E-2</v>
      </c>
    </row>
    <row r="3190" spans="2:8" x14ac:dyDescent="0.3">
      <c r="B3190" s="205">
        <v>40325</v>
      </c>
      <c r="C3190" s="81">
        <v>78.669372999999993</v>
      </c>
      <c r="D3190" s="62">
        <f t="shared" si="98"/>
        <v>-0.85864825381542476</v>
      </c>
      <c r="E3190">
        <v>-2.2162213793298115E-3</v>
      </c>
      <c r="G3190">
        <v>3183</v>
      </c>
      <c r="H3190">
        <f t="shared" ca="1" si="99"/>
        <v>3.7030068142565098E-2</v>
      </c>
    </row>
    <row r="3191" spans="2:8" x14ac:dyDescent="0.3">
      <c r="B3191" s="205">
        <v>44953</v>
      </c>
      <c r="C3191" s="81">
        <v>556.55041500000004</v>
      </c>
      <c r="D3191" s="62">
        <f t="shared" si="98"/>
        <v>4.6191863727093141</v>
      </c>
      <c r="E3191">
        <v>-2.2190001825190043E-3</v>
      </c>
      <c r="G3191">
        <v>3184</v>
      </c>
      <c r="H3191">
        <f t="shared" ca="1" si="99"/>
        <v>-7.5150693911028429E-3</v>
      </c>
    </row>
    <row r="3192" spans="2:8" x14ac:dyDescent="0.3">
      <c r="B3192" s="205">
        <v>40742</v>
      </c>
      <c r="C3192" s="81">
        <v>99.044662000000002</v>
      </c>
      <c r="D3192" s="62">
        <f t="shared" si="98"/>
        <v>-4.6072535349602067E-3</v>
      </c>
      <c r="E3192">
        <v>-2.2384005876845783E-3</v>
      </c>
      <c r="G3192">
        <v>3185</v>
      </c>
      <c r="H3192">
        <f t="shared" ca="1" si="99"/>
        <v>-1.641026005682843E-2</v>
      </c>
    </row>
    <row r="3193" spans="2:8" x14ac:dyDescent="0.3">
      <c r="B3193" s="205">
        <v>41023</v>
      </c>
      <c r="C3193" s="81">
        <v>99.503097999999994</v>
      </c>
      <c r="D3193" s="62">
        <f t="shared" si="98"/>
        <v>-0.17545233111013478</v>
      </c>
      <c r="E3193">
        <v>-2.2400867717259584E-3</v>
      </c>
      <c r="G3193">
        <v>3186</v>
      </c>
      <c r="H3193">
        <f t="shared" ca="1" si="99"/>
        <v>8.0338601142371097E-3</v>
      </c>
    </row>
    <row r="3194" spans="2:8" x14ac:dyDescent="0.3">
      <c r="B3194" s="205">
        <v>41318</v>
      </c>
      <c r="C3194" s="81">
        <v>120.67598</v>
      </c>
      <c r="D3194" s="62">
        <f t="shared" si="98"/>
        <v>-0.50516398957740927</v>
      </c>
      <c r="E3194">
        <v>-2.243134345450959E-3</v>
      </c>
      <c r="G3194">
        <v>3187</v>
      </c>
      <c r="H3194">
        <f t="shared" ca="1" si="99"/>
        <v>-8.8081343144152079E-3</v>
      </c>
    </row>
    <row r="3195" spans="2:8" x14ac:dyDescent="0.3">
      <c r="B3195" s="205">
        <v>42144</v>
      </c>
      <c r="C3195" s="81">
        <v>243.87065100000001</v>
      </c>
      <c r="D3195" s="62">
        <f t="shared" si="98"/>
        <v>16.193475041820282</v>
      </c>
      <c r="E3195">
        <v>-2.2668002478128616E-3</v>
      </c>
      <c r="G3195">
        <v>3188</v>
      </c>
      <c r="H3195">
        <f t="shared" ca="1" si="99"/>
        <v>8.0212063888245918E-3</v>
      </c>
    </row>
    <row r="3196" spans="2:8" x14ac:dyDescent="0.3">
      <c r="B3196" s="205">
        <v>38404</v>
      </c>
      <c r="C3196" s="81">
        <v>14.183907</v>
      </c>
      <c r="D3196" s="62">
        <f t="shared" si="98"/>
        <v>0.37444222270780642</v>
      </c>
      <c r="E3196">
        <v>-2.2695983138077292E-3</v>
      </c>
      <c r="G3196">
        <v>3189</v>
      </c>
      <c r="H3196">
        <f t="shared" ca="1" si="99"/>
        <v>7.6557573766202662E-3</v>
      </c>
    </row>
    <row r="3197" spans="2:8" x14ac:dyDescent="0.3">
      <c r="B3197" s="205">
        <v>38055</v>
      </c>
      <c r="C3197" s="81">
        <v>10.319755000000001</v>
      </c>
      <c r="D3197" s="62">
        <f t="shared" si="98"/>
        <v>-0.9643230645876486</v>
      </c>
      <c r="E3197">
        <v>-2.2702757366963124E-3</v>
      </c>
      <c r="G3197">
        <v>3190</v>
      </c>
      <c r="H3197">
        <f t="shared" ca="1" si="99"/>
        <v>-1.2011232171812533E-2</v>
      </c>
    </row>
    <row r="3198" spans="2:8" x14ac:dyDescent="0.3">
      <c r="B3198" s="205">
        <v>42992</v>
      </c>
      <c r="C3198" s="81">
        <v>289.25564600000001</v>
      </c>
      <c r="D3198" s="62">
        <f t="shared" si="98"/>
        <v>1.4396959090796684</v>
      </c>
      <c r="E3198">
        <v>-2.2705499022105365E-3</v>
      </c>
      <c r="G3198">
        <v>3191</v>
      </c>
      <c r="H3198">
        <f t="shared" ca="1" si="99"/>
        <v>-6.5530120602515979E-2</v>
      </c>
    </row>
    <row r="3199" spans="2:8" x14ac:dyDescent="0.3">
      <c r="B3199" s="205">
        <v>41200</v>
      </c>
      <c r="C3199" s="81">
        <v>118.562172</v>
      </c>
      <c r="D3199" s="62">
        <f t="shared" si="98"/>
        <v>22.600130817491884</v>
      </c>
      <c r="E3199">
        <v>-2.2712471664530242E-3</v>
      </c>
      <c r="G3199">
        <v>3192</v>
      </c>
      <c r="H3199">
        <f t="shared" ca="1" si="99"/>
        <v>-7.0843877044153595E-3</v>
      </c>
    </row>
    <row r="3200" spans="2:8" x14ac:dyDescent="0.3">
      <c r="B3200" s="205">
        <v>37719</v>
      </c>
      <c r="C3200" s="81">
        <v>5.0237930000000004</v>
      </c>
      <c r="D3200" s="62">
        <f t="shared" si="98"/>
        <v>-0.99080396648297209</v>
      </c>
      <c r="E3200">
        <v>-2.2725846415142942E-3</v>
      </c>
      <c r="G3200">
        <v>3193</v>
      </c>
      <c r="H3200">
        <f t="shared" ca="1" si="99"/>
        <v>4.6782441081823344E-3</v>
      </c>
    </row>
    <row r="3201" spans="2:8" x14ac:dyDescent="0.3">
      <c r="B3201" s="205">
        <v>45343</v>
      </c>
      <c r="C3201" s="81">
        <v>546.29998799999998</v>
      </c>
      <c r="D3201" s="62">
        <f t="shared" si="98"/>
        <v>4.6267624690547366</v>
      </c>
      <c r="E3201">
        <v>-2.2828965891603672E-3</v>
      </c>
      <c r="G3201">
        <v>3194</v>
      </c>
      <c r="H3201">
        <f t="shared" ca="1" si="99"/>
        <v>6.036887840213021E-3</v>
      </c>
    </row>
    <row r="3202" spans="2:8" x14ac:dyDescent="0.3">
      <c r="B3202" s="205">
        <v>40798</v>
      </c>
      <c r="C3202" s="81">
        <v>97.089577000000006</v>
      </c>
      <c r="D3202" s="62">
        <f t="shared" si="98"/>
        <v>1.6019276431026239</v>
      </c>
      <c r="E3202">
        <v>-2.2831260914919394E-3</v>
      </c>
      <c r="G3202">
        <v>3195</v>
      </c>
      <c r="H3202">
        <f t="shared" ca="1" si="99"/>
        <v>7.9939520409280582E-3</v>
      </c>
    </row>
    <row r="3203" spans="2:8" x14ac:dyDescent="0.3">
      <c r="B3203" s="205">
        <v>39625</v>
      </c>
      <c r="C3203" s="81">
        <v>37.314480000000003</v>
      </c>
      <c r="D3203" s="62">
        <f t="shared" si="98"/>
        <v>-0.68452328106480986</v>
      </c>
      <c r="E3203">
        <v>-2.2857506799402638E-3</v>
      </c>
      <c r="G3203">
        <v>3196</v>
      </c>
      <c r="H3203">
        <f t="shared" ca="1" si="99"/>
        <v>2.404817218355447E-2</v>
      </c>
    </row>
    <row r="3204" spans="2:8" x14ac:dyDescent="0.3">
      <c r="B3204" s="205">
        <v>41316</v>
      </c>
      <c r="C3204" s="81">
        <v>118.279663</v>
      </c>
      <c r="D3204" s="62">
        <f t="shared" si="98"/>
        <v>-0.78030450257899153</v>
      </c>
      <c r="E3204">
        <v>-2.2883494589318173E-3</v>
      </c>
      <c r="G3204">
        <v>3197</v>
      </c>
      <c r="H3204">
        <f t="shared" ca="1" si="99"/>
        <v>-4.4131455769696987E-2</v>
      </c>
    </row>
    <row r="3205" spans="2:8" x14ac:dyDescent="0.3">
      <c r="B3205" s="205">
        <v>44939</v>
      </c>
      <c r="C3205" s="81">
        <v>538.38000499999998</v>
      </c>
      <c r="D3205" s="62">
        <f t="shared" si="98"/>
        <v>4.6569778287092811</v>
      </c>
      <c r="E3205">
        <v>-2.2937200079471273E-3</v>
      </c>
      <c r="G3205">
        <v>3198</v>
      </c>
      <c r="H3205">
        <f t="shared" ca="1" si="99"/>
        <v>2.8882136431691149E-3</v>
      </c>
    </row>
    <row r="3206" spans="2:8" x14ac:dyDescent="0.3">
      <c r="B3206" s="205">
        <v>40434</v>
      </c>
      <c r="C3206" s="81">
        <v>95.170958999999996</v>
      </c>
      <c r="D3206" s="62">
        <f t="shared" si="98"/>
        <v>0.26232642970954584</v>
      </c>
      <c r="E3206">
        <v>-2.3043214768054296E-3</v>
      </c>
      <c r="G3206">
        <v>3199</v>
      </c>
      <c r="H3206">
        <f t="shared" ca="1" si="99"/>
        <v>2.6856198112060147E-2</v>
      </c>
    </row>
    <row r="3207" spans="2:8" x14ac:dyDescent="0.3">
      <c r="B3207" s="205">
        <v>40247</v>
      </c>
      <c r="C3207" s="81">
        <v>75.393303000000003</v>
      </c>
      <c r="D3207" s="62">
        <f t="shared" si="98"/>
        <v>8.0083724368067468</v>
      </c>
      <c r="E3207">
        <v>-2.3121946898418161E-3</v>
      </c>
      <c r="G3207">
        <v>3200</v>
      </c>
      <c r="H3207">
        <f t="shared" ca="1" si="99"/>
        <v>-2.9647030116710722E-2</v>
      </c>
    </row>
    <row r="3208" spans="2:8" x14ac:dyDescent="0.3">
      <c r="B3208" s="205">
        <v>37924</v>
      </c>
      <c r="C3208" s="81">
        <v>8.3692480000000007</v>
      </c>
      <c r="D3208" s="62">
        <f t="shared" ref="D3208:D3271" si="100">(C3208-C3209)/C3209</f>
        <v>-0.97562522936222684</v>
      </c>
      <c r="E3208">
        <v>-2.3125302566671291E-3</v>
      </c>
      <c r="G3208">
        <v>3201</v>
      </c>
      <c r="H3208">
        <f t="shared" ca="1" si="99"/>
        <v>-1.5688778373593105E-2</v>
      </c>
    </row>
    <row r="3209" spans="2:8" x14ac:dyDescent="0.3">
      <c r="B3209" s="205">
        <v>43119</v>
      </c>
      <c r="C3209" s="81">
        <v>343.35699499999998</v>
      </c>
      <c r="D3209" s="62">
        <f t="shared" si="100"/>
        <v>-0.16005895519901273</v>
      </c>
      <c r="E3209">
        <v>-2.330941543014321E-3</v>
      </c>
      <c r="G3209">
        <v>3202</v>
      </c>
      <c r="H3209">
        <f t="shared" ref="H3209:H3272" ca="1" si="101">_xlfn.NORM.INV(RAND(),N$10,N$11)</f>
        <v>-1.0798520767883072E-2</v>
      </c>
    </row>
    <row r="3210" spans="2:8" x14ac:dyDescent="0.3">
      <c r="B3210" s="205">
        <v>43544</v>
      </c>
      <c r="C3210" s="81">
        <v>408.78701799999999</v>
      </c>
      <c r="D3210" s="62">
        <f t="shared" si="100"/>
        <v>1.630706051028437</v>
      </c>
      <c r="E3210">
        <v>-2.341623475529968E-3</v>
      </c>
      <c r="G3210">
        <v>3203</v>
      </c>
      <c r="H3210">
        <f t="shared" ca="1" si="101"/>
        <v>-3.7031258220851869E-2</v>
      </c>
    </row>
    <row r="3211" spans="2:8" x14ac:dyDescent="0.3">
      <c r="B3211" s="205">
        <v>41690</v>
      </c>
      <c r="C3211" s="81">
        <v>155.39061000000001</v>
      </c>
      <c r="D3211" s="62">
        <f t="shared" si="100"/>
        <v>-0.61897958258162156</v>
      </c>
      <c r="E3211">
        <v>-2.3453043401468676E-3</v>
      </c>
      <c r="G3211">
        <v>3204</v>
      </c>
      <c r="H3211">
        <f t="shared" ca="1" si="101"/>
        <v>-5.9736510699885939E-3</v>
      </c>
    </row>
    <row r="3212" spans="2:8" x14ac:dyDescent="0.3">
      <c r="B3212" s="205">
        <v>43546</v>
      </c>
      <c r="C3212" s="81">
        <v>407.82751500000001</v>
      </c>
      <c r="D3212" s="62">
        <f t="shared" si="100"/>
        <v>4.4936809554340318</v>
      </c>
      <c r="E3212">
        <v>-2.3471953798688975E-3</v>
      </c>
      <c r="G3212">
        <v>3205</v>
      </c>
      <c r="H3212">
        <f t="shared" ca="1" si="101"/>
        <v>1.1143541052128271E-3</v>
      </c>
    </row>
    <row r="3213" spans="2:8" x14ac:dyDescent="0.3">
      <c r="B3213" s="205">
        <v>40242</v>
      </c>
      <c r="C3213" s="81">
        <v>74.235748000000001</v>
      </c>
      <c r="D3213" s="62">
        <f t="shared" si="100"/>
        <v>1.0493219776062863</v>
      </c>
      <c r="E3213">
        <v>-2.3481773944279277E-3</v>
      </c>
      <c r="G3213">
        <v>3206</v>
      </c>
      <c r="H3213">
        <f t="shared" ca="1" si="101"/>
        <v>-9.0104175387145276E-3</v>
      </c>
    </row>
    <row r="3214" spans="2:8" x14ac:dyDescent="0.3">
      <c r="B3214" s="205">
        <v>39818</v>
      </c>
      <c r="C3214" s="81">
        <v>36.224541000000002</v>
      </c>
      <c r="D3214" s="62">
        <f t="shared" si="100"/>
        <v>-0.9194906462803184</v>
      </c>
      <c r="E3214">
        <v>-2.3542534700609513E-3</v>
      </c>
      <c r="G3214">
        <v>3207</v>
      </c>
      <c r="H3214">
        <f t="shared" ca="1" si="101"/>
        <v>5.8368246591903525E-2</v>
      </c>
    </row>
    <row r="3215" spans="2:8" x14ac:dyDescent="0.3">
      <c r="B3215" s="205">
        <v>44018</v>
      </c>
      <c r="C3215" s="81">
        <v>449.94201700000002</v>
      </c>
      <c r="D3215" s="62">
        <f t="shared" si="100"/>
        <v>-8.8617156202988601E-2</v>
      </c>
      <c r="E3215">
        <v>-2.3553102840675384E-3</v>
      </c>
      <c r="G3215">
        <v>3208</v>
      </c>
      <c r="H3215">
        <f t="shared" ca="1" si="101"/>
        <v>-8.4216267985705758E-3</v>
      </c>
    </row>
    <row r="3216" spans="2:8" x14ac:dyDescent="0.3">
      <c r="B3216" s="205">
        <v>44159</v>
      </c>
      <c r="C3216" s="81">
        <v>493.69155899999998</v>
      </c>
      <c r="D3216" s="62">
        <f t="shared" si="100"/>
        <v>4.2243100583783511</v>
      </c>
      <c r="E3216">
        <v>-2.3572496584743567E-3</v>
      </c>
      <c r="G3216">
        <v>3209</v>
      </c>
      <c r="H3216">
        <f t="shared" ca="1" si="101"/>
        <v>4.1636824262383763E-2</v>
      </c>
    </row>
    <row r="3217" spans="2:8" x14ac:dyDescent="0.3">
      <c r="B3217" s="205">
        <v>41003</v>
      </c>
      <c r="C3217" s="81">
        <v>94.498901000000004</v>
      </c>
      <c r="D3217" s="62">
        <f t="shared" si="100"/>
        <v>-0.73826853515784241</v>
      </c>
      <c r="E3217">
        <v>-2.358357256776598E-3</v>
      </c>
      <c r="G3217">
        <v>3210</v>
      </c>
      <c r="H3217">
        <f t="shared" ca="1" si="101"/>
        <v>3.443957822076299E-2</v>
      </c>
    </row>
    <row r="3218" spans="2:8" x14ac:dyDescent="0.3">
      <c r="B3218" s="205">
        <v>43416</v>
      </c>
      <c r="C3218" s="81">
        <v>361.052887</v>
      </c>
      <c r="D3218" s="62">
        <f t="shared" si="100"/>
        <v>0.70408650552639496</v>
      </c>
      <c r="E3218">
        <v>-2.3859791138733477E-3</v>
      </c>
      <c r="G3218">
        <v>3211</v>
      </c>
      <c r="H3218">
        <f t="shared" ca="1" si="101"/>
        <v>-2.1997782663704526E-2</v>
      </c>
    </row>
    <row r="3219" spans="2:8" x14ac:dyDescent="0.3">
      <c r="B3219" s="205">
        <v>42013</v>
      </c>
      <c r="C3219" s="81">
        <v>211.874741</v>
      </c>
      <c r="D3219" s="62">
        <f t="shared" si="100"/>
        <v>-0.53718616656618468</v>
      </c>
      <c r="E3219">
        <v>-2.3914571739136045E-3</v>
      </c>
      <c r="G3219">
        <v>3212</v>
      </c>
      <c r="H3219">
        <f t="shared" ca="1" si="101"/>
        <v>4.3387139459831872E-2</v>
      </c>
    </row>
    <row r="3220" spans="2:8" x14ac:dyDescent="0.3">
      <c r="B3220" s="205">
        <v>43343</v>
      </c>
      <c r="C3220" s="81">
        <v>457.79690599999998</v>
      </c>
      <c r="D3220" s="62">
        <f t="shared" si="100"/>
        <v>0.98626451922860447</v>
      </c>
      <c r="E3220">
        <v>-2.3962677688062015E-3</v>
      </c>
      <c r="G3220">
        <v>3213</v>
      </c>
      <c r="H3220">
        <f t="shared" ca="1" si="101"/>
        <v>-3.7166247354747835E-2</v>
      </c>
    </row>
    <row r="3221" spans="2:8" x14ac:dyDescent="0.3">
      <c r="B3221" s="205">
        <v>42027</v>
      </c>
      <c r="C3221" s="81">
        <v>230.48133899999999</v>
      </c>
      <c r="D3221" s="62">
        <f t="shared" si="100"/>
        <v>-0.4477481824550143</v>
      </c>
      <c r="E3221">
        <v>-2.3980354176938753E-3</v>
      </c>
      <c r="G3221">
        <v>3214</v>
      </c>
      <c r="H3221">
        <f t="shared" ca="1" si="101"/>
        <v>1.0171837348818314E-2</v>
      </c>
    </row>
    <row r="3222" spans="2:8" x14ac:dyDescent="0.3">
      <c r="B3222" s="205">
        <v>43369</v>
      </c>
      <c r="C3222" s="81">
        <v>417.34826700000002</v>
      </c>
      <c r="D3222" s="62">
        <f t="shared" si="100"/>
        <v>0.66816525833390006</v>
      </c>
      <c r="E3222">
        <v>-2.3999581501041012E-3</v>
      </c>
      <c r="G3222">
        <v>3215</v>
      </c>
      <c r="H3222">
        <f t="shared" ca="1" si="101"/>
        <v>-8.1181144839727951E-3</v>
      </c>
    </row>
    <row r="3223" spans="2:8" x14ac:dyDescent="0.3">
      <c r="B3223" s="205">
        <v>42311</v>
      </c>
      <c r="C3223" s="81">
        <v>250.18400600000001</v>
      </c>
      <c r="D3223" s="62">
        <f t="shared" si="100"/>
        <v>2.4712320457878949</v>
      </c>
      <c r="E3223">
        <v>-2.4000471733051521E-3</v>
      </c>
      <c r="G3223">
        <v>3216</v>
      </c>
      <c r="H3223">
        <f t="shared" ca="1" si="101"/>
        <v>-7.1633691689105229E-3</v>
      </c>
    </row>
    <row r="3224" spans="2:8" x14ac:dyDescent="0.3">
      <c r="B3224" s="205">
        <v>40151</v>
      </c>
      <c r="C3224" s="81">
        <v>72.073547000000005</v>
      </c>
      <c r="D3224" s="62">
        <f t="shared" si="100"/>
        <v>-0.85532202870310636</v>
      </c>
      <c r="E3224">
        <v>-2.4184521717860678E-3</v>
      </c>
      <c r="G3224">
        <v>3217</v>
      </c>
      <c r="H3224">
        <f t="shared" ca="1" si="101"/>
        <v>7.8003170448530399E-3</v>
      </c>
    </row>
    <row r="3225" spans="2:8" x14ac:dyDescent="0.3">
      <c r="B3225" s="205">
        <v>44117</v>
      </c>
      <c r="C3225" s="81">
        <v>498.16531400000002</v>
      </c>
      <c r="D3225" s="62">
        <f t="shared" si="100"/>
        <v>4.4768958016626712</v>
      </c>
      <c r="E3225">
        <v>-2.4250209128861542E-3</v>
      </c>
      <c r="G3225">
        <v>3218</v>
      </c>
      <c r="H3225">
        <f t="shared" ca="1" si="101"/>
        <v>-3.2396887505659777E-2</v>
      </c>
    </row>
    <row r="3226" spans="2:8" x14ac:dyDescent="0.3">
      <c r="B3226" s="205">
        <v>40814</v>
      </c>
      <c r="C3226" s="81">
        <v>90.957603000000006</v>
      </c>
      <c r="D3226" s="62">
        <f t="shared" si="100"/>
        <v>-0.68236087755693486</v>
      </c>
      <c r="E3226">
        <v>-2.4366806153367664E-3</v>
      </c>
      <c r="G3226">
        <v>3219</v>
      </c>
      <c r="H3226">
        <f t="shared" ca="1" si="101"/>
        <v>-4.3678285459988801E-2</v>
      </c>
    </row>
    <row r="3227" spans="2:8" x14ac:dyDescent="0.3">
      <c r="B3227" s="205">
        <v>42576</v>
      </c>
      <c r="C3227" s="81">
        <v>286.355164</v>
      </c>
      <c r="D3227" s="62">
        <f t="shared" si="100"/>
        <v>35.230781678777753</v>
      </c>
      <c r="E3227">
        <v>-2.4380656805298388E-3</v>
      </c>
      <c r="G3227">
        <v>3220</v>
      </c>
      <c r="H3227">
        <f t="shared" ca="1" si="101"/>
        <v>-2.3510906654362652E-3</v>
      </c>
    </row>
    <row r="3228" spans="2:8" x14ac:dyDescent="0.3">
      <c r="B3228" s="205">
        <v>37895</v>
      </c>
      <c r="C3228" s="81">
        <v>7.9036429999999998</v>
      </c>
      <c r="D3228" s="62">
        <f t="shared" si="100"/>
        <v>-0.97741388543423469</v>
      </c>
      <c r="E3228">
        <v>-2.4486800780104496E-3</v>
      </c>
      <c r="G3228">
        <v>3221</v>
      </c>
      <c r="H3228">
        <f t="shared" ca="1" si="101"/>
        <v>-1.5428677014213785E-2</v>
      </c>
    </row>
    <row r="3229" spans="2:8" x14ac:dyDescent="0.3">
      <c r="B3229" s="205">
        <v>43410</v>
      </c>
      <c r="C3229" s="81">
        <v>349.933716</v>
      </c>
      <c r="D3229" s="62">
        <f t="shared" si="100"/>
        <v>3.928409822564483</v>
      </c>
      <c r="E3229">
        <v>-2.4534515552220768E-3</v>
      </c>
      <c r="G3229">
        <v>3222</v>
      </c>
      <c r="H3229">
        <f t="shared" ca="1" si="101"/>
        <v>7.5813025275489675E-4</v>
      </c>
    </row>
    <row r="3230" spans="2:8" x14ac:dyDescent="0.3">
      <c r="B3230" s="205">
        <v>40176</v>
      </c>
      <c r="C3230" s="81">
        <v>71.003371999999999</v>
      </c>
      <c r="D3230" s="62">
        <f t="shared" si="100"/>
        <v>10.598884534340788</v>
      </c>
      <c r="E3230">
        <v>-2.4548140164627214E-3</v>
      </c>
      <c r="G3230">
        <v>3223</v>
      </c>
      <c r="H3230">
        <f t="shared" ca="1" si="101"/>
        <v>-2.8503867846192306E-2</v>
      </c>
    </row>
    <row r="3231" spans="2:8" x14ac:dyDescent="0.3">
      <c r="B3231" s="205">
        <v>37474</v>
      </c>
      <c r="C3231" s="81">
        <v>6.121569</v>
      </c>
      <c r="D3231" s="62">
        <f t="shared" si="100"/>
        <v>-0.98500215832715787</v>
      </c>
      <c r="E3231">
        <v>-2.4583425335138044E-3</v>
      </c>
      <c r="G3231">
        <v>3224</v>
      </c>
      <c r="H3231">
        <f t="shared" ca="1" si="101"/>
        <v>-2.352002992596592E-2</v>
      </c>
    </row>
    <row r="3232" spans="2:8" x14ac:dyDescent="0.3">
      <c r="B3232" s="205">
        <v>43678</v>
      </c>
      <c r="C3232" s="81">
        <v>408.16332999999997</v>
      </c>
      <c r="D3232" s="62">
        <f t="shared" si="100"/>
        <v>3.5383955852854707</v>
      </c>
      <c r="E3232">
        <v>-2.4622406651803271E-3</v>
      </c>
      <c r="G3232">
        <v>3225</v>
      </c>
      <c r="H3232">
        <f t="shared" ca="1" si="101"/>
        <v>8.9475117749754675E-3</v>
      </c>
    </row>
    <row r="3233" spans="2:8" x14ac:dyDescent="0.3">
      <c r="B3233" s="205">
        <v>40767</v>
      </c>
      <c r="C3233" s="81">
        <v>89.935599999999994</v>
      </c>
      <c r="D3233" s="62">
        <f t="shared" si="100"/>
        <v>13.782676301572803</v>
      </c>
      <c r="E3233">
        <v>-2.4641361712609503E-3</v>
      </c>
      <c r="G3233">
        <v>3226</v>
      </c>
      <c r="H3233">
        <f t="shared" ca="1" si="101"/>
        <v>-7.5910763123531238E-3</v>
      </c>
    </row>
    <row r="3234" spans="2:8" x14ac:dyDescent="0.3">
      <c r="B3234" s="205">
        <v>37488</v>
      </c>
      <c r="C3234" s="81">
        <v>6.0838510000000001</v>
      </c>
      <c r="D3234" s="62">
        <f t="shared" si="100"/>
        <v>-0.84912842126856292</v>
      </c>
      <c r="E3234">
        <v>-2.4737093572684775E-3</v>
      </c>
      <c r="G3234">
        <v>3227</v>
      </c>
      <c r="H3234">
        <f t="shared" ca="1" si="101"/>
        <v>2.7183688579290231E-2</v>
      </c>
    </row>
    <row r="3235" spans="2:8" x14ac:dyDescent="0.3">
      <c r="B3235" s="205">
        <v>39058</v>
      </c>
      <c r="C3235" s="81">
        <v>40.324699000000003</v>
      </c>
      <c r="D3235" s="62">
        <f t="shared" si="100"/>
        <v>1.4996983602476248</v>
      </c>
      <c r="E3235">
        <v>-2.4800028833675976E-3</v>
      </c>
      <c r="G3235">
        <v>3228</v>
      </c>
      <c r="H3235">
        <f t="shared" ca="1" si="101"/>
        <v>-1.4925659281955068E-2</v>
      </c>
    </row>
    <row r="3236" spans="2:8" x14ac:dyDescent="0.3">
      <c r="B3236" s="205">
        <v>38476</v>
      </c>
      <c r="C3236" s="81">
        <v>16.131826</v>
      </c>
      <c r="D3236" s="62">
        <f t="shared" si="100"/>
        <v>-0.81559025615134928</v>
      </c>
      <c r="E3236">
        <v>-2.4942241801545625E-3</v>
      </c>
      <c r="G3236">
        <v>3229</v>
      </c>
      <c r="H3236">
        <f t="shared" ca="1" si="101"/>
        <v>-1.5141613093285357E-2</v>
      </c>
    </row>
    <row r="3237" spans="2:8" x14ac:dyDescent="0.3">
      <c r="B3237" s="205">
        <v>40483</v>
      </c>
      <c r="C3237" s="81">
        <v>87.478165000000004</v>
      </c>
      <c r="D3237" s="62">
        <f t="shared" si="100"/>
        <v>1.0819464703864985</v>
      </c>
      <c r="E3237">
        <v>-2.5067048850989072E-3</v>
      </c>
      <c r="G3237">
        <v>3230</v>
      </c>
      <c r="H3237">
        <f t="shared" ca="1" si="101"/>
        <v>3.5110886808145524E-2</v>
      </c>
    </row>
    <row r="3238" spans="2:8" x14ac:dyDescent="0.3">
      <c r="B3238" s="205">
        <v>39584</v>
      </c>
      <c r="C3238" s="81">
        <v>42.017490000000002</v>
      </c>
      <c r="D3238" s="62">
        <f t="shared" si="100"/>
        <v>1.1370145169410577E-2</v>
      </c>
      <c r="E3238">
        <v>-2.5173105158712746E-3</v>
      </c>
      <c r="G3238">
        <v>3231</v>
      </c>
      <c r="H3238">
        <f t="shared" ca="1" si="101"/>
        <v>2.7645630112199098E-2</v>
      </c>
    </row>
    <row r="3239" spans="2:8" x14ac:dyDescent="0.3">
      <c r="B3239" s="205">
        <v>39244</v>
      </c>
      <c r="C3239" s="81">
        <v>41.545116</v>
      </c>
      <c r="D3239" s="62">
        <f t="shared" si="100"/>
        <v>2.8673928724925664</v>
      </c>
      <c r="E3239">
        <v>-2.5292158244882186E-3</v>
      </c>
      <c r="G3239">
        <v>3232</v>
      </c>
      <c r="H3239">
        <f t="shared" ca="1" si="101"/>
        <v>2.1599041732120153E-3</v>
      </c>
    </row>
    <row r="3240" spans="2:8" x14ac:dyDescent="0.3">
      <c r="B3240" s="205">
        <v>38117</v>
      </c>
      <c r="C3240" s="81">
        <v>10.742409</v>
      </c>
      <c r="D3240" s="62">
        <f t="shared" si="100"/>
        <v>-0.67881582810203067</v>
      </c>
      <c r="E3240">
        <v>-2.543686031797819E-3</v>
      </c>
      <c r="G3240">
        <v>3233</v>
      </c>
      <c r="H3240">
        <f t="shared" ca="1" si="101"/>
        <v>1.2202741872130669E-2</v>
      </c>
    </row>
    <row r="3241" spans="2:8" x14ac:dyDescent="0.3">
      <c r="B3241" s="205">
        <v>39736</v>
      </c>
      <c r="C3241" s="81">
        <v>33.446258999999998</v>
      </c>
      <c r="D3241" s="62">
        <f t="shared" si="100"/>
        <v>-0.91952554664308173</v>
      </c>
      <c r="E3241">
        <v>-2.5490778377283562E-3</v>
      </c>
      <c r="G3241">
        <v>3234</v>
      </c>
      <c r="H3241">
        <f t="shared" ca="1" si="101"/>
        <v>2.815582576743177E-2</v>
      </c>
    </row>
    <row r="3242" spans="2:8" x14ac:dyDescent="0.3">
      <c r="B3242" s="205">
        <v>43907</v>
      </c>
      <c r="C3242" s="81">
        <v>415.61337300000002</v>
      </c>
      <c r="D3242" s="62">
        <f t="shared" si="100"/>
        <v>3.7702215189292279</v>
      </c>
      <c r="E3242">
        <v>-2.5491393318825811E-3</v>
      </c>
      <c r="G3242">
        <v>3235</v>
      </c>
      <c r="H3242">
        <f t="shared" ca="1" si="101"/>
        <v>3.6654441146268565E-3</v>
      </c>
    </row>
    <row r="3243" spans="2:8" x14ac:dyDescent="0.3">
      <c r="B3243" s="205">
        <v>40918</v>
      </c>
      <c r="C3243" s="81">
        <v>87.126639999999995</v>
      </c>
      <c r="D3243" s="62">
        <f t="shared" si="100"/>
        <v>0.76450333684843463</v>
      </c>
      <c r="E3243">
        <v>-2.5575716939536075E-3</v>
      </c>
      <c r="G3243">
        <v>3236</v>
      </c>
      <c r="H3243">
        <f t="shared" ca="1" si="101"/>
        <v>-3.1871573996897565E-2</v>
      </c>
    </row>
    <row r="3244" spans="2:8" x14ac:dyDescent="0.3">
      <c r="B3244" s="205">
        <v>39449</v>
      </c>
      <c r="C3244" s="81">
        <v>49.377429999999997</v>
      </c>
      <c r="D3244" s="62">
        <f t="shared" si="100"/>
        <v>0.21000069349538089</v>
      </c>
      <c r="E3244">
        <v>-2.5707058231975622E-3</v>
      </c>
      <c r="G3244">
        <v>3237</v>
      </c>
      <c r="H3244">
        <f t="shared" ca="1" si="101"/>
        <v>1.0059971903319039E-2</v>
      </c>
    </row>
    <row r="3245" spans="2:8" x14ac:dyDescent="0.3">
      <c r="B3245" s="205">
        <v>39195</v>
      </c>
      <c r="C3245" s="81">
        <v>40.807769999999998</v>
      </c>
      <c r="D3245" s="62">
        <f t="shared" si="100"/>
        <v>-0.92102899566385243</v>
      </c>
      <c r="E3245">
        <v>-2.5742372428970528E-3</v>
      </c>
      <c r="G3245">
        <v>3238</v>
      </c>
      <c r="H3245">
        <f t="shared" ca="1" si="101"/>
        <v>1.9228797423353806E-2</v>
      </c>
    </row>
    <row r="3246" spans="2:8" x14ac:dyDescent="0.3">
      <c r="B3246" s="205">
        <v>45027</v>
      </c>
      <c r="C3246" s="81">
        <v>516.74371299999996</v>
      </c>
      <c r="D3246" s="62">
        <f t="shared" si="100"/>
        <v>11.682424209045806</v>
      </c>
      <c r="E3246">
        <v>-2.5805133995100969E-3</v>
      </c>
      <c r="G3246">
        <v>3239</v>
      </c>
      <c r="H3246">
        <f t="shared" ca="1" si="101"/>
        <v>2.9022151692983274E-2</v>
      </c>
    </row>
    <row r="3247" spans="2:8" x14ac:dyDescent="0.3">
      <c r="B3247" s="205">
        <v>39605</v>
      </c>
      <c r="C3247" s="81">
        <v>40.744869000000001</v>
      </c>
      <c r="D3247" s="62">
        <f t="shared" si="100"/>
        <v>-0.84854205132227356</v>
      </c>
      <c r="E3247">
        <v>-2.5959027501808582E-3</v>
      </c>
      <c r="G3247">
        <v>3240</v>
      </c>
      <c r="H3247">
        <f t="shared" ca="1" si="101"/>
        <v>3.6174710706489775E-2</v>
      </c>
    </row>
    <row r="3248" spans="2:8" x14ac:dyDescent="0.3">
      <c r="B3248" s="205">
        <v>42906</v>
      </c>
      <c r="C3248" s="81">
        <v>269.01769999999999</v>
      </c>
      <c r="D3248" s="62">
        <f t="shared" si="100"/>
        <v>7.5432457002196385</v>
      </c>
      <c r="E3248">
        <v>-2.6059598321864462E-3</v>
      </c>
      <c r="G3248">
        <v>3241</v>
      </c>
      <c r="H3248">
        <f t="shared" ca="1" si="101"/>
        <v>1.6636702007173002E-2</v>
      </c>
    </row>
    <row r="3249" spans="2:8" x14ac:dyDescent="0.3">
      <c r="B3249" s="205">
        <v>38750</v>
      </c>
      <c r="C3249" s="81">
        <v>31.488934</v>
      </c>
      <c r="D3249" s="62">
        <f t="shared" si="100"/>
        <v>-0.16738163039440734</v>
      </c>
      <c r="E3249">
        <v>-2.6087304939502419E-3</v>
      </c>
      <c r="G3249">
        <v>3242</v>
      </c>
      <c r="H3249">
        <f t="shared" ca="1" si="101"/>
        <v>-1.7456887028904348E-2</v>
      </c>
    </row>
    <row r="3250" spans="2:8" x14ac:dyDescent="0.3">
      <c r="B3250" s="205">
        <v>38985</v>
      </c>
      <c r="C3250" s="81">
        <v>37.819167999999998</v>
      </c>
      <c r="D3250" s="62">
        <f t="shared" si="100"/>
        <v>-0.85820732291080992</v>
      </c>
      <c r="E3250">
        <v>-2.6266150116805043E-3</v>
      </c>
      <c r="G3250">
        <v>3243</v>
      </c>
      <c r="H3250">
        <f t="shared" ca="1" si="101"/>
        <v>-1.9428128917480165E-3</v>
      </c>
    </row>
    <row r="3251" spans="2:8" x14ac:dyDescent="0.3">
      <c r="B3251" s="205">
        <v>42888</v>
      </c>
      <c r="C3251" s="81">
        <v>266.721588</v>
      </c>
      <c r="D3251" s="62">
        <f t="shared" si="100"/>
        <v>-0.53727314613619881</v>
      </c>
      <c r="E3251">
        <v>-2.6284502728808547E-3</v>
      </c>
      <c r="G3251">
        <v>3244</v>
      </c>
      <c r="H3251">
        <f t="shared" ca="1" si="101"/>
        <v>-1.6646916492783401E-3</v>
      </c>
    </row>
    <row r="3252" spans="2:8" x14ac:dyDescent="0.3">
      <c r="B3252" s="205">
        <v>44572</v>
      </c>
      <c r="C3252" s="81">
        <v>576.412598</v>
      </c>
      <c r="D3252" s="62">
        <f t="shared" si="100"/>
        <v>2.7175978697520451</v>
      </c>
      <c r="E3252">
        <v>-2.6311517080654565E-3</v>
      </c>
      <c r="G3252">
        <v>3245</v>
      </c>
      <c r="H3252">
        <f t="shared" ca="1" si="101"/>
        <v>3.2034923918133349E-3</v>
      </c>
    </row>
    <row r="3253" spans="2:8" x14ac:dyDescent="0.3">
      <c r="B3253" s="205">
        <v>41478</v>
      </c>
      <c r="C3253" s="81">
        <v>155.049744</v>
      </c>
      <c r="D3253" s="62">
        <f t="shared" si="100"/>
        <v>-0.73315971355628051</v>
      </c>
      <c r="E3253">
        <v>-2.6320714958252647E-3</v>
      </c>
      <c r="G3253">
        <v>3246</v>
      </c>
      <c r="H3253">
        <f t="shared" ca="1" si="101"/>
        <v>5.0364686589876452E-2</v>
      </c>
    </row>
    <row r="3254" spans="2:8" x14ac:dyDescent="0.3">
      <c r="B3254" s="205">
        <v>44896</v>
      </c>
      <c r="C3254" s="81">
        <v>581.05822799999999</v>
      </c>
      <c r="D3254" s="62">
        <f t="shared" si="100"/>
        <v>0.11221958707892139</v>
      </c>
      <c r="E3254">
        <v>-2.6345163636933683E-3</v>
      </c>
      <c r="G3254">
        <v>3247</v>
      </c>
      <c r="H3254">
        <f t="shared" ca="1" si="101"/>
        <v>1.3229745871091866E-2</v>
      </c>
    </row>
    <row r="3255" spans="2:8" x14ac:dyDescent="0.3">
      <c r="B3255" s="205">
        <v>44851</v>
      </c>
      <c r="C3255" s="81">
        <v>522.43121299999996</v>
      </c>
      <c r="D3255" s="62">
        <f t="shared" si="100"/>
        <v>-4.5874852617109413E-2</v>
      </c>
      <c r="E3255">
        <v>-2.6346626262701307E-3</v>
      </c>
      <c r="G3255">
        <v>3248</v>
      </c>
      <c r="H3255">
        <f t="shared" ca="1" si="101"/>
        <v>2.8771354287588209E-2</v>
      </c>
    </row>
    <row r="3256" spans="2:8" x14ac:dyDescent="0.3">
      <c r="B3256" s="205">
        <v>45273</v>
      </c>
      <c r="C3256" s="81">
        <v>547.54998799999998</v>
      </c>
      <c r="D3256" s="62">
        <f t="shared" si="100"/>
        <v>-5.0465354445423549E-2</v>
      </c>
      <c r="E3256">
        <v>-2.641187613843379E-3</v>
      </c>
      <c r="G3256">
        <v>3249</v>
      </c>
      <c r="H3256">
        <f t="shared" ca="1" si="101"/>
        <v>-2.1866740353784012E-2</v>
      </c>
    </row>
    <row r="3257" spans="2:8" x14ac:dyDescent="0.3">
      <c r="B3257" s="205">
        <v>44783</v>
      </c>
      <c r="C3257" s="81">
        <v>576.65087900000003</v>
      </c>
      <c r="D3257" s="62">
        <f t="shared" si="100"/>
        <v>0.80577495878359795</v>
      </c>
      <c r="E3257">
        <v>-2.6428066051127456E-3</v>
      </c>
      <c r="G3257">
        <v>3250</v>
      </c>
      <c r="H3257">
        <f t="shared" ca="1" si="101"/>
        <v>1.2425647855819604E-2</v>
      </c>
    </row>
    <row r="3258" spans="2:8" x14ac:dyDescent="0.3">
      <c r="B3258" s="205">
        <v>43138</v>
      </c>
      <c r="C3258" s="81">
        <v>319.33706699999999</v>
      </c>
      <c r="D3258" s="62">
        <f t="shared" si="100"/>
        <v>0.85976374889744034</v>
      </c>
      <c r="E3258">
        <v>-2.652910158830448E-3</v>
      </c>
      <c r="G3258">
        <v>3251</v>
      </c>
      <c r="H3258">
        <f t="shared" ca="1" si="101"/>
        <v>-1.5595412795815669E-3</v>
      </c>
    </row>
    <row r="3259" spans="2:8" x14ac:dyDescent="0.3">
      <c r="B3259" s="205">
        <v>41821</v>
      </c>
      <c r="C3259" s="81">
        <v>171.708405</v>
      </c>
      <c r="D3259" s="62">
        <f t="shared" si="100"/>
        <v>4.3706487363547781</v>
      </c>
      <c r="E3259">
        <v>-2.666623902113514E-3</v>
      </c>
      <c r="G3259">
        <v>3252</v>
      </c>
      <c r="H3259">
        <f t="shared" ca="1" si="101"/>
        <v>-1.8800434680269578E-2</v>
      </c>
    </row>
    <row r="3260" spans="2:8" x14ac:dyDescent="0.3">
      <c r="B3260" s="205">
        <v>39773</v>
      </c>
      <c r="C3260" s="81">
        <v>31.971632</v>
      </c>
      <c r="D3260" s="62">
        <f t="shared" si="100"/>
        <v>-0.67792240353001598</v>
      </c>
      <c r="E3260">
        <v>-2.6667709804633604E-3</v>
      </c>
      <c r="G3260">
        <v>3253</v>
      </c>
      <c r="H3260">
        <f t="shared" ca="1" si="101"/>
        <v>2.478986749976924E-2</v>
      </c>
    </row>
    <row r="3261" spans="2:8" x14ac:dyDescent="0.3">
      <c r="B3261" s="205">
        <v>40739</v>
      </c>
      <c r="C3261" s="81">
        <v>99.266861000000006</v>
      </c>
      <c r="D3261" s="62">
        <f t="shared" si="100"/>
        <v>16.488614247320118</v>
      </c>
      <c r="E3261">
        <v>-2.6787367085558504E-3</v>
      </c>
      <c r="G3261">
        <v>3254</v>
      </c>
      <c r="H3261">
        <f t="shared" ca="1" si="101"/>
        <v>-3.3015514936945101E-2</v>
      </c>
    </row>
    <row r="3262" spans="2:8" x14ac:dyDescent="0.3">
      <c r="B3262" s="205">
        <v>37580</v>
      </c>
      <c r="C3262" s="81">
        <v>5.6760849999999996</v>
      </c>
      <c r="D3262" s="62">
        <f t="shared" si="100"/>
        <v>-0.62145626581535174</v>
      </c>
      <c r="E3262">
        <v>-2.6807385674591472E-3</v>
      </c>
      <c r="G3262">
        <v>3255</v>
      </c>
      <c r="H3262">
        <f t="shared" ca="1" si="101"/>
        <v>1.4659618962347559E-3</v>
      </c>
    </row>
    <row r="3263" spans="2:8" x14ac:dyDescent="0.3">
      <c r="B3263" s="205">
        <v>38448</v>
      </c>
      <c r="C3263" s="81">
        <v>14.994529</v>
      </c>
      <c r="D3263" s="62">
        <f t="shared" si="100"/>
        <v>-0.95698582882806094</v>
      </c>
      <c r="E3263">
        <v>-2.6826318725107286E-3</v>
      </c>
      <c r="G3263">
        <v>3256</v>
      </c>
      <c r="H3263">
        <f t="shared" ca="1" si="101"/>
        <v>2.6607261099640345E-2</v>
      </c>
    </row>
    <row r="3264" spans="2:8" x14ac:dyDescent="0.3">
      <c r="B3264" s="205">
        <v>43227</v>
      </c>
      <c r="C3264" s="81">
        <v>348.59509300000002</v>
      </c>
      <c r="D3264" s="62">
        <f t="shared" si="100"/>
        <v>0.34695448704617837</v>
      </c>
      <c r="E3264">
        <v>-2.7004368533969829E-3</v>
      </c>
      <c r="G3264">
        <v>3257</v>
      </c>
      <c r="H3264">
        <f t="shared" ca="1" si="101"/>
        <v>-1.8706908111938633E-2</v>
      </c>
    </row>
    <row r="3265" spans="2:8" x14ac:dyDescent="0.3">
      <c r="B3265" s="205">
        <v>42795</v>
      </c>
      <c r="C3265" s="81">
        <v>258.80242900000002</v>
      </c>
      <c r="D3265" s="62">
        <f t="shared" si="100"/>
        <v>0.71022396388527276</v>
      </c>
      <c r="E3265">
        <v>-2.7084265876979826E-3</v>
      </c>
      <c r="G3265">
        <v>3258</v>
      </c>
      <c r="H3265">
        <f t="shared" ca="1" si="101"/>
        <v>-1.2891480256663226E-2</v>
      </c>
    </row>
    <row r="3266" spans="2:8" x14ac:dyDescent="0.3">
      <c r="B3266" s="205">
        <v>41625</v>
      </c>
      <c r="C3266" s="81">
        <v>151.32662999999999</v>
      </c>
      <c r="D3266" s="62">
        <f t="shared" si="100"/>
        <v>0.54169530008616584</v>
      </c>
      <c r="E3266">
        <v>-2.7084913226193231E-3</v>
      </c>
      <c r="G3266">
        <v>3259</v>
      </c>
      <c r="H3266">
        <f t="shared" ca="1" si="101"/>
        <v>6.8193993543390575E-3</v>
      </c>
    </row>
    <row r="3267" spans="2:8" x14ac:dyDescent="0.3">
      <c r="B3267" s="205">
        <v>40745</v>
      </c>
      <c r="C3267" s="81">
        <v>98.155991</v>
      </c>
      <c r="D3267" s="62">
        <f t="shared" si="100"/>
        <v>-0.82120948816029149</v>
      </c>
      <c r="E3267">
        <v>-2.7090519625757314E-3</v>
      </c>
      <c r="G3267">
        <v>3260</v>
      </c>
      <c r="H3267">
        <f t="shared" ca="1" si="101"/>
        <v>4.9223055052556239E-4</v>
      </c>
    </row>
    <row r="3268" spans="2:8" x14ac:dyDescent="0.3">
      <c r="B3268" s="205">
        <v>45272</v>
      </c>
      <c r="C3268" s="81">
        <v>549</v>
      </c>
      <c r="D3268" s="62">
        <f t="shared" si="100"/>
        <v>6.6894500870861737</v>
      </c>
      <c r="E3268">
        <v>-2.7247956403269754E-3</v>
      </c>
      <c r="G3268">
        <v>3261</v>
      </c>
      <c r="H3268">
        <f t="shared" ca="1" si="101"/>
        <v>7.0570146082727728E-3</v>
      </c>
    </row>
    <row r="3269" spans="2:8" x14ac:dyDescent="0.3">
      <c r="B3269" s="205">
        <v>40169</v>
      </c>
      <c r="C3269" s="81">
        <v>71.396523000000002</v>
      </c>
      <c r="D3269" s="62">
        <f t="shared" si="100"/>
        <v>-0.87801037034453344</v>
      </c>
      <c r="E3269">
        <v>-2.7452380407302704E-3</v>
      </c>
      <c r="G3269">
        <v>3262</v>
      </c>
      <c r="H3269">
        <f t="shared" ca="1" si="101"/>
        <v>-1.3270421563384973E-3</v>
      </c>
    </row>
    <row r="3270" spans="2:8" x14ac:dyDescent="0.3">
      <c r="B3270" s="205">
        <v>44410</v>
      </c>
      <c r="C3270" s="81">
        <v>585.26715100000001</v>
      </c>
      <c r="D3270" s="62">
        <f t="shared" si="100"/>
        <v>5.5918662557713911E-2</v>
      </c>
      <c r="E3270">
        <v>-2.7467307366430874E-3</v>
      </c>
      <c r="G3270">
        <v>3263</v>
      </c>
      <c r="H3270">
        <f t="shared" ca="1" si="101"/>
        <v>-8.9200582283647904E-3</v>
      </c>
    </row>
    <row r="3271" spans="2:8" x14ac:dyDescent="0.3">
      <c r="B3271" s="205">
        <v>44867</v>
      </c>
      <c r="C3271" s="81">
        <v>554.27294900000004</v>
      </c>
      <c r="D3271" s="62">
        <f t="shared" si="100"/>
        <v>2.3821074707669876</v>
      </c>
      <c r="E3271">
        <v>-2.7492125760328512E-3</v>
      </c>
      <c r="G3271">
        <v>3264</v>
      </c>
      <c r="H3271">
        <f t="shared" ca="1" si="101"/>
        <v>2.3800469045458485E-2</v>
      </c>
    </row>
    <row r="3272" spans="2:8" x14ac:dyDescent="0.3">
      <c r="B3272" s="205">
        <v>41722</v>
      </c>
      <c r="C3272" s="81">
        <v>163.88389599999999</v>
      </c>
      <c r="D3272" s="62">
        <f t="shared" ref="D3272:D3335" si="102">(C3272-C3273)/C3273</f>
        <v>-0.67722833254168713</v>
      </c>
      <c r="E3272">
        <v>-2.7784021589322091E-3</v>
      </c>
      <c r="G3272">
        <v>3265</v>
      </c>
      <c r="H3272">
        <f t="shared" ca="1" si="101"/>
        <v>-4.0398396984623816E-3</v>
      </c>
    </row>
    <row r="3273" spans="2:8" x14ac:dyDescent="0.3">
      <c r="B3273" s="205">
        <v>44713</v>
      </c>
      <c r="C3273" s="81">
        <v>507.73941000000002</v>
      </c>
      <c r="D3273" s="62">
        <f t="shared" si="102"/>
        <v>3.5335747206779793</v>
      </c>
      <c r="E3273">
        <v>-2.7940770636542146E-3</v>
      </c>
      <c r="G3273">
        <v>3266</v>
      </c>
      <c r="H3273">
        <f t="shared" ref="H3273:H3336" ca="1" si="103">_xlfn.NORM.INV(RAND(),N$10,N$11)</f>
        <v>2.9300679459510676E-2</v>
      </c>
    </row>
    <row r="3274" spans="2:8" x14ac:dyDescent="0.3">
      <c r="B3274" s="205">
        <v>41177</v>
      </c>
      <c r="C3274" s="81">
        <v>111.995377</v>
      </c>
      <c r="D3274" s="62">
        <f t="shared" si="102"/>
        <v>-0.51638605651666381</v>
      </c>
      <c r="E3274">
        <v>-2.8033867548267178E-3</v>
      </c>
      <c r="G3274">
        <v>3267</v>
      </c>
      <c r="H3274">
        <f t="shared" ca="1" si="103"/>
        <v>-2.5375907994622783E-2</v>
      </c>
    </row>
    <row r="3275" spans="2:8" x14ac:dyDescent="0.3">
      <c r="B3275" s="205">
        <v>42452</v>
      </c>
      <c r="C3275" s="81">
        <v>231.58012400000001</v>
      </c>
      <c r="D3275" s="62">
        <f t="shared" si="102"/>
        <v>-0.22812482836719125</v>
      </c>
      <c r="E3275">
        <v>-2.8038343950435697E-3</v>
      </c>
      <c r="G3275">
        <v>3268</v>
      </c>
      <c r="H3275">
        <f t="shared" ca="1" si="103"/>
        <v>-1.2199935707720082E-2</v>
      </c>
    </row>
    <row r="3276" spans="2:8" x14ac:dyDescent="0.3">
      <c r="B3276" s="205">
        <v>43026</v>
      </c>
      <c r="C3276" s="81">
        <v>300.02276599999999</v>
      </c>
      <c r="D3276" s="62">
        <f t="shared" si="102"/>
        <v>-0.46316894547905002</v>
      </c>
      <c r="E3276">
        <v>-2.8131000646557606E-3</v>
      </c>
      <c r="G3276">
        <v>3269</v>
      </c>
      <c r="H3276">
        <f t="shared" ca="1" si="103"/>
        <v>-7.9653099180134225E-3</v>
      </c>
    </row>
    <row r="3277" spans="2:8" x14ac:dyDescent="0.3">
      <c r="B3277" s="205">
        <v>44949</v>
      </c>
      <c r="C3277" s="81">
        <v>558.87744099999998</v>
      </c>
      <c r="D3277" s="62">
        <f t="shared" si="102"/>
        <v>2.9203098055002421</v>
      </c>
      <c r="E3277">
        <v>-2.826867098908269E-3</v>
      </c>
      <c r="G3277">
        <v>3270</v>
      </c>
      <c r="H3277">
        <f t="shared" ca="1" si="103"/>
        <v>2.3281228687085712E-2</v>
      </c>
    </row>
    <row r="3278" spans="2:8" x14ac:dyDescent="0.3">
      <c r="B3278" s="205">
        <v>41431</v>
      </c>
      <c r="C3278" s="81">
        <v>142.55950899999999</v>
      </c>
      <c r="D3278" s="62">
        <f t="shared" si="102"/>
        <v>11.638054913672461</v>
      </c>
      <c r="E3278">
        <v>-2.8464857922168066E-3</v>
      </c>
      <c r="G3278">
        <v>3271</v>
      </c>
      <c r="H3278">
        <f t="shared" ca="1" si="103"/>
        <v>1.7033817424488638E-2</v>
      </c>
    </row>
    <row r="3279" spans="2:8" x14ac:dyDescent="0.3">
      <c r="B3279" s="205">
        <v>38344</v>
      </c>
      <c r="C3279" s="81">
        <v>11.280177999999999</v>
      </c>
      <c r="D3279" s="62">
        <f t="shared" si="102"/>
        <v>-0.97474542440599454</v>
      </c>
      <c r="E3279">
        <v>-2.8521690672828719E-3</v>
      </c>
      <c r="G3279">
        <v>3272</v>
      </c>
      <c r="H3279">
        <f t="shared" ca="1" si="103"/>
        <v>-4.7099664598099457E-3</v>
      </c>
    </row>
    <row r="3280" spans="2:8" x14ac:dyDescent="0.3">
      <c r="B3280" s="205">
        <v>43783</v>
      </c>
      <c r="C3280" s="81">
        <v>446.65878300000003</v>
      </c>
      <c r="D3280" s="62">
        <f t="shared" si="102"/>
        <v>68.171629767080574</v>
      </c>
      <c r="E3280">
        <v>-2.9101770683523987E-3</v>
      </c>
      <c r="G3280">
        <v>3273</v>
      </c>
      <c r="H3280">
        <f t="shared" ca="1" si="103"/>
        <v>1.4627214082577035E-2</v>
      </c>
    </row>
    <row r="3281" spans="2:8" x14ac:dyDescent="0.3">
      <c r="B3281" s="205">
        <v>37441</v>
      </c>
      <c r="C3281" s="81">
        <v>6.4572539999999998</v>
      </c>
      <c r="D3281" s="62">
        <f t="shared" si="102"/>
        <v>-0.95835366229305086</v>
      </c>
      <c r="E3281">
        <v>-2.9119323445919126E-3</v>
      </c>
      <c r="G3281">
        <v>3274</v>
      </c>
      <c r="H3281">
        <f t="shared" ca="1" si="103"/>
        <v>-4.3540961718862937E-2</v>
      </c>
    </row>
    <row r="3282" spans="2:8" x14ac:dyDescent="0.3">
      <c r="B3282" s="205">
        <v>41554</v>
      </c>
      <c r="C3282" s="81">
        <v>155.049744</v>
      </c>
      <c r="D3282" s="62">
        <f t="shared" si="102"/>
        <v>-0.6976361111185323</v>
      </c>
      <c r="E3282">
        <v>-2.9237180080986403E-3</v>
      </c>
      <c r="G3282">
        <v>3275</v>
      </c>
      <c r="H3282">
        <f t="shared" ca="1" si="103"/>
        <v>-7.4299520621767179E-3</v>
      </c>
    </row>
    <row r="3283" spans="2:8" x14ac:dyDescent="0.3">
      <c r="B3283" s="205">
        <v>44272</v>
      </c>
      <c r="C3283" s="81">
        <v>512.79187000000002</v>
      </c>
      <c r="D3283" s="62">
        <f t="shared" si="102"/>
        <v>4.1962015834757692E-2</v>
      </c>
      <c r="E3283">
        <v>-2.9294118324622856E-3</v>
      </c>
      <c r="G3283">
        <v>3276</v>
      </c>
      <c r="H3283">
        <f t="shared" ca="1" si="103"/>
        <v>1.7968773781480211E-2</v>
      </c>
    </row>
    <row r="3284" spans="2:8" x14ac:dyDescent="0.3">
      <c r="B3284" s="205">
        <v>43867</v>
      </c>
      <c r="C3284" s="81">
        <v>492.14065599999998</v>
      </c>
      <c r="D3284" s="62">
        <f t="shared" si="102"/>
        <v>2.1928080935520717</v>
      </c>
      <c r="E3284">
        <v>-2.9346591906194417E-3</v>
      </c>
      <c r="G3284">
        <v>3277</v>
      </c>
      <c r="H3284">
        <f t="shared" ca="1" si="103"/>
        <v>-8.2529674282455223E-3</v>
      </c>
    </row>
    <row r="3285" spans="2:8" x14ac:dyDescent="0.3">
      <c r="B3285" s="205">
        <v>41547</v>
      </c>
      <c r="C3285" s="81">
        <v>154.14038099999999</v>
      </c>
      <c r="D3285" s="62">
        <f t="shared" si="102"/>
        <v>-9.9665024699368027E-2</v>
      </c>
      <c r="E3285">
        <v>-2.9408127879102918E-3</v>
      </c>
      <c r="G3285">
        <v>3278</v>
      </c>
      <c r="H3285">
        <f t="shared" ca="1" si="103"/>
        <v>2.1699321253395881E-2</v>
      </c>
    </row>
    <row r="3286" spans="2:8" x14ac:dyDescent="0.3">
      <c r="B3286" s="205">
        <v>41822</v>
      </c>
      <c r="C3286" s="81">
        <v>171.20336900000001</v>
      </c>
      <c r="D3286" s="62">
        <f t="shared" si="102"/>
        <v>-0.71268214659932794</v>
      </c>
      <c r="E3286">
        <v>-2.9412421599279885E-3</v>
      </c>
      <c r="G3286">
        <v>3279</v>
      </c>
      <c r="H3286">
        <f t="shared" ca="1" si="103"/>
        <v>2.4036834379192844E-2</v>
      </c>
    </row>
    <row r="3287" spans="2:8" x14ac:dyDescent="0.3">
      <c r="B3287" s="205">
        <v>44431</v>
      </c>
      <c r="C3287" s="81">
        <v>595.86749299999997</v>
      </c>
      <c r="D3287" s="62">
        <f t="shared" si="102"/>
        <v>92.314384369434251</v>
      </c>
      <c r="E3287">
        <v>-2.9424490696127598E-3</v>
      </c>
      <c r="G3287">
        <v>3280</v>
      </c>
      <c r="H3287">
        <f t="shared" ca="1" si="103"/>
        <v>1.4236213775803239E-2</v>
      </c>
    </row>
    <row r="3288" spans="2:8" x14ac:dyDescent="0.3">
      <c r="B3288" s="205">
        <v>37456</v>
      </c>
      <c r="C3288" s="81">
        <v>6.3855909999999998</v>
      </c>
      <c r="D3288" s="62">
        <f t="shared" si="102"/>
        <v>-0.98656112818864916</v>
      </c>
      <c r="E3288">
        <v>-2.9445156015763135E-3</v>
      </c>
      <c r="G3288">
        <v>3281</v>
      </c>
      <c r="H3288">
        <f t="shared" ca="1" si="103"/>
        <v>-1.5422134749761032E-2</v>
      </c>
    </row>
    <row r="3289" spans="2:8" x14ac:dyDescent="0.3">
      <c r="B3289" s="205">
        <v>44067</v>
      </c>
      <c r="C3289" s="81">
        <v>475.15826399999997</v>
      </c>
      <c r="D3289" s="62">
        <f t="shared" si="102"/>
        <v>0.89888403189590127</v>
      </c>
      <c r="E3289">
        <v>-2.9473593101985653E-3</v>
      </c>
      <c r="G3289">
        <v>3282</v>
      </c>
      <c r="H3289">
        <f t="shared" ca="1" si="103"/>
        <v>-1.6867707026096787E-2</v>
      </c>
    </row>
    <row r="3290" spans="2:8" x14ac:dyDescent="0.3">
      <c r="B3290" s="205">
        <v>42298</v>
      </c>
      <c r="C3290" s="81">
        <v>250.23026999999999</v>
      </c>
      <c r="D3290" s="62">
        <f t="shared" si="102"/>
        <v>4.8974908175132397</v>
      </c>
      <c r="E3290">
        <v>-2.9516710719954945E-3</v>
      </c>
      <c r="G3290">
        <v>3283</v>
      </c>
      <c r="H3290">
        <f t="shared" ca="1" si="103"/>
        <v>-1.7466403786726901E-2</v>
      </c>
    </row>
    <row r="3291" spans="2:8" x14ac:dyDescent="0.3">
      <c r="B3291" s="205">
        <v>39328</v>
      </c>
      <c r="C3291" s="81">
        <v>42.429955</v>
      </c>
      <c r="D3291" s="62">
        <f t="shared" si="102"/>
        <v>-0.52196658805414087</v>
      </c>
      <c r="E3291">
        <v>-2.9701791894536983E-3</v>
      </c>
      <c r="G3291">
        <v>3284</v>
      </c>
      <c r="H3291">
        <f t="shared" ca="1" si="103"/>
        <v>8.6754512553654205E-3</v>
      </c>
    </row>
    <row r="3292" spans="2:8" x14ac:dyDescent="0.3">
      <c r="B3292" s="205">
        <v>40667</v>
      </c>
      <c r="C3292" s="81">
        <v>88.759392000000005</v>
      </c>
      <c r="D3292" s="62">
        <f t="shared" si="102"/>
        <v>-0.68411820212714325</v>
      </c>
      <c r="E3292">
        <v>-2.9781569956437905E-3</v>
      </c>
      <c r="G3292">
        <v>3285</v>
      </c>
      <c r="H3292">
        <f t="shared" ca="1" si="103"/>
        <v>-1.6091448103486304E-2</v>
      </c>
    </row>
    <row r="3293" spans="2:8" x14ac:dyDescent="0.3">
      <c r="B3293" s="205">
        <v>42584</v>
      </c>
      <c r="C3293" s="81">
        <v>280.98925800000001</v>
      </c>
      <c r="D3293" s="62">
        <f t="shared" si="102"/>
        <v>2.8868664222587244</v>
      </c>
      <c r="E3293">
        <v>-2.9797603434346259E-3</v>
      </c>
      <c r="G3293">
        <v>3286</v>
      </c>
      <c r="H3293">
        <f t="shared" ca="1" si="103"/>
        <v>6.7268042964795114E-3</v>
      </c>
    </row>
    <row r="3294" spans="2:8" x14ac:dyDescent="0.3">
      <c r="B3294" s="205">
        <v>40141</v>
      </c>
      <c r="C3294" s="81">
        <v>72.291977000000003</v>
      </c>
      <c r="D3294" s="62">
        <f t="shared" si="102"/>
        <v>-0.30148976785378201</v>
      </c>
      <c r="E3294">
        <v>-3.0120789320326746E-3</v>
      </c>
      <c r="G3294">
        <v>3287</v>
      </c>
      <c r="H3294">
        <f t="shared" ca="1" si="103"/>
        <v>-8.4787827837532539E-3</v>
      </c>
    </row>
    <row r="3295" spans="2:8" x14ac:dyDescent="0.3">
      <c r="B3295" s="205">
        <v>41102</v>
      </c>
      <c r="C3295" s="81">
        <v>103.494514</v>
      </c>
      <c r="D3295" s="62">
        <f t="shared" si="102"/>
        <v>-0.59937419784220958</v>
      </c>
      <c r="E3295">
        <v>-3.0331170458778307E-3</v>
      </c>
      <c r="G3295">
        <v>3288</v>
      </c>
      <c r="H3295">
        <f t="shared" ca="1" si="103"/>
        <v>-3.1937080245375483E-2</v>
      </c>
    </row>
    <row r="3296" spans="2:8" x14ac:dyDescent="0.3">
      <c r="B3296" s="205">
        <v>42289</v>
      </c>
      <c r="C3296" s="81">
        <v>258.33212300000002</v>
      </c>
      <c r="D3296" s="62">
        <f t="shared" si="102"/>
        <v>27.317749326893082</v>
      </c>
      <c r="E3296">
        <v>-3.0372823750600079E-3</v>
      </c>
      <c r="G3296">
        <v>3289</v>
      </c>
      <c r="H3296">
        <f t="shared" ca="1" si="103"/>
        <v>-2.1987618168968943E-2</v>
      </c>
    </row>
    <row r="3297" spans="2:8" x14ac:dyDescent="0.3">
      <c r="B3297" s="205">
        <v>38231</v>
      </c>
      <c r="C3297" s="81">
        <v>9.1226219999999998</v>
      </c>
      <c r="D3297" s="62">
        <f t="shared" si="102"/>
        <v>-0.97304581754700403</v>
      </c>
      <c r="E3297">
        <v>-3.0478079311636315E-3</v>
      </c>
      <c r="G3297">
        <v>3290</v>
      </c>
      <c r="H3297">
        <f t="shared" ca="1" si="103"/>
        <v>-9.305394823201623E-3</v>
      </c>
    </row>
    <row r="3298" spans="2:8" x14ac:dyDescent="0.3">
      <c r="B3298" s="205">
        <v>43130</v>
      </c>
      <c r="C3298" s="81">
        <v>338.44921900000003</v>
      </c>
      <c r="D3298" s="62">
        <f t="shared" si="102"/>
        <v>-0.35160187313675628</v>
      </c>
      <c r="E3298">
        <v>-3.0581633292710935E-3</v>
      </c>
      <c r="G3298">
        <v>3291</v>
      </c>
      <c r="H3298">
        <f t="shared" ca="1" si="103"/>
        <v>-1.6889136775269663E-2</v>
      </c>
    </row>
    <row r="3299" spans="2:8" x14ac:dyDescent="0.3">
      <c r="B3299" s="205">
        <v>44291</v>
      </c>
      <c r="C3299" s="81">
        <v>521.97747800000002</v>
      </c>
      <c r="D3299" s="62">
        <f t="shared" si="102"/>
        <v>-7.3819941486529289E-2</v>
      </c>
      <c r="E3299">
        <v>-3.0632908704007313E-3</v>
      </c>
      <c r="G3299">
        <v>3292</v>
      </c>
      <c r="H3299">
        <f t="shared" ca="1" si="103"/>
        <v>-2.6109002647916487E-2</v>
      </c>
    </row>
    <row r="3300" spans="2:8" x14ac:dyDescent="0.3">
      <c r="B3300" s="205">
        <v>45096</v>
      </c>
      <c r="C3300" s="81">
        <v>563.58099400000003</v>
      </c>
      <c r="D3300" s="62">
        <f t="shared" si="102"/>
        <v>0.19608910580287434</v>
      </c>
      <c r="E3300">
        <v>-3.0652866924399504E-3</v>
      </c>
      <c r="G3300">
        <v>3293</v>
      </c>
      <c r="H3300">
        <f t="shared" ca="1" si="103"/>
        <v>-3.9508421292007351E-2</v>
      </c>
    </row>
    <row r="3301" spans="2:8" x14ac:dyDescent="0.3">
      <c r="B3301" s="205">
        <v>44082</v>
      </c>
      <c r="C3301" s="81">
        <v>471.18646200000001</v>
      </c>
      <c r="D3301" s="62">
        <f t="shared" si="102"/>
        <v>7.360812314581195</v>
      </c>
      <c r="E3301">
        <v>-3.0743598875392904E-3</v>
      </c>
      <c r="G3301">
        <v>3294</v>
      </c>
      <c r="H3301">
        <f t="shared" ca="1" si="103"/>
        <v>2.6486321199471266E-2</v>
      </c>
    </row>
    <row r="3302" spans="2:8" x14ac:dyDescent="0.3">
      <c r="B3302" s="205">
        <v>40009</v>
      </c>
      <c r="C3302" s="81">
        <v>56.356541</v>
      </c>
      <c r="D3302" s="62">
        <f t="shared" si="102"/>
        <v>-0.87136525099005024</v>
      </c>
      <c r="E3302">
        <v>-3.0758130958804765E-3</v>
      </c>
      <c r="G3302">
        <v>3295</v>
      </c>
      <c r="H3302">
        <f t="shared" ca="1" si="103"/>
        <v>4.4585646042480408E-2</v>
      </c>
    </row>
    <row r="3303" spans="2:8" x14ac:dyDescent="0.3">
      <c r="B3303" s="205">
        <v>43788</v>
      </c>
      <c r="C3303" s="81">
        <v>438.11288500000001</v>
      </c>
      <c r="D3303" s="62">
        <f t="shared" si="102"/>
        <v>0.69745700213314576</v>
      </c>
      <c r="E3303">
        <v>-3.0763054515583863E-3</v>
      </c>
      <c r="G3303">
        <v>3296</v>
      </c>
      <c r="H3303">
        <f t="shared" ca="1" si="103"/>
        <v>-9.7968564927647626E-3</v>
      </c>
    </row>
    <row r="3304" spans="2:8" x14ac:dyDescent="0.3">
      <c r="B3304" s="205">
        <v>42699</v>
      </c>
      <c r="C3304" s="81">
        <v>258.09954800000003</v>
      </c>
      <c r="D3304" s="62">
        <f t="shared" si="102"/>
        <v>24.464088813688083</v>
      </c>
      <c r="E3304">
        <v>-3.0769132838663928E-3</v>
      </c>
      <c r="G3304">
        <v>3297</v>
      </c>
      <c r="H3304">
        <f t="shared" ca="1" si="103"/>
        <v>1.9176089915317891E-2</v>
      </c>
    </row>
    <row r="3305" spans="2:8" x14ac:dyDescent="0.3">
      <c r="B3305" s="205">
        <v>38093</v>
      </c>
      <c r="C3305" s="81">
        <v>10.135825000000001</v>
      </c>
      <c r="D3305" s="62">
        <f t="shared" si="102"/>
        <v>-0.70687870899473648</v>
      </c>
      <c r="E3305">
        <v>-3.0790400044063263E-3</v>
      </c>
      <c r="G3305">
        <v>3298</v>
      </c>
      <c r="H3305">
        <f t="shared" ca="1" si="103"/>
        <v>-1.0198869008574366E-2</v>
      </c>
    </row>
    <row r="3306" spans="2:8" x14ac:dyDescent="0.3">
      <c r="B3306" s="205">
        <v>39637</v>
      </c>
      <c r="C3306" s="81">
        <v>34.578944999999997</v>
      </c>
      <c r="D3306" s="62">
        <f t="shared" si="102"/>
        <v>4.6696665878551311</v>
      </c>
      <c r="E3306">
        <v>-3.0806267429504953E-3</v>
      </c>
      <c r="G3306">
        <v>3299</v>
      </c>
      <c r="H3306">
        <f t="shared" ca="1" si="103"/>
        <v>2.6693340797712895E-2</v>
      </c>
    </row>
    <row r="3307" spans="2:8" x14ac:dyDescent="0.3">
      <c r="B3307" s="205">
        <v>37487</v>
      </c>
      <c r="C3307" s="81">
        <v>6.0989380000000004</v>
      </c>
      <c r="D3307" s="62">
        <f t="shared" si="102"/>
        <v>-0.98929433229414576</v>
      </c>
      <c r="E3307">
        <v>-3.0826455993881387E-3</v>
      </c>
      <c r="G3307">
        <v>3300</v>
      </c>
      <c r="H3307">
        <f t="shared" ca="1" si="103"/>
        <v>2.8613257029064296E-2</v>
      </c>
    </row>
    <row r="3308" spans="2:8" x14ac:dyDescent="0.3">
      <c r="B3308" s="205">
        <v>44574</v>
      </c>
      <c r="C3308" s="81">
        <v>569.69244400000002</v>
      </c>
      <c r="D3308" s="62">
        <f t="shared" si="102"/>
        <v>92.989716593405845</v>
      </c>
      <c r="E3308">
        <v>-3.0901099167314982E-3</v>
      </c>
      <c r="G3308">
        <v>3301</v>
      </c>
      <c r="H3308">
        <f t="shared" ca="1" si="103"/>
        <v>1.7051696751747863E-2</v>
      </c>
    </row>
    <row r="3309" spans="2:8" x14ac:dyDescent="0.3">
      <c r="B3309" s="205">
        <v>37502</v>
      </c>
      <c r="C3309" s="81">
        <v>6.0612209999999997</v>
      </c>
      <c r="D3309" s="62">
        <f t="shared" si="102"/>
        <v>-0.87265214231269184</v>
      </c>
      <c r="E3309">
        <v>-3.101768397784233E-3</v>
      </c>
      <c r="G3309">
        <v>3302</v>
      </c>
      <c r="H3309">
        <f t="shared" ca="1" si="103"/>
        <v>-4.9837176622541035E-3</v>
      </c>
    </row>
    <row r="3310" spans="2:8" x14ac:dyDescent="0.3">
      <c r="B3310" s="205">
        <v>39464</v>
      </c>
      <c r="C3310" s="81">
        <v>47.595782999999997</v>
      </c>
      <c r="D3310" s="62">
        <f t="shared" si="102"/>
        <v>-0.86316760779230284</v>
      </c>
      <c r="E3310">
        <v>-3.1098189208466358E-3</v>
      </c>
      <c r="G3310">
        <v>3303</v>
      </c>
      <c r="H3310">
        <f t="shared" ca="1" si="103"/>
        <v>1.9121079716336805E-2</v>
      </c>
    </row>
    <row r="3311" spans="2:8" x14ac:dyDescent="0.3">
      <c r="B3311" s="205">
        <v>43229</v>
      </c>
      <c r="C3311" s="81">
        <v>347.84002700000002</v>
      </c>
      <c r="D3311" s="62">
        <f t="shared" si="102"/>
        <v>33.72003797404043</v>
      </c>
      <c r="E3311">
        <v>-3.1106590501582304E-3</v>
      </c>
      <c r="G3311">
        <v>3304</v>
      </c>
      <c r="H3311">
        <f t="shared" ca="1" si="103"/>
        <v>-1.7392578652918669E-3</v>
      </c>
    </row>
    <row r="3312" spans="2:8" x14ac:dyDescent="0.3">
      <c r="B3312" s="205">
        <v>38082</v>
      </c>
      <c r="C3312" s="81">
        <v>10.018423</v>
      </c>
      <c r="D3312" s="62">
        <f t="shared" si="102"/>
        <v>-0.97913047071725168</v>
      </c>
      <c r="E3312">
        <v>-3.1155056557223464E-3</v>
      </c>
      <c r="G3312">
        <v>3305</v>
      </c>
      <c r="H3312">
        <f t="shared" ca="1" si="103"/>
        <v>1.6016424835993089E-2</v>
      </c>
    </row>
    <row r="3313" spans="2:8" x14ac:dyDescent="0.3">
      <c r="B3313" s="205">
        <v>44060</v>
      </c>
      <c r="C3313" s="81">
        <v>480.05026199999998</v>
      </c>
      <c r="D3313" s="62">
        <f t="shared" si="102"/>
        <v>46.972965866911139</v>
      </c>
      <c r="E3313">
        <v>-3.1180986913914494E-3</v>
      </c>
      <c r="G3313">
        <v>3306</v>
      </c>
      <c r="H3313">
        <f t="shared" ca="1" si="103"/>
        <v>-5.3660079705889721E-2</v>
      </c>
    </row>
    <row r="3314" spans="2:8" x14ac:dyDescent="0.3">
      <c r="B3314" s="205">
        <v>38132</v>
      </c>
      <c r="C3314" s="81">
        <v>10.006683000000001</v>
      </c>
      <c r="D3314" s="62">
        <f t="shared" si="102"/>
        <v>-0.97586630668966357</v>
      </c>
      <c r="E3314">
        <v>-3.1189507940382918E-3</v>
      </c>
      <c r="G3314">
        <v>3307</v>
      </c>
      <c r="H3314">
        <f t="shared" ca="1" si="103"/>
        <v>-7.3237518155668388E-3</v>
      </c>
    </row>
    <row r="3315" spans="2:8" x14ac:dyDescent="0.3">
      <c r="B3315" s="205">
        <v>43684</v>
      </c>
      <c r="C3315" s="81">
        <v>414.63537600000001</v>
      </c>
      <c r="D3315" s="62">
        <f t="shared" si="102"/>
        <v>1.3592532527406225</v>
      </c>
      <c r="E3315">
        <v>-3.1250900756271227E-3</v>
      </c>
      <c r="G3315">
        <v>3308</v>
      </c>
      <c r="H3315">
        <f t="shared" ca="1" si="103"/>
        <v>6.1825332505574086E-3</v>
      </c>
    </row>
    <row r="3316" spans="2:8" x14ac:dyDescent="0.3">
      <c r="B3316" s="205">
        <v>41824</v>
      </c>
      <c r="C3316" s="81">
        <v>175.74856600000001</v>
      </c>
      <c r="D3316" s="62">
        <f t="shared" si="102"/>
        <v>0.53172405503228326</v>
      </c>
      <c r="E3316">
        <v>-3.1251586433610648E-3</v>
      </c>
      <c r="G3316">
        <v>3309</v>
      </c>
      <c r="H3316">
        <f t="shared" ca="1" si="103"/>
        <v>-3.9483893662071107E-3</v>
      </c>
    </row>
    <row r="3317" spans="2:8" x14ac:dyDescent="0.3">
      <c r="B3317" s="205">
        <v>41157</v>
      </c>
      <c r="C3317" s="81">
        <v>114.739052</v>
      </c>
      <c r="D3317" s="62">
        <f t="shared" si="102"/>
        <v>-0.81569189372133</v>
      </c>
      <c r="E3317">
        <v>-3.1260259116046626E-3</v>
      </c>
      <c r="G3317">
        <v>3310</v>
      </c>
      <c r="H3317">
        <f t="shared" ca="1" si="103"/>
        <v>5.7062241015886726E-3</v>
      </c>
    </row>
    <row r="3318" spans="2:8" x14ac:dyDescent="0.3">
      <c r="B3318" s="205">
        <v>44454</v>
      </c>
      <c r="C3318" s="81">
        <v>622.53936799999997</v>
      </c>
      <c r="D3318" s="62">
        <f t="shared" si="102"/>
        <v>0.22049723335969598</v>
      </c>
      <c r="E3318">
        <v>-3.1288054552439885E-3</v>
      </c>
      <c r="G3318">
        <v>3311</v>
      </c>
      <c r="H3318">
        <f t="shared" ca="1" si="103"/>
        <v>-4.6433233553717099E-3</v>
      </c>
    </row>
    <row r="3319" spans="2:8" x14ac:dyDescent="0.3">
      <c r="B3319" s="205">
        <v>44230</v>
      </c>
      <c r="C3319" s="81">
        <v>510.07028200000002</v>
      </c>
      <c r="D3319" s="62">
        <f t="shared" si="102"/>
        <v>83.363548523361686</v>
      </c>
      <c r="E3319">
        <v>-3.134278789860185E-3</v>
      </c>
      <c r="G3319">
        <v>3312</v>
      </c>
      <c r="H3319">
        <f t="shared" ca="1" si="103"/>
        <v>8.546601046313738E-4</v>
      </c>
    </row>
    <row r="3320" spans="2:8" x14ac:dyDescent="0.3">
      <c r="B3320" s="205">
        <v>37795</v>
      </c>
      <c r="C3320" s="81">
        <v>6.0460979999999998</v>
      </c>
      <c r="D3320" s="62">
        <f t="shared" si="102"/>
        <v>-0.9863054884696687</v>
      </c>
      <c r="E3320">
        <v>-3.1445120252194779E-3</v>
      </c>
      <c r="G3320">
        <v>3313</v>
      </c>
      <c r="H3320">
        <f t="shared" ca="1" si="103"/>
        <v>1.7233761346605665E-2</v>
      </c>
    </row>
    <row r="3321" spans="2:8" x14ac:dyDescent="0.3">
      <c r="B3321" s="205">
        <v>43727</v>
      </c>
      <c r="C3321" s="81">
        <v>441.49789399999997</v>
      </c>
      <c r="D3321" s="62">
        <f t="shared" si="102"/>
        <v>8.4101817842650863</v>
      </c>
      <c r="E3321">
        <v>-3.1521945583808364E-3</v>
      </c>
      <c r="G3321">
        <v>3314</v>
      </c>
      <c r="H3321">
        <f t="shared" ca="1" si="103"/>
        <v>-1.7318046661688111E-3</v>
      </c>
    </row>
    <row r="3322" spans="2:8" x14ac:dyDescent="0.3">
      <c r="B3322" s="205">
        <v>39413</v>
      </c>
      <c r="C3322" s="81">
        <v>46.917042000000002</v>
      </c>
      <c r="D3322" s="62">
        <f t="shared" si="102"/>
        <v>4.3291039328245224</v>
      </c>
      <c r="E3322">
        <v>-3.1544967854380233E-3</v>
      </c>
      <c r="G3322">
        <v>3315</v>
      </c>
      <c r="H3322">
        <f t="shared" ca="1" si="103"/>
        <v>-1.6150359731160528E-2</v>
      </c>
    </row>
    <row r="3323" spans="2:8" x14ac:dyDescent="0.3">
      <c r="B3323" s="205">
        <v>38215</v>
      </c>
      <c r="C3323" s="81">
        <v>8.8039269999999998</v>
      </c>
      <c r="D3323" s="62">
        <f t="shared" si="102"/>
        <v>0.47919466222030899</v>
      </c>
      <c r="E3323">
        <v>-3.1575619685830988E-3</v>
      </c>
      <c r="G3323">
        <v>3316</v>
      </c>
      <c r="H3323">
        <f t="shared" ca="1" si="103"/>
        <v>2.2588474846289699E-2</v>
      </c>
    </row>
    <row r="3324" spans="2:8" x14ac:dyDescent="0.3">
      <c r="B3324" s="205">
        <v>37510</v>
      </c>
      <c r="C3324" s="81">
        <v>5.9518380000000004</v>
      </c>
      <c r="D3324" s="62">
        <f t="shared" si="102"/>
        <v>-0.9858924528612707</v>
      </c>
      <c r="E3324">
        <v>-3.1587596626054797E-3</v>
      </c>
      <c r="G3324">
        <v>3317</v>
      </c>
      <c r="H3324">
        <f t="shared" ca="1" si="103"/>
        <v>2.7508690638380677E-2</v>
      </c>
    </row>
    <row r="3325" spans="2:8" x14ac:dyDescent="0.3">
      <c r="B3325" s="205">
        <v>43325</v>
      </c>
      <c r="C3325" s="81">
        <v>421.89035000000001</v>
      </c>
      <c r="D3325" s="62">
        <f t="shared" si="102"/>
        <v>1.9688135643838538</v>
      </c>
      <c r="E3325">
        <v>-3.1632416527023134E-3</v>
      </c>
      <c r="G3325">
        <v>3318</v>
      </c>
      <c r="H3325">
        <f t="shared" ca="1" si="103"/>
        <v>-8.0282291412013124E-3</v>
      </c>
    </row>
    <row r="3326" spans="2:8" x14ac:dyDescent="0.3">
      <c r="B3326" s="205">
        <v>41432</v>
      </c>
      <c r="C3326" s="81">
        <v>142.10739100000001</v>
      </c>
      <c r="D3326" s="62">
        <f t="shared" si="102"/>
        <v>-0.731226473716452</v>
      </c>
      <c r="E3326">
        <v>-3.1714334818590353E-3</v>
      </c>
      <c r="G3326">
        <v>3319</v>
      </c>
      <c r="H3326">
        <f t="shared" ca="1" si="103"/>
        <v>3.2222042152276739E-2</v>
      </c>
    </row>
    <row r="3327" spans="2:8" x14ac:dyDescent="0.3">
      <c r="B3327" s="205">
        <v>44965</v>
      </c>
      <c r="C3327" s="81">
        <v>528.72540300000003</v>
      </c>
      <c r="D3327" s="62">
        <f t="shared" si="102"/>
        <v>2.3532880409412043</v>
      </c>
      <c r="E3327">
        <v>-3.173797189527431E-3</v>
      </c>
      <c r="G3327">
        <v>3320</v>
      </c>
      <c r="H3327">
        <f t="shared" ca="1" si="103"/>
        <v>-3.0148087506282343E-2</v>
      </c>
    </row>
    <row r="3328" spans="2:8" x14ac:dyDescent="0.3">
      <c r="B3328" s="205">
        <v>41694</v>
      </c>
      <c r="C3328" s="81">
        <v>157.673721</v>
      </c>
      <c r="D3328" s="62">
        <f t="shared" si="102"/>
        <v>-0.62558158628098337</v>
      </c>
      <c r="E3328">
        <v>-3.1757967210915162E-3</v>
      </c>
      <c r="G3328">
        <v>3321</v>
      </c>
      <c r="H3328">
        <f t="shared" ca="1" si="103"/>
        <v>-2.2379103730646364E-2</v>
      </c>
    </row>
    <row r="3329" spans="2:8" x14ac:dyDescent="0.3">
      <c r="B3329" s="205">
        <v>43538</v>
      </c>
      <c r="C3329" s="81">
        <v>421.11636399999998</v>
      </c>
      <c r="D3329" s="62">
        <f t="shared" si="102"/>
        <v>1.6746810657278441</v>
      </c>
      <c r="E3329">
        <v>-3.1796929740434657E-3</v>
      </c>
      <c r="G3329">
        <v>3322</v>
      </c>
      <c r="H3329">
        <f t="shared" ca="1" si="103"/>
        <v>9.6802750491115919E-3</v>
      </c>
    </row>
    <row r="3330" spans="2:8" x14ac:dyDescent="0.3">
      <c r="B3330" s="205">
        <v>41635</v>
      </c>
      <c r="C3330" s="81">
        <v>157.44544999999999</v>
      </c>
      <c r="D3330" s="62">
        <f t="shared" si="102"/>
        <v>-0.43529729137369216</v>
      </c>
      <c r="E3330">
        <v>-3.1800961709240981E-3</v>
      </c>
      <c r="G3330">
        <v>3323</v>
      </c>
      <c r="H3330">
        <f t="shared" ca="1" si="103"/>
        <v>-1.4571627105681415E-2</v>
      </c>
    </row>
    <row r="3331" spans="2:8" x14ac:dyDescent="0.3">
      <c r="B3331" s="205">
        <v>42684</v>
      </c>
      <c r="C3331" s="81">
        <v>278.811218</v>
      </c>
      <c r="D3331" s="62">
        <f t="shared" si="102"/>
        <v>2.1458366183418427</v>
      </c>
      <c r="E3331">
        <v>-3.1833246688017353E-3</v>
      </c>
      <c r="G3331">
        <v>3324</v>
      </c>
      <c r="H3331">
        <f t="shared" ca="1" si="103"/>
        <v>-1.2923288454359139E-2</v>
      </c>
    </row>
    <row r="3332" spans="2:8" x14ac:dyDescent="0.3">
      <c r="B3332" s="205">
        <v>40386</v>
      </c>
      <c r="C3332" s="81">
        <v>88.628639000000007</v>
      </c>
      <c r="D3332" s="62">
        <f t="shared" si="102"/>
        <v>-0.8511187715894849</v>
      </c>
      <c r="E3332">
        <v>-3.1933393622522325E-3</v>
      </c>
      <c r="G3332">
        <v>3325</v>
      </c>
      <c r="H3332">
        <f t="shared" ca="1" si="103"/>
        <v>-4.2677912790239966E-3</v>
      </c>
    </row>
    <row r="3333" spans="2:8" x14ac:dyDescent="0.3">
      <c r="B3333" s="205">
        <v>44522</v>
      </c>
      <c r="C3333" s="81">
        <v>595.29760699999997</v>
      </c>
      <c r="D3333" s="62">
        <f t="shared" si="102"/>
        <v>1.2722248752400203</v>
      </c>
      <c r="E3333">
        <v>-3.2034704452089972E-3</v>
      </c>
      <c r="G3333">
        <v>3326</v>
      </c>
      <c r="H3333">
        <f t="shared" ca="1" si="103"/>
        <v>4.9857824757667691E-3</v>
      </c>
    </row>
    <row r="3334" spans="2:8" x14ac:dyDescent="0.3">
      <c r="B3334" s="205">
        <v>42711</v>
      </c>
      <c r="C3334" s="81">
        <v>261.98886099999999</v>
      </c>
      <c r="D3334" s="62">
        <f t="shared" si="102"/>
        <v>54.477400362481873</v>
      </c>
      <c r="E3334">
        <v>-3.208943802658923E-3</v>
      </c>
      <c r="G3334">
        <v>3327</v>
      </c>
      <c r="H3334">
        <f t="shared" ca="1" si="103"/>
        <v>-6.0722980075020513E-3</v>
      </c>
    </row>
    <row r="3335" spans="2:8" x14ac:dyDescent="0.3">
      <c r="B3335" s="205">
        <v>37739</v>
      </c>
      <c r="C3335" s="81">
        <v>4.7224430000000002</v>
      </c>
      <c r="D3335" s="62">
        <f t="shared" si="102"/>
        <v>-0.98706742921146307</v>
      </c>
      <c r="E3335">
        <v>-3.2203389830508635E-3</v>
      </c>
      <c r="G3335">
        <v>3328</v>
      </c>
      <c r="H3335">
        <f t="shared" ca="1" si="103"/>
        <v>-7.545697986775333E-3</v>
      </c>
    </row>
    <row r="3336" spans="2:8" x14ac:dyDescent="0.3">
      <c r="B3336" s="205">
        <v>43265</v>
      </c>
      <c r="C3336" s="81">
        <v>365.15887500000002</v>
      </c>
      <c r="D3336" s="62">
        <f t="shared" ref="D3336:D3399" si="104">(C3336-C3337)/C3337</f>
        <v>8.3539133808967989</v>
      </c>
      <c r="E3336">
        <v>-3.2206260263809576E-3</v>
      </c>
      <c r="G3336">
        <v>3329</v>
      </c>
      <c r="H3336">
        <f t="shared" ca="1" si="103"/>
        <v>-4.0968329157699747E-2</v>
      </c>
    </row>
    <row r="3337" spans="2:8" x14ac:dyDescent="0.3">
      <c r="B3337" s="205">
        <v>39176</v>
      </c>
      <c r="C3337" s="81">
        <v>39.038086</v>
      </c>
      <c r="D3337" s="62">
        <f t="shared" si="104"/>
        <v>-0.81726246766407562</v>
      </c>
      <c r="E3337">
        <v>-3.2276173413602091E-3</v>
      </c>
      <c r="G3337">
        <v>3330</v>
      </c>
      <c r="H3337">
        <f t="shared" ref="H3337:H3400" ca="1" si="105">_xlfn.NORM.INV(RAND(),N$10,N$11)</f>
        <v>2.744049241145104E-2</v>
      </c>
    </row>
    <row r="3338" spans="2:8" x14ac:dyDescent="0.3">
      <c r="B3338" s="205">
        <v>41957</v>
      </c>
      <c r="C3338" s="81">
        <v>213.62927199999999</v>
      </c>
      <c r="D3338" s="62">
        <f t="shared" si="104"/>
        <v>44.420469152969041</v>
      </c>
      <c r="E3338">
        <v>-3.2311462217859983E-3</v>
      </c>
      <c r="G3338">
        <v>3331</v>
      </c>
      <c r="H3338">
        <f t="shared" ca="1" si="105"/>
        <v>1.8774747089834405E-2</v>
      </c>
    </row>
    <row r="3339" spans="2:8" x14ac:dyDescent="0.3">
      <c r="B3339" s="205">
        <v>37741</v>
      </c>
      <c r="C3339" s="81">
        <v>4.7033699999999996</v>
      </c>
      <c r="D3339" s="62">
        <f t="shared" si="104"/>
        <v>-0.96949543813670869</v>
      </c>
      <c r="E3339">
        <v>-3.2333558045592663E-3</v>
      </c>
      <c r="G3339">
        <v>3332</v>
      </c>
      <c r="H3339">
        <f t="shared" ca="1" si="105"/>
        <v>3.7920441634784814E-2</v>
      </c>
    </row>
    <row r="3340" spans="2:8" x14ac:dyDescent="0.3">
      <c r="B3340" s="205">
        <v>41558</v>
      </c>
      <c r="C3340" s="81">
        <v>154.18579099999999</v>
      </c>
      <c r="D3340" s="62">
        <f t="shared" si="104"/>
        <v>-0.56355999431601977</v>
      </c>
      <c r="E3340">
        <v>-3.2336348187295208E-3</v>
      </c>
      <c r="G3340">
        <v>3333</v>
      </c>
      <c r="H3340">
        <f t="shared" ca="1" si="105"/>
        <v>-2.4565647303887383E-2</v>
      </c>
    </row>
    <row r="3341" spans="2:8" x14ac:dyDescent="0.3">
      <c r="B3341" s="205">
        <v>43406</v>
      </c>
      <c r="C3341" s="81">
        <v>353.28060900000003</v>
      </c>
      <c r="D3341" s="62">
        <f t="shared" si="104"/>
        <v>-0.25966866591966142</v>
      </c>
      <c r="E3341">
        <v>-3.2373287970024621E-3</v>
      </c>
      <c r="G3341">
        <v>3334</v>
      </c>
      <c r="H3341">
        <f t="shared" ca="1" si="105"/>
        <v>-4.52506984448681E-3</v>
      </c>
    </row>
    <row r="3342" spans="2:8" x14ac:dyDescent="0.3">
      <c r="B3342" s="205">
        <v>44063</v>
      </c>
      <c r="C3342" s="81">
        <v>477.192566</v>
      </c>
      <c r="D3342" s="62">
        <f t="shared" si="104"/>
        <v>-0.13278106388867086</v>
      </c>
      <c r="E3342">
        <v>-3.2374961961022857E-3</v>
      </c>
      <c r="G3342">
        <v>3335</v>
      </c>
      <c r="H3342">
        <f t="shared" ca="1" si="105"/>
        <v>-3.5600850940208095E-2</v>
      </c>
    </row>
    <row r="3343" spans="2:8" x14ac:dyDescent="0.3">
      <c r="B3343" s="205">
        <v>45169</v>
      </c>
      <c r="C3343" s="81">
        <v>550.25616500000001</v>
      </c>
      <c r="D3343" s="62">
        <f t="shared" si="104"/>
        <v>0.66743243962935694</v>
      </c>
      <c r="E3343">
        <v>-3.2438745389575894E-3</v>
      </c>
      <c r="G3343">
        <v>3336</v>
      </c>
      <c r="H3343">
        <f t="shared" ca="1" si="105"/>
        <v>-2.8348320656047844E-2</v>
      </c>
    </row>
    <row r="3344" spans="2:8" x14ac:dyDescent="0.3">
      <c r="B3344" s="205">
        <v>43090</v>
      </c>
      <c r="C3344" s="81">
        <v>330.00207499999999</v>
      </c>
      <c r="D3344" s="62">
        <f t="shared" si="104"/>
        <v>-0.44674609660659415</v>
      </c>
      <c r="E3344">
        <v>-3.2783449078266956E-3</v>
      </c>
      <c r="G3344">
        <v>3337</v>
      </c>
      <c r="H3344">
        <f t="shared" ca="1" si="105"/>
        <v>-1.012751311116105E-2</v>
      </c>
    </row>
    <row r="3345" spans="2:8" x14ac:dyDescent="0.3">
      <c r="B3345" s="205">
        <v>44517</v>
      </c>
      <c r="C3345" s="81">
        <v>596.47491500000001</v>
      </c>
      <c r="D3345" s="62">
        <f t="shared" si="104"/>
        <v>103.17805905581191</v>
      </c>
      <c r="E3345">
        <v>-3.2787026214213697E-3</v>
      </c>
      <c r="G3345">
        <v>3338</v>
      </c>
      <c r="H3345">
        <f t="shared" ca="1" si="105"/>
        <v>-2.5153664172618885E-3</v>
      </c>
    </row>
    <row r="3346" spans="2:8" x14ac:dyDescent="0.3">
      <c r="B3346" s="205">
        <v>37530</v>
      </c>
      <c r="C3346" s="81">
        <v>5.7255330000000004</v>
      </c>
      <c r="D3346" s="62">
        <f t="shared" si="104"/>
        <v>-0.99006212050999121</v>
      </c>
      <c r="E3346">
        <v>-3.2828545271378321E-3</v>
      </c>
      <c r="G3346">
        <v>3339</v>
      </c>
      <c r="H3346">
        <f t="shared" ca="1" si="105"/>
        <v>-2.0664232425487719E-2</v>
      </c>
    </row>
    <row r="3347" spans="2:8" x14ac:dyDescent="0.3">
      <c r="B3347" s="205">
        <v>44497</v>
      </c>
      <c r="C3347" s="81">
        <v>576.13226299999997</v>
      </c>
      <c r="D3347" s="62">
        <f t="shared" si="104"/>
        <v>3.231013756574682E-2</v>
      </c>
      <c r="E3347">
        <v>-3.2957921954643848E-3</v>
      </c>
      <c r="G3347">
        <v>3340</v>
      </c>
      <c r="H3347">
        <f t="shared" ca="1" si="105"/>
        <v>4.1740862959769837E-2</v>
      </c>
    </row>
    <row r="3348" spans="2:8" x14ac:dyDescent="0.3">
      <c r="B3348" s="205">
        <v>45436</v>
      </c>
      <c r="C3348" s="81">
        <v>558.09997599999997</v>
      </c>
      <c r="D3348" s="62">
        <f t="shared" si="104"/>
        <v>2.6949336411757232E-3</v>
      </c>
      <c r="E3348">
        <v>-3.3039306372941832E-3</v>
      </c>
      <c r="G3348">
        <v>3341</v>
      </c>
      <c r="H3348">
        <f t="shared" ca="1" si="105"/>
        <v>2.4260747833077332E-2</v>
      </c>
    </row>
    <row r="3349" spans="2:8" x14ac:dyDescent="0.3">
      <c r="B3349" s="205">
        <v>45420</v>
      </c>
      <c r="C3349" s="81">
        <v>556.59997599999997</v>
      </c>
      <c r="D3349" s="62">
        <f t="shared" si="104"/>
        <v>0.96840437124419243</v>
      </c>
      <c r="E3349">
        <v>-3.3128050143188923E-3</v>
      </c>
      <c r="G3349">
        <v>3342</v>
      </c>
      <c r="H3349">
        <f t="shared" ca="1" si="105"/>
        <v>-2.1714553880425012E-2</v>
      </c>
    </row>
    <row r="3350" spans="2:8" x14ac:dyDescent="0.3">
      <c r="B3350" s="205">
        <v>42949</v>
      </c>
      <c r="C3350" s="81">
        <v>282.76709</v>
      </c>
      <c r="D3350" s="62">
        <f t="shared" si="104"/>
        <v>-0.37033148359149509</v>
      </c>
      <c r="E3350">
        <v>-3.3146780979053164E-3</v>
      </c>
      <c r="G3350">
        <v>3343</v>
      </c>
      <c r="H3350">
        <f t="shared" ca="1" si="105"/>
        <v>2.9696883054092755E-2</v>
      </c>
    </row>
    <row r="3351" spans="2:8" x14ac:dyDescent="0.3">
      <c r="B3351" s="205">
        <v>44014</v>
      </c>
      <c r="C3351" s="81">
        <v>449.07293700000002</v>
      </c>
      <c r="D3351" s="62">
        <f t="shared" si="104"/>
        <v>-3.0034400539066333E-2</v>
      </c>
      <c r="E3351">
        <v>-3.3219388550896883E-3</v>
      </c>
      <c r="G3351">
        <v>3344</v>
      </c>
      <c r="H3351">
        <f t="shared" ca="1" si="105"/>
        <v>1.2048281339361135E-3</v>
      </c>
    </row>
    <row r="3352" spans="2:8" x14ac:dyDescent="0.3">
      <c r="B3352" s="205">
        <v>44035</v>
      </c>
      <c r="C3352" s="81">
        <v>462.97820999999999</v>
      </c>
      <c r="D3352" s="62">
        <f t="shared" si="104"/>
        <v>80.941624729340973</v>
      </c>
      <c r="E3352">
        <v>-3.3260210042803744E-3</v>
      </c>
      <c r="G3352">
        <v>3345</v>
      </c>
      <c r="H3352">
        <f t="shared" ca="1" si="105"/>
        <v>-9.0189033083081099E-3</v>
      </c>
    </row>
    <row r="3353" spans="2:8" x14ac:dyDescent="0.3">
      <c r="B3353" s="205">
        <v>37567</v>
      </c>
      <c r="C3353" s="81">
        <v>5.6500979999999998</v>
      </c>
      <c r="D3353" s="62">
        <f t="shared" si="104"/>
        <v>-0.87075672523443293</v>
      </c>
      <c r="E3353">
        <v>-3.326538431414853E-3</v>
      </c>
      <c r="G3353">
        <v>3346</v>
      </c>
      <c r="H3353">
        <f t="shared" ca="1" si="105"/>
        <v>-1.3923688632347248E-2</v>
      </c>
    </row>
    <row r="3354" spans="2:8" x14ac:dyDescent="0.3">
      <c r="B3354" s="205">
        <v>39132</v>
      </c>
      <c r="C3354" s="81">
        <v>43.716766</v>
      </c>
      <c r="D3354" s="62">
        <f t="shared" si="104"/>
        <v>0.14277792221853766</v>
      </c>
      <c r="E3354">
        <v>-3.3335169353730593E-3</v>
      </c>
      <c r="G3354">
        <v>3347</v>
      </c>
      <c r="H3354">
        <f t="shared" ca="1" si="105"/>
        <v>-2.6972631756012402E-2</v>
      </c>
    </row>
    <row r="3355" spans="2:8" x14ac:dyDescent="0.3">
      <c r="B3355" s="205">
        <v>39706</v>
      </c>
      <c r="C3355" s="81">
        <v>38.254821999999997</v>
      </c>
      <c r="D3355" s="62">
        <f t="shared" si="104"/>
        <v>1.0995591371806346</v>
      </c>
      <c r="E3355">
        <v>-3.3409272221335486E-3</v>
      </c>
      <c r="G3355">
        <v>3348</v>
      </c>
      <c r="H3355">
        <f t="shared" ca="1" si="105"/>
        <v>-3.02708633715227E-2</v>
      </c>
    </row>
    <row r="3356" spans="2:8" x14ac:dyDescent="0.3">
      <c r="B3356" s="205">
        <v>38538</v>
      </c>
      <c r="C3356" s="81">
        <v>18.220407000000002</v>
      </c>
      <c r="D3356" s="62">
        <f t="shared" si="104"/>
        <v>-0.9678346074666343</v>
      </c>
      <c r="E3356">
        <v>-3.3483356507792322E-3</v>
      </c>
      <c r="G3356">
        <v>3349</v>
      </c>
      <c r="H3356">
        <f t="shared" ca="1" si="105"/>
        <v>-8.4121068361632419E-3</v>
      </c>
    </row>
    <row r="3357" spans="2:8" x14ac:dyDescent="0.3">
      <c r="B3357" s="205">
        <v>44418</v>
      </c>
      <c r="C3357" s="81">
        <v>566.45996100000002</v>
      </c>
      <c r="D3357" s="62">
        <f t="shared" si="104"/>
        <v>9.1315773699261873E-2</v>
      </c>
      <c r="E3357">
        <v>-3.3519844194798724E-3</v>
      </c>
      <c r="G3357">
        <v>3350</v>
      </c>
      <c r="H3357">
        <f t="shared" ca="1" si="105"/>
        <v>-1.9922365875097804E-2</v>
      </c>
    </row>
    <row r="3358" spans="2:8" x14ac:dyDescent="0.3">
      <c r="B3358" s="205">
        <v>44239</v>
      </c>
      <c r="C3358" s="81">
        <v>519.06146200000001</v>
      </c>
      <c r="D3358" s="62">
        <f t="shared" si="104"/>
        <v>-8.4301159590317989E-2</v>
      </c>
      <c r="E3358">
        <v>-3.3593239820656666E-3</v>
      </c>
      <c r="G3358">
        <v>3351</v>
      </c>
      <c r="H3358">
        <f t="shared" ca="1" si="105"/>
        <v>2.0853112638838215E-2</v>
      </c>
    </row>
    <row r="3359" spans="2:8" x14ac:dyDescent="0.3">
      <c r="B3359" s="205">
        <v>44540</v>
      </c>
      <c r="C3359" s="81">
        <v>566.847351</v>
      </c>
      <c r="D3359" s="62">
        <f t="shared" si="104"/>
        <v>99.405689948047751</v>
      </c>
      <c r="E3359">
        <v>-3.3636059675508354E-3</v>
      </c>
      <c r="G3359">
        <v>3352</v>
      </c>
      <c r="H3359">
        <f t="shared" ca="1" si="105"/>
        <v>1.0544662761558778E-2</v>
      </c>
    </row>
    <row r="3360" spans="2:8" x14ac:dyDescent="0.3">
      <c r="B3360" s="205">
        <v>37671</v>
      </c>
      <c r="C3360" s="81">
        <v>5.6455700000000002</v>
      </c>
      <c r="D3360" s="62">
        <f t="shared" si="104"/>
        <v>-0.98241452398088125</v>
      </c>
      <c r="E3360">
        <v>-3.3664981358038889E-3</v>
      </c>
      <c r="G3360">
        <v>3353</v>
      </c>
      <c r="H3360">
        <f t="shared" ca="1" si="105"/>
        <v>-3.2005625627509367E-2</v>
      </c>
    </row>
    <row r="3361" spans="2:8" x14ac:dyDescent="0.3">
      <c r="B3361" s="205">
        <v>43046</v>
      </c>
      <c r="C3361" s="81">
        <v>321.03595000000001</v>
      </c>
      <c r="D3361" s="62">
        <f t="shared" si="104"/>
        <v>55.980622545648174</v>
      </c>
      <c r="E3361">
        <v>-3.3694045578921846E-3</v>
      </c>
      <c r="G3361">
        <v>3354</v>
      </c>
      <c r="H3361">
        <f t="shared" ca="1" si="105"/>
        <v>4.4540565010074591E-3</v>
      </c>
    </row>
    <row r="3362" spans="2:8" x14ac:dyDescent="0.3">
      <c r="B3362" s="205">
        <v>37610</v>
      </c>
      <c r="C3362" s="81">
        <v>5.634125</v>
      </c>
      <c r="D3362" s="62">
        <f t="shared" si="104"/>
        <v>-0.98242175241967611</v>
      </c>
      <c r="E3362">
        <v>-3.3736662635318626E-3</v>
      </c>
      <c r="G3362">
        <v>3355</v>
      </c>
      <c r="H3362">
        <f t="shared" ca="1" si="105"/>
        <v>4.3750516162701654E-2</v>
      </c>
    </row>
    <row r="3363" spans="2:8" x14ac:dyDescent="0.3">
      <c r="B3363" s="205">
        <v>43146</v>
      </c>
      <c r="C3363" s="81">
        <v>320.51687600000002</v>
      </c>
      <c r="D3363" s="62">
        <f t="shared" si="104"/>
        <v>56.159399809752159</v>
      </c>
      <c r="E3363">
        <v>-3.3748459595588044E-3</v>
      </c>
      <c r="G3363">
        <v>3356</v>
      </c>
      <c r="H3363">
        <f t="shared" ca="1" si="105"/>
        <v>-1.8517411703790083E-2</v>
      </c>
    </row>
    <row r="3364" spans="2:8" x14ac:dyDescent="0.3">
      <c r="B3364" s="205">
        <v>37601</v>
      </c>
      <c r="C3364" s="81">
        <v>5.6074219999999997</v>
      </c>
      <c r="D3364" s="62">
        <f t="shared" si="104"/>
        <v>-0.29674129903565372</v>
      </c>
      <c r="E3364">
        <v>-3.3898546075310761E-3</v>
      </c>
      <c r="G3364">
        <v>3357</v>
      </c>
      <c r="H3364">
        <f t="shared" ca="1" si="105"/>
        <v>2.491716816576408E-2</v>
      </c>
    </row>
    <row r="3365" spans="2:8" x14ac:dyDescent="0.3">
      <c r="B3365" s="205">
        <v>37911</v>
      </c>
      <c r="C3365" s="81">
        <v>7.973484</v>
      </c>
      <c r="D3365" s="62">
        <f t="shared" si="104"/>
        <v>0.42485978322287909</v>
      </c>
      <c r="E3365">
        <v>-3.3942284617231398E-3</v>
      </c>
      <c r="G3365">
        <v>3358</v>
      </c>
      <c r="H3365">
        <f t="shared" ca="1" si="105"/>
        <v>-1.353532839580656E-3</v>
      </c>
    </row>
    <row r="3366" spans="2:8" x14ac:dyDescent="0.3">
      <c r="B3366" s="205">
        <v>37575</v>
      </c>
      <c r="C3366" s="81">
        <v>5.5959779999999997</v>
      </c>
      <c r="D3366" s="62">
        <f t="shared" si="104"/>
        <v>-0.15557682885258653</v>
      </c>
      <c r="E3366">
        <v>-3.3967634488093804E-3</v>
      </c>
      <c r="G3366">
        <v>3359</v>
      </c>
      <c r="H3366">
        <f t="shared" ca="1" si="105"/>
        <v>-1.6378166726865161E-2</v>
      </c>
    </row>
    <row r="3367" spans="2:8" x14ac:dyDescent="0.3">
      <c r="B3367" s="205">
        <v>37449</v>
      </c>
      <c r="C3367" s="81">
        <v>6.6269830000000001</v>
      </c>
      <c r="D3367" s="62">
        <f t="shared" si="104"/>
        <v>-0.97275878650905923</v>
      </c>
      <c r="E3367">
        <v>-3.4030556970843159E-3</v>
      </c>
      <c r="G3367">
        <v>3360</v>
      </c>
      <c r="H3367">
        <f t="shared" ca="1" si="105"/>
        <v>3.0449752539021668E-2</v>
      </c>
    </row>
    <row r="3368" spans="2:8" x14ac:dyDescent="0.3">
      <c r="B3368" s="205">
        <v>42061</v>
      </c>
      <c r="C3368" s="81">
        <v>243.270477</v>
      </c>
      <c r="D3368" s="62">
        <f t="shared" si="104"/>
        <v>5.9095538798115167E-2</v>
      </c>
      <c r="E3368">
        <v>-3.4043586281158264E-3</v>
      </c>
      <c r="G3368">
        <v>3361</v>
      </c>
      <c r="H3368">
        <f t="shared" ca="1" si="105"/>
        <v>2.4747376420844295E-2</v>
      </c>
    </row>
    <row r="3369" spans="2:8" x14ac:dyDescent="0.3">
      <c r="B3369" s="205">
        <v>42031</v>
      </c>
      <c r="C3369" s="81">
        <v>229.69644199999999</v>
      </c>
      <c r="D3369" s="62">
        <f t="shared" si="104"/>
        <v>-0.59151083918325431</v>
      </c>
      <c r="E3369">
        <v>-3.4054687611824439E-3</v>
      </c>
      <c r="G3369">
        <v>3362</v>
      </c>
      <c r="H3369">
        <f t="shared" ca="1" si="105"/>
        <v>2.9239855539800668E-2</v>
      </c>
    </row>
    <row r="3370" spans="2:8" x14ac:dyDescent="0.3">
      <c r="B3370" s="205">
        <v>44812</v>
      </c>
      <c r="C3370" s="81">
        <v>562.30731200000002</v>
      </c>
      <c r="D3370" s="62">
        <f t="shared" si="104"/>
        <v>99.827862914620738</v>
      </c>
      <c r="E3370">
        <v>-3.4068421084635838E-3</v>
      </c>
      <c r="G3370">
        <v>3363</v>
      </c>
      <c r="H3370">
        <f t="shared" ca="1" si="105"/>
        <v>3.6825261623162119E-4</v>
      </c>
    </row>
    <row r="3371" spans="2:8" x14ac:dyDescent="0.3">
      <c r="B3371" s="205">
        <v>37636</v>
      </c>
      <c r="C3371" s="81">
        <v>5.5769039999999999</v>
      </c>
      <c r="D3371" s="62">
        <f t="shared" si="104"/>
        <v>-0.97931633214866198</v>
      </c>
      <c r="E3371">
        <v>-3.4085194759521597E-3</v>
      </c>
      <c r="G3371">
        <v>3364</v>
      </c>
      <c r="H3371">
        <f t="shared" ca="1" si="105"/>
        <v>3.9900042872633448E-2</v>
      </c>
    </row>
    <row r="3372" spans="2:8" x14ac:dyDescent="0.3">
      <c r="B3372" s="205">
        <v>42201</v>
      </c>
      <c r="C3372" s="81">
        <v>269.62838699999998</v>
      </c>
      <c r="D3372" s="62">
        <f t="shared" si="104"/>
        <v>-0.48503058435846541</v>
      </c>
      <c r="E3372">
        <v>-3.4221342513698514E-3</v>
      </c>
      <c r="G3372">
        <v>3365</v>
      </c>
      <c r="H3372">
        <f t="shared" ca="1" si="105"/>
        <v>1.1866774627171908E-2</v>
      </c>
    </row>
    <row r="3373" spans="2:8" x14ac:dyDescent="0.3">
      <c r="B3373" s="205">
        <v>44287</v>
      </c>
      <c r="C3373" s="81">
        <v>523.58136000000002</v>
      </c>
      <c r="D3373" s="62">
        <f t="shared" si="104"/>
        <v>1.0396914876273076</v>
      </c>
      <c r="E3373">
        <v>-3.4227025093845954E-3</v>
      </c>
      <c r="G3373">
        <v>3366</v>
      </c>
      <c r="H3373">
        <f t="shared" ca="1" si="105"/>
        <v>-1.8960603943782288E-2</v>
      </c>
    </row>
    <row r="3374" spans="2:8" x14ac:dyDescent="0.3">
      <c r="B3374" s="205">
        <v>42374</v>
      </c>
      <c r="C3374" s="81">
        <v>256.69635</v>
      </c>
      <c r="D3374" s="62">
        <f t="shared" si="104"/>
        <v>-0.54372588963860646</v>
      </c>
      <c r="E3374">
        <v>-3.4301784306575108E-3</v>
      </c>
      <c r="G3374">
        <v>3367</v>
      </c>
      <c r="H3374">
        <f t="shared" ca="1" si="105"/>
        <v>3.8932059333844694E-3</v>
      </c>
    </row>
    <row r="3375" spans="2:8" x14ac:dyDescent="0.3">
      <c r="B3375" s="205">
        <v>45184</v>
      </c>
      <c r="C3375" s="81">
        <v>562.59240699999998</v>
      </c>
      <c r="D3375" s="62">
        <f t="shared" si="104"/>
        <v>-1.537392382579603E-2</v>
      </c>
      <c r="E3375">
        <v>-3.4364776328785923E-3</v>
      </c>
      <c r="G3375">
        <v>3368</v>
      </c>
      <c r="H3375">
        <f t="shared" ca="1" si="105"/>
        <v>-5.4232443504669756E-3</v>
      </c>
    </row>
    <row r="3376" spans="2:8" x14ac:dyDescent="0.3">
      <c r="B3376" s="205">
        <v>44789</v>
      </c>
      <c r="C3376" s="81">
        <v>571.37670900000001</v>
      </c>
      <c r="D3376" s="62">
        <f t="shared" si="104"/>
        <v>7.1310772929975175E-2</v>
      </c>
      <c r="E3376">
        <v>-3.4388864394280039E-3</v>
      </c>
      <c r="G3376">
        <v>3369</v>
      </c>
      <c r="H3376">
        <f t="shared" ca="1" si="105"/>
        <v>4.3325401584274458E-3</v>
      </c>
    </row>
    <row r="3377" spans="2:8" x14ac:dyDescent="0.3">
      <c r="B3377" s="205">
        <v>45237</v>
      </c>
      <c r="C3377" s="81">
        <v>533.34356700000001</v>
      </c>
      <c r="D3377" s="62">
        <f t="shared" si="104"/>
        <v>-1.058436397821067E-4</v>
      </c>
      <c r="E3377">
        <v>-3.4390316564011374E-3</v>
      </c>
      <c r="G3377">
        <v>3370</v>
      </c>
      <c r="H3377">
        <f t="shared" ca="1" si="105"/>
        <v>-3.0005907131501711E-2</v>
      </c>
    </row>
    <row r="3378" spans="2:8" x14ac:dyDescent="0.3">
      <c r="B3378" s="205">
        <v>45362</v>
      </c>
      <c r="C3378" s="81">
        <v>533.40002400000003</v>
      </c>
      <c r="D3378" s="62">
        <f t="shared" si="104"/>
        <v>0.37758733177564924</v>
      </c>
      <c r="E3378">
        <v>-3.4562839794487991E-3</v>
      </c>
      <c r="G3378">
        <v>3371</v>
      </c>
      <c r="H3378">
        <f t="shared" ca="1" si="105"/>
        <v>1.8894142421763568E-2</v>
      </c>
    </row>
    <row r="3379" spans="2:8" x14ac:dyDescent="0.3">
      <c r="B3379" s="205">
        <v>43577</v>
      </c>
      <c r="C3379" s="81">
        <v>387.19869999999997</v>
      </c>
      <c r="D3379" s="62">
        <f t="shared" si="104"/>
        <v>3.3680648981103696</v>
      </c>
      <c r="E3379">
        <v>-3.4571864338298636E-3</v>
      </c>
      <c r="G3379">
        <v>3372</v>
      </c>
      <c r="H3379">
        <f t="shared" ca="1" si="105"/>
        <v>-2.2457398514046192E-3</v>
      </c>
    </row>
    <row r="3380" spans="2:8" x14ac:dyDescent="0.3">
      <c r="B3380" s="205">
        <v>40401</v>
      </c>
      <c r="C3380" s="81">
        <v>88.643073999999999</v>
      </c>
      <c r="D3380" s="62">
        <f t="shared" si="104"/>
        <v>1.09540523871438</v>
      </c>
      <c r="E3380">
        <v>-3.4593959199238052E-3</v>
      </c>
      <c r="G3380">
        <v>3373</v>
      </c>
      <c r="H3380">
        <f t="shared" ca="1" si="105"/>
        <v>1.2576327515531584E-2</v>
      </c>
    </row>
    <row r="3381" spans="2:8" x14ac:dyDescent="0.3">
      <c r="B3381" s="205">
        <v>39322</v>
      </c>
      <c r="C3381" s="81">
        <v>42.303547000000002</v>
      </c>
      <c r="D3381" s="62">
        <f t="shared" si="104"/>
        <v>-0.730766373920544</v>
      </c>
      <c r="E3381">
        <v>-3.4740269981243443E-3</v>
      </c>
      <c r="G3381">
        <v>3374</v>
      </c>
      <c r="H3381">
        <f t="shared" ca="1" si="105"/>
        <v>3.2903683168200117E-2</v>
      </c>
    </row>
    <row r="3382" spans="2:8" x14ac:dyDescent="0.3">
      <c r="B3382" s="205">
        <v>41695</v>
      </c>
      <c r="C3382" s="81">
        <v>157.12579299999999</v>
      </c>
      <c r="D3382" s="62">
        <f t="shared" si="104"/>
        <v>0.78266578013173538</v>
      </c>
      <c r="E3382">
        <v>-3.4750749619209729E-3</v>
      </c>
      <c r="G3382">
        <v>3375</v>
      </c>
      <c r="H3382">
        <f t="shared" ca="1" si="105"/>
        <v>4.2686451235394744E-3</v>
      </c>
    </row>
    <row r="3383" spans="2:8" x14ac:dyDescent="0.3">
      <c r="B3383" s="205">
        <v>40640</v>
      </c>
      <c r="C3383" s="81">
        <v>88.140915000000007</v>
      </c>
      <c r="D3383" s="62">
        <f t="shared" si="104"/>
        <v>1.4160770744159639</v>
      </c>
      <c r="E3383">
        <v>-3.4961500913224777E-3</v>
      </c>
      <c r="G3383">
        <v>3376</v>
      </c>
      <c r="H3383">
        <f t="shared" ca="1" si="105"/>
        <v>-2.1074661303824845E-2</v>
      </c>
    </row>
    <row r="3384" spans="2:8" x14ac:dyDescent="0.3">
      <c r="B3384" s="205">
        <v>39766</v>
      </c>
      <c r="C3384" s="81">
        <v>36.481003000000001</v>
      </c>
      <c r="D3384" s="62">
        <f t="shared" si="104"/>
        <v>-0.85373144833102432</v>
      </c>
      <c r="E3384">
        <v>-3.5028860609264225E-3</v>
      </c>
      <c r="G3384">
        <v>3377</v>
      </c>
      <c r="H3384">
        <f t="shared" ca="1" si="105"/>
        <v>-4.4454939346907425E-2</v>
      </c>
    </row>
    <row r="3385" spans="2:8" x14ac:dyDescent="0.3">
      <c r="B3385" s="205">
        <v>42118</v>
      </c>
      <c r="C3385" s="81">
        <v>249.41111799999999</v>
      </c>
      <c r="D3385" s="62">
        <f t="shared" si="104"/>
        <v>0.76406944106112384</v>
      </c>
      <c r="E3385">
        <v>-3.5046863956485572E-3</v>
      </c>
      <c r="G3385">
        <v>3378</v>
      </c>
      <c r="H3385">
        <f t="shared" ca="1" si="105"/>
        <v>1.1739169566137245E-2</v>
      </c>
    </row>
    <row r="3386" spans="2:8" x14ac:dyDescent="0.3">
      <c r="B3386" s="205">
        <v>41425</v>
      </c>
      <c r="C3386" s="81">
        <v>141.38395700000001</v>
      </c>
      <c r="D3386" s="62">
        <f t="shared" si="104"/>
        <v>2.3564130003545767</v>
      </c>
      <c r="E3386">
        <v>-3.5056827906652906E-3</v>
      </c>
      <c r="G3386">
        <v>3379</v>
      </c>
      <c r="H3386">
        <f t="shared" ca="1" si="105"/>
        <v>-3.6108682465427491E-2</v>
      </c>
    </row>
    <row r="3387" spans="2:8" x14ac:dyDescent="0.3">
      <c r="B3387" s="205">
        <v>39583</v>
      </c>
      <c r="C3387" s="81">
        <v>42.123528</v>
      </c>
      <c r="D3387" s="62">
        <f t="shared" si="104"/>
        <v>-0.92114492900585709</v>
      </c>
      <c r="E3387">
        <v>-3.5125605923976224E-3</v>
      </c>
      <c r="G3387">
        <v>3380</v>
      </c>
      <c r="H3387">
        <f t="shared" ca="1" si="105"/>
        <v>-4.7414860953274636E-2</v>
      </c>
    </row>
    <row r="3388" spans="2:8" x14ac:dyDescent="0.3">
      <c r="B3388" s="205">
        <v>45215</v>
      </c>
      <c r="C3388" s="81">
        <v>534.18920900000001</v>
      </c>
      <c r="D3388" s="62">
        <f t="shared" si="104"/>
        <v>-2.8835159251016981E-2</v>
      </c>
      <c r="E3388">
        <v>-3.5259664432510862E-3</v>
      </c>
      <c r="G3388">
        <v>3381</v>
      </c>
      <c r="H3388">
        <f t="shared" ca="1" si="105"/>
        <v>-4.2844940143761286E-2</v>
      </c>
    </row>
    <row r="3389" spans="2:8" x14ac:dyDescent="0.3">
      <c r="B3389" s="205">
        <v>45266</v>
      </c>
      <c r="C3389" s="81">
        <v>550.04998799999998</v>
      </c>
      <c r="D3389" s="62">
        <f t="shared" si="104"/>
        <v>7.1641433931277976E-2</v>
      </c>
      <c r="E3389">
        <v>-3.5326304347826363E-3</v>
      </c>
      <c r="G3389">
        <v>3382</v>
      </c>
      <c r="H3389">
        <f t="shared" ca="1" si="105"/>
        <v>1.5086304402311491E-2</v>
      </c>
    </row>
    <row r="3390" spans="2:8" x14ac:dyDescent="0.3">
      <c r="B3390" s="205">
        <v>45058</v>
      </c>
      <c r="C3390" s="81">
        <v>513.27801499999998</v>
      </c>
      <c r="D3390" s="62">
        <f t="shared" si="104"/>
        <v>0.77246200074784299</v>
      </c>
      <c r="E3390">
        <v>-3.5563457713542247E-3</v>
      </c>
      <c r="G3390">
        <v>3383</v>
      </c>
      <c r="H3390">
        <f t="shared" ca="1" si="105"/>
        <v>-2.5823307892352175E-2</v>
      </c>
    </row>
    <row r="3391" spans="2:8" x14ac:dyDescent="0.3">
      <c r="B3391" s="205">
        <v>42964</v>
      </c>
      <c r="C3391" s="81">
        <v>289.58477800000003</v>
      </c>
      <c r="D3391" s="62">
        <f t="shared" si="104"/>
        <v>0.16185602229494236</v>
      </c>
      <c r="E3391">
        <v>-3.5590639583197039E-3</v>
      </c>
      <c r="G3391">
        <v>3384</v>
      </c>
      <c r="H3391">
        <f t="shared" ca="1" si="105"/>
        <v>4.2664928195834879E-4</v>
      </c>
    </row>
    <row r="3392" spans="2:8" x14ac:dyDescent="0.3">
      <c r="B3392" s="205">
        <v>42774</v>
      </c>
      <c r="C3392" s="81">
        <v>249.243256</v>
      </c>
      <c r="D3392" s="62">
        <f t="shared" si="104"/>
        <v>-0.54620145492533057</v>
      </c>
      <c r="E3392">
        <v>-3.559131224614662E-3</v>
      </c>
      <c r="G3392">
        <v>3385</v>
      </c>
      <c r="H3392">
        <f t="shared" ca="1" si="105"/>
        <v>1.5316755298398991E-2</v>
      </c>
    </row>
    <row r="3393" spans="2:8" x14ac:dyDescent="0.3">
      <c r="B3393" s="205">
        <v>44673</v>
      </c>
      <c r="C3393" s="81">
        <v>549.23767099999998</v>
      </c>
      <c r="D3393" s="62">
        <f t="shared" si="104"/>
        <v>3.0177656000490702E-2</v>
      </c>
      <c r="E3393">
        <v>-3.559573735404783E-3</v>
      </c>
      <c r="G3393">
        <v>3386</v>
      </c>
      <c r="H3393">
        <f t="shared" ca="1" si="105"/>
        <v>9.4943884027392129E-3</v>
      </c>
    </row>
    <row r="3394" spans="2:8" x14ac:dyDescent="0.3">
      <c r="B3394" s="205">
        <v>44754</v>
      </c>
      <c r="C3394" s="81">
        <v>533.14849900000002</v>
      </c>
      <c r="D3394" s="62">
        <f t="shared" si="104"/>
        <v>1.0526267451592215</v>
      </c>
      <c r="E3394">
        <v>-3.5753346442740763E-3</v>
      </c>
      <c r="G3394">
        <v>3387</v>
      </c>
      <c r="H3394">
        <f t="shared" ca="1" si="105"/>
        <v>-2.5600845278693468E-2</v>
      </c>
    </row>
    <row r="3395" spans="2:8" x14ac:dyDescent="0.3">
      <c r="B3395" s="205">
        <v>42737</v>
      </c>
      <c r="C3395" s="81">
        <v>259.73962399999999</v>
      </c>
      <c r="D3395" s="62">
        <f t="shared" si="104"/>
        <v>4.5308724005903344E-3</v>
      </c>
      <c r="E3395">
        <v>-3.595118718433786E-3</v>
      </c>
      <c r="G3395">
        <v>3388</v>
      </c>
      <c r="H3395">
        <f t="shared" ca="1" si="105"/>
        <v>-7.3482155144314566E-3</v>
      </c>
    </row>
    <row r="3396" spans="2:8" x14ac:dyDescent="0.3">
      <c r="B3396" s="205">
        <v>42755</v>
      </c>
      <c r="C3396" s="81">
        <v>258.568085</v>
      </c>
      <c r="D3396" s="62">
        <f t="shared" si="104"/>
        <v>6.5992422332315437</v>
      </c>
      <c r="E3396">
        <v>-3.6114679439278883E-3</v>
      </c>
      <c r="G3396">
        <v>3389</v>
      </c>
      <c r="H3396">
        <f t="shared" ca="1" si="105"/>
        <v>3.048415736484188E-2</v>
      </c>
    </row>
    <row r="3397" spans="2:8" x14ac:dyDescent="0.3">
      <c r="B3397" s="205">
        <v>38880</v>
      </c>
      <c r="C3397" s="81">
        <v>34.025509</v>
      </c>
      <c r="D3397" s="62">
        <f t="shared" si="104"/>
        <v>-0.93822529095625173</v>
      </c>
      <c r="E3397">
        <v>-3.6174076928663246E-3</v>
      </c>
      <c r="G3397">
        <v>3390</v>
      </c>
      <c r="H3397">
        <f t="shared" ca="1" si="105"/>
        <v>-6.0813796959411082E-3</v>
      </c>
    </row>
    <row r="3398" spans="2:8" x14ac:dyDescent="0.3">
      <c r="B3398" s="205">
        <v>45422</v>
      </c>
      <c r="C3398" s="81">
        <v>550.79998799999998</v>
      </c>
      <c r="D3398" s="62">
        <f t="shared" si="104"/>
        <v>1.164331807885417</v>
      </c>
      <c r="E3398">
        <v>-3.6179450857730484E-3</v>
      </c>
      <c r="G3398">
        <v>3391</v>
      </c>
      <c r="H3398">
        <f t="shared" ca="1" si="105"/>
        <v>-2.7123263357451733E-2</v>
      </c>
    </row>
    <row r="3399" spans="2:8" x14ac:dyDescent="0.3">
      <c r="B3399" s="205">
        <v>42271</v>
      </c>
      <c r="C3399" s="81">
        <v>254.48962399999999</v>
      </c>
      <c r="D3399" s="62">
        <f t="shared" si="104"/>
        <v>0.5664641908120549</v>
      </c>
      <c r="E3399">
        <v>-3.6247885410816364E-3</v>
      </c>
      <c r="G3399">
        <v>3392</v>
      </c>
      <c r="H3399">
        <f t="shared" ca="1" si="105"/>
        <v>-1.9321031175420261E-2</v>
      </c>
    </row>
    <row r="3400" spans="2:8" x14ac:dyDescent="0.3">
      <c r="B3400" s="205">
        <v>41578</v>
      </c>
      <c r="C3400" s="81">
        <v>162.46118200000001</v>
      </c>
      <c r="D3400" s="62">
        <f t="shared" ref="D3400:D3463" si="106">(C3400-C3401)/C3401</f>
        <v>2.9374566488474176</v>
      </c>
      <c r="E3400">
        <v>-3.6253703543121605E-3</v>
      </c>
      <c r="G3400">
        <v>3393</v>
      </c>
      <c r="H3400">
        <f t="shared" ca="1" si="105"/>
        <v>-2.0501779408754597E-2</v>
      </c>
    </row>
    <row r="3401" spans="2:8" x14ac:dyDescent="0.3">
      <c r="B3401" s="205">
        <v>39029</v>
      </c>
      <c r="C3401" s="81">
        <v>41.260437000000003</v>
      </c>
      <c r="D3401" s="62">
        <f t="shared" si="106"/>
        <v>-0.92185267644181845</v>
      </c>
      <c r="E3401">
        <v>-3.6318514224597401E-3</v>
      </c>
      <c r="G3401">
        <v>3394</v>
      </c>
      <c r="H3401">
        <f t="shared" ref="H3401:H3464" ca="1" si="107">_xlfn.NORM.INV(RAND(),N$10,N$11)</f>
        <v>-4.0309540216351879E-2</v>
      </c>
    </row>
    <row r="3402" spans="2:8" x14ac:dyDescent="0.3">
      <c r="B3402" s="205">
        <v>44979</v>
      </c>
      <c r="C3402" s="81">
        <v>527.98272699999995</v>
      </c>
      <c r="D3402" s="62">
        <f t="shared" si="106"/>
        <v>11.857963584568788</v>
      </c>
      <c r="E3402">
        <v>-3.6439311053398492E-3</v>
      </c>
      <c r="G3402">
        <v>3395</v>
      </c>
      <c r="H3402">
        <f t="shared" ca="1" si="107"/>
        <v>2.362670872622143E-2</v>
      </c>
    </row>
    <row r="3403" spans="2:8" x14ac:dyDescent="0.3">
      <c r="B3403" s="205">
        <v>39909</v>
      </c>
      <c r="C3403" s="81">
        <v>41.062702000000002</v>
      </c>
      <c r="D3403" s="62">
        <f t="shared" si="106"/>
        <v>-0.83683617763678853</v>
      </c>
      <c r="E3403">
        <v>-3.6610982848399184E-3</v>
      </c>
      <c r="G3403">
        <v>3396</v>
      </c>
      <c r="H3403">
        <f t="shared" ca="1" si="107"/>
        <v>9.4620688017096888E-3</v>
      </c>
    </row>
    <row r="3404" spans="2:8" x14ac:dyDescent="0.3">
      <c r="B3404" s="205">
        <v>42292</v>
      </c>
      <c r="C3404" s="81">
        <v>251.665482</v>
      </c>
      <c r="D3404" s="62">
        <f t="shared" si="106"/>
        <v>-0.59644026438260278</v>
      </c>
      <c r="E3404">
        <v>-3.6656750784072453E-3</v>
      </c>
      <c r="G3404">
        <v>3397</v>
      </c>
      <c r="H3404">
        <f t="shared" ca="1" si="107"/>
        <v>-2.3769627086800239E-2</v>
      </c>
    </row>
    <row r="3405" spans="2:8" x14ac:dyDescent="0.3">
      <c r="B3405" s="205">
        <v>44448</v>
      </c>
      <c r="C3405" s="81">
        <v>623.61395300000004</v>
      </c>
      <c r="D3405" s="62">
        <f t="shared" si="106"/>
        <v>0.54455561578097911</v>
      </c>
      <c r="E3405">
        <v>-3.6681940259797731E-3</v>
      </c>
      <c r="G3405">
        <v>3398</v>
      </c>
      <c r="H3405">
        <f t="shared" ca="1" si="107"/>
        <v>4.2622012645287997E-2</v>
      </c>
    </row>
    <row r="3406" spans="2:8" x14ac:dyDescent="0.3">
      <c r="B3406" s="205">
        <v>43515</v>
      </c>
      <c r="C3406" s="81">
        <v>403.74975599999999</v>
      </c>
      <c r="D3406" s="62">
        <f t="shared" si="106"/>
        <v>9.5599238837611011</v>
      </c>
      <c r="E3406">
        <v>-3.6699073074133691E-3</v>
      </c>
      <c r="G3406">
        <v>3399</v>
      </c>
      <c r="H3406">
        <f t="shared" ca="1" si="107"/>
        <v>-8.2185464826482792E-3</v>
      </c>
    </row>
    <row r="3407" spans="2:8" x14ac:dyDescent="0.3">
      <c r="B3407" s="205">
        <v>38958</v>
      </c>
      <c r="C3407" s="81">
        <v>38.234153999999997</v>
      </c>
      <c r="D3407" s="62">
        <f t="shared" si="106"/>
        <v>-0.73770854895594584</v>
      </c>
      <c r="E3407">
        <v>-3.6773938427804198E-3</v>
      </c>
      <c r="G3407">
        <v>3400</v>
      </c>
      <c r="H3407">
        <f t="shared" ca="1" si="107"/>
        <v>2.4074394674750777E-3</v>
      </c>
    </row>
    <row r="3408" spans="2:8" x14ac:dyDescent="0.3">
      <c r="B3408" s="205">
        <v>41409</v>
      </c>
      <c r="C3408" s="81">
        <v>145.76973000000001</v>
      </c>
      <c r="D3408" s="62">
        <f t="shared" si="106"/>
        <v>0.75499157392997274</v>
      </c>
      <c r="E3408">
        <v>-3.7082053382720744E-3</v>
      </c>
      <c r="G3408">
        <v>3401</v>
      </c>
      <c r="H3408">
        <f t="shared" ca="1" si="107"/>
        <v>-3.0708315437809653E-2</v>
      </c>
    </row>
    <row r="3409" spans="2:8" x14ac:dyDescent="0.3">
      <c r="B3409" s="205">
        <v>40507</v>
      </c>
      <c r="C3409" s="81">
        <v>83.060074</v>
      </c>
      <c r="D3409" s="62">
        <f t="shared" si="106"/>
        <v>2.9926003808108663</v>
      </c>
      <c r="E3409">
        <v>-3.7096728129585154E-3</v>
      </c>
      <c r="G3409">
        <v>3402</v>
      </c>
      <c r="H3409">
        <f t="shared" ca="1" si="107"/>
        <v>3.4193104862491032E-2</v>
      </c>
    </row>
    <row r="3410" spans="2:8" x14ac:dyDescent="0.3">
      <c r="B3410" s="205">
        <v>38596</v>
      </c>
      <c r="C3410" s="81">
        <v>20.803502999999999</v>
      </c>
      <c r="D3410" s="62">
        <f t="shared" si="106"/>
        <v>-0.95098998380863942</v>
      </c>
      <c r="E3410">
        <v>-3.7131297645801786E-3</v>
      </c>
      <c r="G3410">
        <v>3403</v>
      </c>
      <c r="H3410">
        <f t="shared" ca="1" si="107"/>
        <v>2.5682736265564856E-2</v>
      </c>
    </row>
    <row r="3411" spans="2:8" x14ac:dyDescent="0.3">
      <c r="B3411" s="205">
        <v>43451</v>
      </c>
      <c r="C3411" s="81">
        <v>424.47451799999999</v>
      </c>
      <c r="D3411" s="62">
        <f t="shared" si="106"/>
        <v>2.9208002348741897</v>
      </c>
      <c r="E3411">
        <v>-3.7158349250544917E-3</v>
      </c>
      <c r="G3411">
        <v>3404</v>
      </c>
      <c r="H3411">
        <f t="shared" ca="1" si="107"/>
        <v>1.719117250727531E-2</v>
      </c>
    </row>
    <row r="3412" spans="2:8" x14ac:dyDescent="0.3">
      <c r="B3412" s="205">
        <v>41123</v>
      </c>
      <c r="C3412" s="81">
        <v>108.262215</v>
      </c>
      <c r="D3412" s="62">
        <f t="shared" si="106"/>
        <v>-0.56353819197520549</v>
      </c>
      <c r="E3412">
        <v>-3.7250680880536306E-3</v>
      </c>
      <c r="G3412">
        <v>3405</v>
      </c>
      <c r="H3412">
        <f t="shared" ca="1" si="107"/>
        <v>2.4666848159132257E-3</v>
      </c>
    </row>
    <row r="3413" spans="2:8" x14ac:dyDescent="0.3">
      <c r="B3413" s="205">
        <v>42317</v>
      </c>
      <c r="C3413" s="81">
        <v>248.04510500000001</v>
      </c>
      <c r="D3413" s="62">
        <f t="shared" si="106"/>
        <v>-0.29568978630088033</v>
      </c>
      <c r="E3413">
        <v>-3.7363215830231579E-3</v>
      </c>
      <c r="G3413">
        <v>3406</v>
      </c>
      <c r="H3413">
        <f t="shared" ca="1" si="107"/>
        <v>2.8311832919375283E-2</v>
      </c>
    </row>
    <row r="3414" spans="2:8" x14ac:dyDescent="0.3">
      <c r="B3414" s="205">
        <v>43241</v>
      </c>
      <c r="C3414" s="81">
        <v>352.18160999999998</v>
      </c>
      <c r="D3414" s="62">
        <f t="shared" si="106"/>
        <v>-0.27943983256400834</v>
      </c>
      <c r="E3414">
        <v>-3.7375315215998892E-3</v>
      </c>
      <c r="G3414">
        <v>3407</v>
      </c>
      <c r="H3414">
        <f t="shared" ca="1" si="107"/>
        <v>-2.1956731099185597E-2</v>
      </c>
    </row>
    <row r="3415" spans="2:8" x14ac:dyDescent="0.3">
      <c r="B3415" s="205">
        <v>43881</v>
      </c>
      <c r="C3415" s="81">
        <v>488.76086400000003</v>
      </c>
      <c r="D3415" s="62">
        <f t="shared" si="106"/>
        <v>3.0593163437673763</v>
      </c>
      <c r="E3415">
        <v>-3.7398986923735692E-3</v>
      </c>
      <c r="G3415">
        <v>3408</v>
      </c>
      <c r="H3415">
        <f t="shared" ca="1" si="107"/>
        <v>-3.0780717447003749E-2</v>
      </c>
    </row>
    <row r="3416" spans="2:8" x14ac:dyDescent="0.3">
      <c r="B3416" s="205">
        <v>41320</v>
      </c>
      <c r="C3416" s="81">
        <v>120.404724</v>
      </c>
      <c r="D3416" s="62">
        <f t="shared" si="106"/>
        <v>2.525605211249109</v>
      </c>
      <c r="E3416">
        <v>-3.7408147410654255E-3</v>
      </c>
      <c r="G3416">
        <v>3409</v>
      </c>
      <c r="H3416">
        <f t="shared" ca="1" si="107"/>
        <v>1.362044894827948E-2</v>
      </c>
    </row>
    <row r="3417" spans="2:8" x14ac:dyDescent="0.3">
      <c r="B3417" s="205">
        <v>39742</v>
      </c>
      <c r="C3417" s="81">
        <v>34.151505</v>
      </c>
      <c r="D3417" s="62">
        <f t="shared" si="106"/>
        <v>-0.87501439192515107</v>
      </c>
      <c r="E3417">
        <v>-3.7409265291167199E-3</v>
      </c>
      <c r="G3417">
        <v>3410</v>
      </c>
      <c r="H3417">
        <f t="shared" ca="1" si="107"/>
        <v>2.0433752770730722E-2</v>
      </c>
    </row>
    <row r="3418" spans="2:8" x14ac:dyDescent="0.3">
      <c r="B3418" s="205">
        <v>42629</v>
      </c>
      <c r="C3418" s="81">
        <v>273.24349999999998</v>
      </c>
      <c r="D3418" s="62">
        <f t="shared" si="106"/>
        <v>5.6473098238483024</v>
      </c>
      <c r="E3418">
        <v>-3.7431781400398953E-3</v>
      </c>
      <c r="G3418">
        <v>3411</v>
      </c>
      <c r="H3418">
        <f t="shared" ca="1" si="107"/>
        <v>-7.8366094968119679E-3</v>
      </c>
    </row>
    <row r="3419" spans="2:8" x14ac:dyDescent="0.3">
      <c r="B3419" s="205">
        <v>39052</v>
      </c>
      <c r="C3419" s="81">
        <v>41.105877</v>
      </c>
      <c r="D3419" s="62">
        <f t="shared" si="106"/>
        <v>-0.81393667032768235</v>
      </c>
      <c r="E3419">
        <v>-3.7459612945932581E-3</v>
      </c>
      <c r="G3419">
        <v>3412</v>
      </c>
      <c r="H3419">
        <f t="shared" ca="1" si="107"/>
        <v>-6.4529720198264556E-2</v>
      </c>
    </row>
    <row r="3420" spans="2:8" x14ac:dyDescent="0.3">
      <c r="B3420" s="205">
        <v>41982</v>
      </c>
      <c r="C3420" s="81">
        <v>220.92411799999999</v>
      </c>
      <c r="D3420" s="62">
        <f t="shared" si="106"/>
        <v>35.792215290734191</v>
      </c>
      <c r="E3420">
        <v>-3.7474846919221087E-3</v>
      </c>
      <c r="G3420">
        <v>3413</v>
      </c>
      <c r="H3420">
        <f t="shared" ca="1" si="107"/>
        <v>6.0040817073499673E-3</v>
      </c>
    </row>
    <row r="3421" spans="2:8" x14ac:dyDescent="0.3">
      <c r="B3421" s="205">
        <v>37461</v>
      </c>
      <c r="C3421" s="81">
        <v>6.0046429999999997</v>
      </c>
      <c r="D3421" s="62">
        <f t="shared" si="106"/>
        <v>-0.93654805795027352</v>
      </c>
      <c r="E3421">
        <v>-3.7547654213165868E-3</v>
      </c>
      <c r="G3421">
        <v>3414</v>
      </c>
      <c r="H3421">
        <f t="shared" ca="1" si="107"/>
        <v>-1.482694399325115E-2</v>
      </c>
    </row>
    <row r="3422" spans="2:8" x14ac:dyDescent="0.3">
      <c r="B3422" s="205">
        <v>41039</v>
      </c>
      <c r="C3422" s="81">
        <v>94.632926999999995</v>
      </c>
      <c r="D3422" s="62">
        <f t="shared" si="106"/>
        <v>-0.61283404677660402</v>
      </c>
      <c r="E3422">
        <v>-3.7632749464520422E-3</v>
      </c>
      <c r="G3422">
        <v>3415</v>
      </c>
      <c r="H3422">
        <f t="shared" ca="1" si="107"/>
        <v>1.4584517637191759E-2</v>
      </c>
    </row>
    <row r="3423" spans="2:8" x14ac:dyDescent="0.3">
      <c r="B3423" s="205">
        <v>42143</v>
      </c>
      <c r="C3423" s="81">
        <v>244.424713</v>
      </c>
      <c r="D3423" s="62">
        <f t="shared" si="106"/>
        <v>-0.37516137241816083</v>
      </c>
      <c r="E3423">
        <v>-3.7635751153710533E-3</v>
      </c>
      <c r="G3423">
        <v>3416</v>
      </c>
      <c r="H3423">
        <f t="shared" ca="1" si="107"/>
        <v>9.6093471035153151E-3</v>
      </c>
    </row>
    <row r="3424" spans="2:8" x14ac:dyDescent="0.3">
      <c r="B3424" s="205">
        <v>43658</v>
      </c>
      <c r="C3424" s="81">
        <v>391.180542</v>
      </c>
      <c r="D3424" s="62">
        <f t="shared" si="106"/>
        <v>0.68511900726183284</v>
      </c>
      <c r="E3424">
        <v>-3.7873828311201685E-3</v>
      </c>
      <c r="G3424">
        <v>3417</v>
      </c>
      <c r="H3424">
        <f t="shared" ca="1" si="107"/>
        <v>-1.3012791966111263E-2</v>
      </c>
    </row>
    <row r="3425" spans="2:8" x14ac:dyDescent="0.3">
      <c r="B3425" s="205">
        <v>42464</v>
      </c>
      <c r="C3425" s="81">
        <v>232.138229</v>
      </c>
      <c r="D3425" s="62">
        <f t="shared" si="106"/>
        <v>-8.8159794619998011E-2</v>
      </c>
      <c r="E3425">
        <v>-3.7924666472524339E-3</v>
      </c>
      <c r="G3425">
        <v>3418</v>
      </c>
      <c r="H3425">
        <f t="shared" ca="1" si="107"/>
        <v>-4.0939764394404395E-2</v>
      </c>
    </row>
    <row r="3426" spans="2:8" x14ac:dyDescent="0.3">
      <c r="B3426" s="205">
        <v>42181</v>
      </c>
      <c r="C3426" s="81">
        <v>254.58213799999999</v>
      </c>
      <c r="D3426" s="62">
        <f t="shared" si="106"/>
        <v>-0.34606750640657996</v>
      </c>
      <c r="E3426">
        <v>-3.7941631257040632E-3</v>
      </c>
      <c r="G3426">
        <v>3419</v>
      </c>
      <c r="H3426">
        <f t="shared" ca="1" si="107"/>
        <v>1.1141251065897938E-2</v>
      </c>
    </row>
    <row r="3427" spans="2:8" x14ac:dyDescent="0.3">
      <c r="B3427" s="205">
        <v>43570</v>
      </c>
      <c r="C3427" s="81">
        <v>389.30950899999999</v>
      </c>
      <c r="D3427" s="62">
        <f t="shared" si="106"/>
        <v>0.12563365403162619</v>
      </c>
      <c r="E3427">
        <v>-3.8056713332007453E-3</v>
      </c>
      <c r="G3427">
        <v>3420</v>
      </c>
      <c r="H3427">
        <f t="shared" ca="1" si="107"/>
        <v>-1.3555205512200026E-2</v>
      </c>
    </row>
    <row r="3428" spans="2:8" x14ac:dyDescent="0.3">
      <c r="B3428" s="205">
        <v>43231</v>
      </c>
      <c r="C3428" s="81">
        <v>345.858093</v>
      </c>
      <c r="D3428" s="62">
        <f t="shared" si="106"/>
        <v>0.4955733513304737</v>
      </c>
      <c r="E3428">
        <v>-3.8058708279457062E-3</v>
      </c>
      <c r="G3428">
        <v>3421</v>
      </c>
      <c r="H3428">
        <f t="shared" ca="1" si="107"/>
        <v>1.0787465814034839E-2</v>
      </c>
    </row>
    <row r="3429" spans="2:8" x14ac:dyDescent="0.3">
      <c r="B3429" s="205">
        <v>42437</v>
      </c>
      <c r="C3429" s="81">
        <v>231.25451699999999</v>
      </c>
      <c r="D3429" s="62">
        <f t="shared" si="106"/>
        <v>-0.14261449333004361</v>
      </c>
      <c r="E3429">
        <v>-3.8068352800262068E-3</v>
      </c>
      <c r="G3429">
        <v>3422</v>
      </c>
      <c r="H3429">
        <f t="shared" ca="1" si="107"/>
        <v>1.8878221122942223E-2</v>
      </c>
    </row>
    <row r="3430" spans="2:8" x14ac:dyDescent="0.3">
      <c r="B3430" s="205">
        <v>42905</v>
      </c>
      <c r="C3430" s="81">
        <v>269.72058099999998</v>
      </c>
      <c r="D3430" s="62">
        <f t="shared" si="106"/>
        <v>-7.9245274967605001E-2</v>
      </c>
      <c r="E3430">
        <v>-3.8076022442646005E-3</v>
      </c>
      <c r="G3430">
        <v>3423</v>
      </c>
      <c r="H3430">
        <f t="shared" ca="1" si="107"/>
        <v>2.9668137109195261E-2</v>
      </c>
    </row>
    <row r="3431" spans="2:8" x14ac:dyDescent="0.3">
      <c r="B3431" s="205">
        <v>42563</v>
      </c>
      <c r="C3431" s="81">
        <v>292.934235</v>
      </c>
      <c r="D3431" s="62">
        <f t="shared" si="106"/>
        <v>2.1354492569933994</v>
      </c>
      <c r="E3431">
        <v>-3.8084925708476922E-3</v>
      </c>
      <c r="G3431">
        <v>3424</v>
      </c>
      <c r="H3431">
        <f t="shared" ca="1" si="107"/>
        <v>3.0146005201748791E-2</v>
      </c>
    </row>
    <row r="3432" spans="2:8" x14ac:dyDescent="0.3">
      <c r="B3432" s="205">
        <v>41058</v>
      </c>
      <c r="C3432" s="81">
        <v>93.426558999999997</v>
      </c>
      <c r="D3432" s="62">
        <f t="shared" si="106"/>
        <v>4.7835828208611663E-4</v>
      </c>
      <c r="E3432">
        <v>-3.8113642492807031E-3</v>
      </c>
      <c r="G3432">
        <v>3425</v>
      </c>
      <c r="H3432">
        <f t="shared" ca="1" si="107"/>
        <v>1.5346102671110494E-2</v>
      </c>
    </row>
    <row r="3433" spans="2:8" x14ac:dyDescent="0.3">
      <c r="B3433" s="205">
        <v>41052</v>
      </c>
      <c r="C3433" s="81">
        <v>93.381889000000001</v>
      </c>
      <c r="D3433" s="62">
        <f t="shared" si="106"/>
        <v>-0.81534912435888807</v>
      </c>
      <c r="E3433">
        <v>-3.8133399027552796E-3</v>
      </c>
      <c r="G3433">
        <v>3426</v>
      </c>
      <c r="H3433">
        <f t="shared" ca="1" si="107"/>
        <v>2.1321450733938672E-2</v>
      </c>
    </row>
    <row r="3434" spans="2:8" x14ac:dyDescent="0.3">
      <c r="B3434" s="205">
        <v>44112</v>
      </c>
      <c r="C3434" s="81">
        <v>505.72134399999999</v>
      </c>
      <c r="D3434" s="62">
        <f t="shared" si="106"/>
        <v>33.374218779099941</v>
      </c>
      <c r="E3434">
        <v>-3.8166002711959588E-3</v>
      </c>
      <c r="G3434">
        <v>3427</v>
      </c>
      <c r="H3434">
        <f t="shared" ca="1" si="107"/>
        <v>-2.7340299951940549E-2</v>
      </c>
    </row>
    <row r="3435" spans="2:8" x14ac:dyDescent="0.3">
      <c r="B3435" s="205">
        <v>38440</v>
      </c>
      <c r="C3435" s="81">
        <v>14.712228</v>
      </c>
      <c r="D3435" s="62">
        <f t="shared" si="106"/>
        <v>-0.97438824948311309</v>
      </c>
      <c r="E3435">
        <v>-3.8231553493807149E-3</v>
      </c>
      <c r="G3435">
        <v>3428</v>
      </c>
      <c r="H3435">
        <f t="shared" ca="1" si="107"/>
        <v>-1.6490032269968521E-2</v>
      </c>
    </row>
    <row r="3436" spans="2:8" x14ac:dyDescent="0.3">
      <c r="B3436" s="205">
        <v>44784</v>
      </c>
      <c r="C3436" s="81">
        <v>574.43273899999997</v>
      </c>
      <c r="D3436" s="62">
        <f t="shared" si="106"/>
        <v>1.167033098472626</v>
      </c>
      <c r="E3436">
        <v>-3.8465908590075383E-3</v>
      </c>
      <c r="G3436">
        <v>3429</v>
      </c>
      <c r="H3436">
        <f t="shared" ca="1" si="107"/>
        <v>1.9598457639699224E-2</v>
      </c>
    </row>
    <row r="3437" spans="2:8" x14ac:dyDescent="0.3">
      <c r="B3437" s="205">
        <v>42667</v>
      </c>
      <c r="C3437" s="81">
        <v>265.07797199999999</v>
      </c>
      <c r="D3437" s="62">
        <f t="shared" si="106"/>
        <v>5.1138558682740438</v>
      </c>
      <c r="E3437">
        <v>-3.8575823815856706E-3</v>
      </c>
      <c r="G3437">
        <v>3430</v>
      </c>
      <c r="H3437">
        <f t="shared" ca="1" si="107"/>
        <v>1.6200772133577866E-2</v>
      </c>
    </row>
    <row r="3438" spans="2:8" x14ac:dyDescent="0.3">
      <c r="B3438" s="205">
        <v>39253</v>
      </c>
      <c r="C3438" s="81">
        <v>43.356921999999997</v>
      </c>
      <c r="D3438" s="62">
        <f t="shared" si="106"/>
        <v>-0.66067643179726054</v>
      </c>
      <c r="E3438">
        <v>-3.8724221961895788E-3</v>
      </c>
      <c r="G3438">
        <v>3431</v>
      </c>
      <c r="H3438">
        <f t="shared" ca="1" si="107"/>
        <v>1.9833614326644875E-3</v>
      </c>
    </row>
    <row r="3439" spans="2:8" x14ac:dyDescent="0.3">
      <c r="B3439" s="205">
        <v>41366</v>
      </c>
      <c r="C3439" s="81">
        <v>127.774567</v>
      </c>
      <c r="D3439" s="62">
        <f t="shared" si="106"/>
        <v>-0.77646222823853295</v>
      </c>
      <c r="E3439">
        <v>-3.8776207335792156E-3</v>
      </c>
      <c r="G3439">
        <v>3432</v>
      </c>
      <c r="H3439">
        <f t="shared" ca="1" si="107"/>
        <v>7.8627783584582674E-3</v>
      </c>
    </row>
    <row r="3440" spans="2:8" x14ac:dyDescent="0.3">
      <c r="B3440" s="205">
        <v>44916</v>
      </c>
      <c r="C3440" s="81">
        <v>571.60168499999997</v>
      </c>
      <c r="D3440" s="62">
        <f t="shared" si="106"/>
        <v>4.9640806849825483E-2</v>
      </c>
      <c r="E3440">
        <v>-3.8827320255595227E-3</v>
      </c>
      <c r="G3440">
        <v>3433</v>
      </c>
      <c r="H3440">
        <f t="shared" ca="1" si="107"/>
        <v>-1.8408101164470291E-2</v>
      </c>
    </row>
    <row r="3441" spans="2:8" x14ac:dyDescent="0.3">
      <c r="B3441" s="205">
        <v>45086</v>
      </c>
      <c r="C3441" s="81">
        <v>544.568848</v>
      </c>
      <c r="D3441" s="62">
        <f t="shared" si="106"/>
        <v>10.013031086331429</v>
      </c>
      <c r="E3441">
        <v>-3.8941187967639406E-3</v>
      </c>
      <c r="G3441">
        <v>3434</v>
      </c>
      <c r="H3441">
        <f t="shared" ca="1" si="107"/>
        <v>3.0697967846258795E-2</v>
      </c>
    </row>
    <row r="3442" spans="2:8" x14ac:dyDescent="0.3">
      <c r="B3442" s="205">
        <v>39979</v>
      </c>
      <c r="C3442" s="81">
        <v>49.447681000000003</v>
      </c>
      <c r="D3442" s="62">
        <f t="shared" si="106"/>
        <v>0.14729935687664916</v>
      </c>
      <c r="E3442">
        <v>-3.9081667829633402E-3</v>
      </c>
      <c r="G3442">
        <v>3435</v>
      </c>
      <c r="H3442">
        <f t="shared" ca="1" si="107"/>
        <v>-1.9971756398557538E-2</v>
      </c>
    </row>
    <row r="3443" spans="2:8" x14ac:dyDescent="0.3">
      <c r="B3443" s="205">
        <v>39472</v>
      </c>
      <c r="C3443" s="81">
        <v>43.099196999999997</v>
      </c>
      <c r="D3443" s="62">
        <f t="shared" si="106"/>
        <v>-0.57157806464269889</v>
      </c>
      <c r="E3443">
        <v>-3.9217556023570192E-3</v>
      </c>
      <c r="G3443">
        <v>3436</v>
      </c>
      <c r="H3443">
        <f t="shared" ca="1" si="107"/>
        <v>4.8324266815949401E-3</v>
      </c>
    </row>
    <row r="3444" spans="2:8" x14ac:dyDescent="0.3">
      <c r="B3444" s="205">
        <v>40715</v>
      </c>
      <c r="C3444" s="81">
        <v>100.599884</v>
      </c>
      <c r="D3444" s="62">
        <f t="shared" si="106"/>
        <v>-0.64751288854316302</v>
      </c>
      <c r="E3444">
        <v>-3.9371656700350095E-3</v>
      </c>
      <c r="G3444">
        <v>3437</v>
      </c>
      <c r="H3444">
        <f t="shared" ca="1" si="107"/>
        <v>-4.1515699250880764E-2</v>
      </c>
    </row>
    <row r="3445" spans="2:8" x14ac:dyDescent="0.3">
      <c r="B3445" s="205">
        <v>42929</v>
      </c>
      <c r="C3445" s="81">
        <v>285.40017699999999</v>
      </c>
      <c r="D3445" s="62">
        <f t="shared" si="106"/>
        <v>0.10895371824160462</v>
      </c>
      <c r="E3445">
        <v>-3.9382386948151214E-3</v>
      </c>
      <c r="G3445">
        <v>3438</v>
      </c>
      <c r="H3445">
        <f t="shared" ca="1" si="107"/>
        <v>1.7427736336957534E-4</v>
      </c>
    </row>
    <row r="3446" spans="2:8" x14ac:dyDescent="0.3">
      <c r="B3446" s="205">
        <v>42269</v>
      </c>
      <c r="C3446" s="81">
        <v>257.35986300000002</v>
      </c>
      <c r="D3446" s="62">
        <f t="shared" si="106"/>
        <v>2.5903776850263052</v>
      </c>
      <c r="E3446">
        <v>-3.9421055670369187E-3</v>
      </c>
      <c r="G3446">
        <v>3439</v>
      </c>
      <c r="H3446">
        <f t="shared" ca="1" si="107"/>
        <v>2.1216172237965274E-2</v>
      </c>
    </row>
    <row r="3447" spans="2:8" x14ac:dyDescent="0.3">
      <c r="B3447" s="205">
        <v>40256</v>
      </c>
      <c r="C3447" s="81">
        <v>71.680442999999997</v>
      </c>
      <c r="D3447" s="62">
        <f t="shared" si="106"/>
        <v>2.1364671119302279</v>
      </c>
      <c r="E3447">
        <v>-3.9450784713564594E-3</v>
      </c>
      <c r="G3447">
        <v>3440</v>
      </c>
      <c r="H3447">
        <f t="shared" ca="1" si="107"/>
        <v>1.0144637943270061E-2</v>
      </c>
    </row>
    <row r="3448" spans="2:8" x14ac:dyDescent="0.3">
      <c r="B3448" s="205">
        <v>38658</v>
      </c>
      <c r="C3448" s="81">
        <v>22.85388</v>
      </c>
      <c r="D3448" s="62">
        <f t="shared" si="106"/>
        <v>-0.95364548361644619</v>
      </c>
      <c r="E3448">
        <v>-3.9482714593855692E-3</v>
      </c>
      <c r="G3448">
        <v>3441</v>
      </c>
      <c r="H3448">
        <f t="shared" ca="1" si="107"/>
        <v>-9.3109678869555644E-3</v>
      </c>
    </row>
    <row r="3449" spans="2:8" x14ac:dyDescent="0.3">
      <c r="B3449" s="205">
        <v>44691</v>
      </c>
      <c r="C3449" s="81">
        <v>493.02380399999998</v>
      </c>
      <c r="D3449" s="62">
        <f t="shared" si="106"/>
        <v>-8.031571897332733E-2</v>
      </c>
      <c r="E3449">
        <v>-3.9638224802552172E-3</v>
      </c>
      <c r="G3449">
        <v>3442</v>
      </c>
      <c r="H3449">
        <f t="shared" ca="1" si="107"/>
        <v>-2.3591878669329575E-2</v>
      </c>
    </row>
    <row r="3450" spans="2:8" x14ac:dyDescent="0.3">
      <c r="B3450" s="205">
        <v>45212</v>
      </c>
      <c r="C3450" s="81">
        <v>536.07940699999995</v>
      </c>
      <c r="D3450" s="62">
        <f t="shared" si="106"/>
        <v>1.0804250614874404</v>
      </c>
      <c r="E3450">
        <v>-3.9741804880452916E-3</v>
      </c>
      <c r="G3450">
        <v>3443</v>
      </c>
      <c r="H3450">
        <f t="shared" ca="1" si="107"/>
        <v>-1.7146712042757717E-3</v>
      </c>
    </row>
    <row r="3451" spans="2:8" x14ac:dyDescent="0.3">
      <c r="B3451" s="205">
        <v>42802</v>
      </c>
      <c r="C3451" s="81">
        <v>257.67782599999998</v>
      </c>
      <c r="D3451" s="62">
        <f t="shared" si="106"/>
        <v>8.0248972670863145E-3</v>
      </c>
      <c r="E3451">
        <v>-3.9846092677858552E-3</v>
      </c>
      <c r="G3451">
        <v>3444</v>
      </c>
      <c r="H3451">
        <f t="shared" ca="1" si="107"/>
        <v>1.8043394621191311E-2</v>
      </c>
    </row>
    <row r="3452" spans="2:8" x14ac:dyDescent="0.3">
      <c r="B3452" s="205">
        <v>42331</v>
      </c>
      <c r="C3452" s="81">
        <v>255.62645000000001</v>
      </c>
      <c r="D3452" s="62">
        <f t="shared" si="106"/>
        <v>-0.5359059037141829</v>
      </c>
      <c r="E3452">
        <v>-3.9870256004449359E-3</v>
      </c>
      <c r="G3452">
        <v>3445</v>
      </c>
      <c r="H3452">
        <f t="shared" ca="1" si="107"/>
        <v>-8.8342511017623325E-3</v>
      </c>
    </row>
    <row r="3453" spans="2:8" x14ac:dyDescent="0.3">
      <c r="B3453" s="205">
        <v>44557</v>
      </c>
      <c r="C3453" s="81">
        <v>550.80737299999998</v>
      </c>
      <c r="D3453" s="62">
        <f t="shared" si="106"/>
        <v>54.461709327541804</v>
      </c>
      <c r="E3453">
        <v>-3.9913499723428329E-3</v>
      </c>
      <c r="G3453">
        <v>3446</v>
      </c>
      <c r="H3453">
        <f t="shared" ca="1" si="107"/>
        <v>-2.1758881988545426E-3</v>
      </c>
    </row>
    <row r="3454" spans="2:8" x14ac:dyDescent="0.3">
      <c r="B3454" s="205">
        <v>38287</v>
      </c>
      <c r="C3454" s="81">
        <v>9.9313090000000006</v>
      </c>
      <c r="D3454" s="62">
        <f t="shared" si="106"/>
        <v>4.0111502320822073E-4</v>
      </c>
      <c r="E3454">
        <v>-3.9952278303816407E-3</v>
      </c>
      <c r="G3454">
        <v>3447</v>
      </c>
      <c r="H3454">
        <f t="shared" ca="1" si="107"/>
        <v>4.0098969029192542E-2</v>
      </c>
    </row>
    <row r="3455" spans="2:8" x14ac:dyDescent="0.3">
      <c r="B3455" s="205">
        <v>38267</v>
      </c>
      <c r="C3455" s="81">
        <v>9.927327</v>
      </c>
      <c r="D3455" s="62">
        <f t="shared" si="106"/>
        <v>-0.96978777786263959</v>
      </c>
      <c r="E3455">
        <v>-3.9966241142664347E-3</v>
      </c>
      <c r="G3455">
        <v>3448</v>
      </c>
      <c r="H3455">
        <f t="shared" ca="1" si="107"/>
        <v>-2.1240105551746106E-2</v>
      </c>
    </row>
    <row r="3456" spans="2:8" x14ac:dyDescent="0.3">
      <c r="B3456" s="205">
        <v>43081</v>
      </c>
      <c r="C3456" s="81">
        <v>328.586456</v>
      </c>
      <c r="D3456" s="62">
        <f t="shared" si="106"/>
        <v>0.51616128903864433</v>
      </c>
      <c r="E3456">
        <v>-4.0048415483405929E-3</v>
      </c>
      <c r="G3456">
        <v>3449</v>
      </c>
      <c r="H3456">
        <f t="shared" ca="1" si="107"/>
        <v>-1.3841386283018623E-2</v>
      </c>
    </row>
    <row r="3457" spans="2:8" x14ac:dyDescent="0.3">
      <c r="B3457" s="205">
        <v>41985</v>
      </c>
      <c r="C3457" s="81">
        <v>216.72262599999999</v>
      </c>
      <c r="D3457" s="62">
        <f t="shared" si="106"/>
        <v>1.4837197649002987</v>
      </c>
      <c r="E3457">
        <v>-4.0313081483085217E-3</v>
      </c>
      <c r="G3457">
        <v>3450</v>
      </c>
      <c r="H3457">
        <f t="shared" ca="1" si="107"/>
        <v>-2.297821621449586E-3</v>
      </c>
    </row>
    <row r="3458" spans="2:8" x14ac:dyDescent="0.3">
      <c r="B3458" s="205">
        <v>40541</v>
      </c>
      <c r="C3458" s="81">
        <v>87.257277999999999</v>
      </c>
      <c r="D3458" s="62">
        <f t="shared" si="106"/>
        <v>-0.84305054434659676</v>
      </c>
      <c r="E3458">
        <v>-4.0342891809193766E-3</v>
      </c>
      <c r="G3458">
        <v>3451</v>
      </c>
      <c r="H3458">
        <f t="shared" ca="1" si="107"/>
        <v>-3.7437392455664895E-2</v>
      </c>
    </row>
    <row r="3459" spans="2:8" x14ac:dyDescent="0.3">
      <c r="B3459" s="205">
        <v>44599</v>
      </c>
      <c r="C3459" s="81">
        <v>555.95782499999996</v>
      </c>
      <c r="D3459" s="62">
        <f t="shared" si="106"/>
        <v>14.278124454765226</v>
      </c>
      <c r="E3459">
        <v>-4.0420811817010001E-3</v>
      </c>
      <c r="G3459">
        <v>3452</v>
      </c>
      <c r="H3459">
        <f t="shared" ca="1" si="107"/>
        <v>-1.2072709163865304E-2</v>
      </c>
    </row>
    <row r="3460" spans="2:8" x14ac:dyDescent="0.3">
      <c r="B3460" s="205">
        <v>38826</v>
      </c>
      <c r="C3460" s="81">
        <v>36.389141000000002</v>
      </c>
      <c r="D3460" s="62">
        <f t="shared" si="106"/>
        <v>-0.2229888457725421</v>
      </c>
      <c r="E3460">
        <v>-4.0572964939143089E-3</v>
      </c>
      <c r="G3460">
        <v>3453</v>
      </c>
      <c r="H3460">
        <f t="shared" ca="1" si="107"/>
        <v>-2.0386560806289828E-2</v>
      </c>
    </row>
    <row r="3461" spans="2:8" x14ac:dyDescent="0.3">
      <c r="B3461" s="205">
        <v>39419</v>
      </c>
      <c r="C3461" s="81">
        <v>46.832199000000003</v>
      </c>
      <c r="D3461" s="62">
        <f t="shared" si="106"/>
        <v>-0.45834942566049203</v>
      </c>
      <c r="E3461">
        <v>-4.0596010122174774E-3</v>
      </c>
      <c r="G3461">
        <v>3454</v>
      </c>
      <c r="H3461">
        <f t="shared" ca="1" si="107"/>
        <v>-3.082280019991036E-2</v>
      </c>
    </row>
    <row r="3462" spans="2:8" x14ac:dyDescent="0.3">
      <c r="B3462" s="205">
        <v>40567</v>
      </c>
      <c r="C3462" s="81">
        <v>86.462012999999999</v>
      </c>
      <c r="D3462" s="62">
        <f t="shared" si="106"/>
        <v>-0.48194587456249538</v>
      </c>
      <c r="E3462">
        <v>-4.0711646116735247E-3</v>
      </c>
      <c r="G3462">
        <v>3455</v>
      </c>
      <c r="H3462">
        <f t="shared" ca="1" si="107"/>
        <v>-1.5601508801426505E-2</v>
      </c>
    </row>
    <row r="3463" spans="2:8" x14ac:dyDescent="0.3">
      <c r="B3463" s="205">
        <v>41738</v>
      </c>
      <c r="C3463" s="81">
        <v>166.89764400000001</v>
      </c>
      <c r="D3463" s="62">
        <f t="shared" si="106"/>
        <v>1.093034134833758</v>
      </c>
      <c r="E3463">
        <v>-4.0870659784922993E-3</v>
      </c>
      <c r="G3463">
        <v>3456</v>
      </c>
      <c r="H3463">
        <f t="shared" ca="1" si="107"/>
        <v>1.8511698679131595E-2</v>
      </c>
    </row>
    <row r="3464" spans="2:8" x14ac:dyDescent="0.3">
      <c r="B3464" s="205">
        <v>40322</v>
      </c>
      <c r="C3464" s="81">
        <v>79.739570999999998</v>
      </c>
      <c r="D3464" s="62">
        <f t="shared" ref="D3464:D3527" si="108">(C3464-C3465)/C3465</f>
        <v>-0.48405177935122057</v>
      </c>
      <c r="E3464">
        <v>-4.0917262682798926E-3</v>
      </c>
      <c r="G3464">
        <v>3457</v>
      </c>
      <c r="H3464">
        <f t="shared" ca="1" si="107"/>
        <v>2.0156088037374077E-3</v>
      </c>
    </row>
    <row r="3465" spans="2:8" x14ac:dyDescent="0.3">
      <c r="B3465" s="205">
        <v>41528</v>
      </c>
      <c r="C3465" s="81">
        <v>154.54956100000001</v>
      </c>
      <c r="D3465" s="62">
        <f t="shared" si="108"/>
        <v>-0.13240685124677723</v>
      </c>
      <c r="E3465">
        <v>-4.10204797796944E-3</v>
      </c>
      <c r="G3465">
        <v>3458</v>
      </c>
      <c r="H3465">
        <f t="shared" ref="H3465:H3528" ca="1" si="109">_xlfn.NORM.INV(RAND(),N$10,N$11)</f>
        <v>1.2419946382664502E-2</v>
      </c>
    </row>
    <row r="3466" spans="2:8" x14ac:dyDescent="0.3">
      <c r="B3466" s="205">
        <v>41830</v>
      </c>
      <c r="C3466" s="81">
        <v>178.135986</v>
      </c>
      <c r="D3466" s="62">
        <f t="shared" si="108"/>
        <v>-0.69103478194739343</v>
      </c>
      <c r="E3466">
        <v>-4.1068185753861397E-3</v>
      </c>
      <c r="G3466">
        <v>3459</v>
      </c>
      <c r="H3466">
        <f t="shared" ca="1" si="109"/>
        <v>1.2740090069257845E-2</v>
      </c>
    </row>
    <row r="3467" spans="2:8" x14ac:dyDescent="0.3">
      <c r="B3467" s="205">
        <v>44389</v>
      </c>
      <c r="C3467" s="81">
        <v>576.55676300000005</v>
      </c>
      <c r="D3467" s="62">
        <f t="shared" si="108"/>
        <v>1.0444138096630555</v>
      </c>
      <c r="E3467">
        <v>-4.1134064383534404E-3</v>
      </c>
      <c r="G3467">
        <v>3460</v>
      </c>
      <c r="H3467">
        <f t="shared" ca="1" si="109"/>
        <v>1.7458694629822229E-2</v>
      </c>
    </row>
    <row r="3468" spans="2:8" x14ac:dyDescent="0.3">
      <c r="B3468" s="205">
        <v>42600</v>
      </c>
      <c r="C3468" s="81">
        <v>282.01568600000002</v>
      </c>
      <c r="D3468" s="62">
        <f t="shared" si="108"/>
        <v>0.83447375095385712</v>
      </c>
      <c r="E3468">
        <v>-4.1193758562947779E-3</v>
      </c>
      <c r="G3468">
        <v>3461</v>
      </c>
      <c r="H3468">
        <f t="shared" ca="1" si="109"/>
        <v>2.3743717853531129E-2</v>
      </c>
    </row>
    <row r="3469" spans="2:8" x14ac:dyDescent="0.3">
      <c r="B3469" s="205">
        <v>41530</v>
      </c>
      <c r="C3469" s="81">
        <v>153.73111</v>
      </c>
      <c r="D3469" s="62">
        <f t="shared" si="108"/>
        <v>-0.66013465653756609</v>
      </c>
      <c r="E3469">
        <v>-4.1237968636844268E-3</v>
      </c>
      <c r="G3469">
        <v>3462</v>
      </c>
      <c r="H3469">
        <f t="shared" ca="1" si="109"/>
        <v>-1.7916631320943548E-2</v>
      </c>
    </row>
    <row r="3470" spans="2:8" x14ac:dyDescent="0.3">
      <c r="B3470" s="205">
        <v>43762</v>
      </c>
      <c r="C3470" s="81">
        <v>452.32946800000002</v>
      </c>
      <c r="D3470" s="62">
        <f t="shared" si="108"/>
        <v>1.5590232999987621</v>
      </c>
      <c r="E3470">
        <v>-4.1336505070734726E-3</v>
      </c>
      <c r="G3470">
        <v>3463</v>
      </c>
      <c r="H3470">
        <f t="shared" ca="1" si="109"/>
        <v>-1.819404020437872E-2</v>
      </c>
    </row>
    <row r="3471" spans="2:8" x14ac:dyDescent="0.3">
      <c r="B3471" s="205">
        <v>41828</v>
      </c>
      <c r="C3471" s="81">
        <v>176.758636</v>
      </c>
      <c r="D3471" s="62">
        <f t="shared" si="108"/>
        <v>1.0794144335062461</v>
      </c>
      <c r="E3471">
        <v>-4.1384294548017656E-3</v>
      </c>
      <c r="G3471">
        <v>3464</v>
      </c>
      <c r="H3471">
        <f t="shared" ca="1" si="109"/>
        <v>-4.1410982119759784E-2</v>
      </c>
    </row>
    <row r="3472" spans="2:8" x14ac:dyDescent="0.3">
      <c r="B3472" s="205">
        <v>40596</v>
      </c>
      <c r="C3472" s="81">
        <v>85.004043999999993</v>
      </c>
      <c r="D3472" s="62">
        <f t="shared" si="108"/>
        <v>-0.685717612829293</v>
      </c>
      <c r="E3472">
        <v>-4.1407847847824246E-3</v>
      </c>
      <c r="G3472">
        <v>3465</v>
      </c>
      <c r="H3472">
        <f t="shared" ca="1" si="109"/>
        <v>1.7297239071237931E-2</v>
      </c>
    </row>
    <row r="3473" spans="2:8" x14ac:dyDescent="0.3">
      <c r="B3473" s="205">
        <v>42901</v>
      </c>
      <c r="C3473" s="81">
        <v>270.47027600000001</v>
      </c>
      <c r="D3473" s="62">
        <f t="shared" si="108"/>
        <v>6.4025627012596189</v>
      </c>
      <c r="E3473">
        <v>-4.1409607999324128E-3</v>
      </c>
      <c r="G3473">
        <v>3466</v>
      </c>
      <c r="H3473">
        <f t="shared" ca="1" si="109"/>
        <v>-5.5100559597170322E-4</v>
      </c>
    </row>
    <row r="3474" spans="2:8" x14ac:dyDescent="0.3">
      <c r="B3474" s="205">
        <v>38828</v>
      </c>
      <c r="C3474" s="81">
        <v>36.537384000000003</v>
      </c>
      <c r="D3474" s="62">
        <f t="shared" si="108"/>
        <v>-0.86451265020523849</v>
      </c>
      <c r="E3474">
        <v>-4.1523334103393391E-3</v>
      </c>
      <c r="G3474">
        <v>3467</v>
      </c>
      <c r="H3474">
        <f t="shared" ca="1" si="109"/>
        <v>-2.1522046696911573E-2</v>
      </c>
    </row>
    <row r="3475" spans="2:8" x14ac:dyDescent="0.3">
      <c r="B3475" s="205">
        <v>42838</v>
      </c>
      <c r="C3475" s="81">
        <v>269.673767</v>
      </c>
      <c r="D3475" s="62">
        <f t="shared" si="108"/>
        <v>-0.51166386083292059</v>
      </c>
      <c r="E3475">
        <v>-4.1528061065662291E-3</v>
      </c>
      <c r="G3475">
        <v>3468</v>
      </c>
      <c r="H3475">
        <f t="shared" ca="1" si="109"/>
        <v>2.6253611906565669E-2</v>
      </c>
    </row>
    <row r="3476" spans="2:8" x14ac:dyDescent="0.3">
      <c r="B3476" s="205">
        <v>44623</v>
      </c>
      <c r="C3476" s="81">
        <v>552.22979699999996</v>
      </c>
      <c r="D3476" s="62">
        <f t="shared" si="108"/>
        <v>2.368701655494541</v>
      </c>
      <c r="E3476">
        <v>-4.1575010490134887E-3</v>
      </c>
      <c r="G3476">
        <v>3469</v>
      </c>
      <c r="H3476">
        <f t="shared" ca="1" si="109"/>
        <v>2.041770820290573E-2</v>
      </c>
    </row>
    <row r="3477" spans="2:8" x14ac:dyDescent="0.3">
      <c r="B3477" s="205">
        <v>41764</v>
      </c>
      <c r="C3477" s="81">
        <v>163.929565</v>
      </c>
      <c r="D3477" s="62">
        <f t="shared" si="108"/>
        <v>-0.35941375288669508</v>
      </c>
      <c r="E3477">
        <v>-4.1609452950009855E-3</v>
      </c>
      <c r="G3477">
        <v>3470</v>
      </c>
      <c r="H3477">
        <f t="shared" ca="1" si="109"/>
        <v>1.2980020365803431E-2</v>
      </c>
    </row>
    <row r="3478" spans="2:8" x14ac:dyDescent="0.3">
      <c r="B3478" s="205">
        <v>42346</v>
      </c>
      <c r="C3478" s="81">
        <v>255.90553299999999</v>
      </c>
      <c r="D3478" s="62">
        <f t="shared" si="108"/>
        <v>-0.53446329377194923</v>
      </c>
      <c r="E3478">
        <v>-4.16308036278446E-3</v>
      </c>
      <c r="G3478">
        <v>3471</v>
      </c>
      <c r="H3478">
        <f t="shared" ca="1" si="109"/>
        <v>-1.3888656599365477E-2</v>
      </c>
    </row>
    <row r="3479" spans="2:8" x14ac:dyDescent="0.3">
      <c r="B3479" s="205">
        <v>45303</v>
      </c>
      <c r="C3479" s="81">
        <v>549.70001200000002</v>
      </c>
      <c r="D3479" s="62">
        <f t="shared" si="108"/>
        <v>0.52328582027519421</v>
      </c>
      <c r="E3479">
        <v>-4.1666449275362047E-3</v>
      </c>
      <c r="G3479">
        <v>3472</v>
      </c>
      <c r="H3479">
        <f t="shared" ca="1" si="109"/>
        <v>1.1272821480080401E-3</v>
      </c>
    </row>
    <row r="3480" spans="2:8" x14ac:dyDescent="0.3">
      <c r="B3480" s="205">
        <v>43259</v>
      </c>
      <c r="C3480" s="81">
        <v>360.86465500000003</v>
      </c>
      <c r="D3480" s="62">
        <f t="shared" si="108"/>
        <v>3.2763811934040206</v>
      </c>
      <c r="E3480">
        <v>-4.1671504545466977E-3</v>
      </c>
      <c r="G3480">
        <v>3473</v>
      </c>
      <c r="H3480">
        <f t="shared" ca="1" si="109"/>
        <v>4.2083108381393154E-2</v>
      </c>
    </row>
    <row r="3481" spans="2:8" x14ac:dyDescent="0.3">
      <c r="B3481" s="205">
        <v>40630</v>
      </c>
      <c r="C3481" s="81">
        <v>84.385520999999997</v>
      </c>
      <c r="D3481" s="62">
        <f t="shared" si="108"/>
        <v>9.1250576381410617</v>
      </c>
      <c r="E3481">
        <v>-4.170832745596916E-3</v>
      </c>
      <c r="G3481">
        <v>3474</v>
      </c>
      <c r="H3481">
        <f t="shared" ca="1" si="109"/>
        <v>9.50398186053583E-4</v>
      </c>
    </row>
    <row r="3482" spans="2:8" x14ac:dyDescent="0.3">
      <c r="B3482" s="205">
        <v>37922</v>
      </c>
      <c r="C3482" s="81">
        <v>8.3343249999999998</v>
      </c>
      <c r="D3482" s="62">
        <f t="shared" si="108"/>
        <v>-0.98399741088435266</v>
      </c>
      <c r="E3482">
        <v>-4.1727763354605964E-3</v>
      </c>
      <c r="G3482">
        <v>3475</v>
      </c>
      <c r="H3482">
        <f t="shared" ca="1" si="109"/>
        <v>2.5305082323354346E-2</v>
      </c>
    </row>
    <row r="3483" spans="2:8" x14ac:dyDescent="0.3">
      <c r="B3483" s="205">
        <v>44336</v>
      </c>
      <c r="C3483" s="81">
        <v>520.81103499999995</v>
      </c>
      <c r="D3483" s="62">
        <f t="shared" si="108"/>
        <v>4.7507202198579263E-2</v>
      </c>
      <c r="E3483">
        <v>-4.1816829193629763E-3</v>
      </c>
      <c r="G3483">
        <v>3476</v>
      </c>
      <c r="H3483">
        <f t="shared" ca="1" si="109"/>
        <v>4.9665713494440201E-3</v>
      </c>
    </row>
    <row r="3484" spans="2:8" x14ac:dyDescent="0.3">
      <c r="B3484" s="205">
        <v>44182</v>
      </c>
      <c r="C3484" s="81">
        <v>497.19088699999998</v>
      </c>
      <c r="D3484" s="62">
        <f t="shared" si="108"/>
        <v>10.657047753530605</v>
      </c>
      <c r="E3484">
        <v>-4.1857711313139012E-3</v>
      </c>
      <c r="G3484">
        <v>3477</v>
      </c>
      <c r="H3484">
        <f t="shared" ca="1" si="109"/>
        <v>-2.6000846686148542E-2</v>
      </c>
    </row>
    <row r="3485" spans="2:8" x14ac:dyDescent="0.3">
      <c r="B3485" s="205">
        <v>39097</v>
      </c>
      <c r="C3485" s="81">
        <v>42.651527000000002</v>
      </c>
      <c r="D3485" s="62">
        <f t="shared" si="108"/>
        <v>-0.49705322063027746</v>
      </c>
      <c r="E3485">
        <v>-4.1940025861078121E-3</v>
      </c>
      <c r="G3485">
        <v>3478</v>
      </c>
      <c r="H3485">
        <f t="shared" ca="1" si="109"/>
        <v>-6.9698441147899429E-2</v>
      </c>
    </row>
    <row r="3486" spans="2:8" x14ac:dyDescent="0.3">
      <c r="B3486" s="205">
        <v>40932</v>
      </c>
      <c r="C3486" s="81">
        <v>84.803261000000006</v>
      </c>
      <c r="D3486" s="62">
        <f t="shared" si="108"/>
        <v>-0.82871523431926397</v>
      </c>
      <c r="E3486">
        <v>-4.1972996325323848E-3</v>
      </c>
      <c r="G3486">
        <v>3479</v>
      </c>
      <c r="H3486">
        <f t="shared" ca="1" si="109"/>
        <v>1.5709687897340573E-2</v>
      </c>
    </row>
    <row r="3487" spans="2:8" x14ac:dyDescent="0.3">
      <c r="B3487" s="205">
        <v>44183</v>
      </c>
      <c r="C3487" s="81">
        <v>495.10101300000002</v>
      </c>
      <c r="D3487" s="62">
        <f t="shared" si="108"/>
        <v>43.546763298724713</v>
      </c>
      <c r="E3487">
        <v>-4.2033634457985395E-3</v>
      </c>
      <c r="G3487">
        <v>3480</v>
      </c>
      <c r="H3487">
        <f t="shared" ca="1" si="109"/>
        <v>1.5549957780418237E-2</v>
      </c>
    </row>
    <row r="3488" spans="2:8" x14ac:dyDescent="0.3">
      <c r="B3488" s="205">
        <v>38030</v>
      </c>
      <c r="C3488" s="81">
        <v>11.114186</v>
      </c>
      <c r="D3488" s="62">
        <f t="shared" si="108"/>
        <v>-0.89516233294901038</v>
      </c>
      <c r="E3488">
        <v>-4.2072748098223676E-3</v>
      </c>
      <c r="G3488">
        <v>3481</v>
      </c>
      <c r="H3488">
        <f t="shared" ca="1" si="109"/>
        <v>1.5385820629415993E-2</v>
      </c>
    </row>
    <row r="3489" spans="2:8" x14ac:dyDescent="0.3">
      <c r="B3489" s="205">
        <v>41113</v>
      </c>
      <c r="C3489" s="81">
        <v>106.01329</v>
      </c>
      <c r="D3489" s="62">
        <f t="shared" si="108"/>
        <v>-0.81136275699723348</v>
      </c>
      <c r="E3489">
        <v>-4.2246391231783509E-3</v>
      </c>
      <c r="G3489">
        <v>3482</v>
      </c>
      <c r="H3489">
        <f t="shared" ca="1" si="109"/>
        <v>-3.612996777000279E-2</v>
      </c>
    </row>
    <row r="3490" spans="2:8" x14ac:dyDescent="0.3">
      <c r="B3490" s="205">
        <v>45162</v>
      </c>
      <c r="C3490" s="81">
        <v>561.995544</v>
      </c>
      <c r="D3490" s="62">
        <f t="shared" si="108"/>
        <v>11.606777538097557</v>
      </c>
      <c r="E3490">
        <v>-4.2305211934745585E-3</v>
      </c>
      <c r="G3490">
        <v>3483</v>
      </c>
      <c r="H3490">
        <f t="shared" ca="1" si="109"/>
        <v>-1.8201409785175458E-2</v>
      </c>
    </row>
    <row r="3491" spans="2:8" x14ac:dyDescent="0.3">
      <c r="B3491" s="205">
        <v>39339</v>
      </c>
      <c r="C3491" s="81">
        <v>44.578842000000002</v>
      </c>
      <c r="D3491" s="62">
        <f t="shared" si="108"/>
        <v>-0.92164415517243015</v>
      </c>
      <c r="E3491">
        <v>-4.2352596185598777E-3</v>
      </c>
      <c r="G3491">
        <v>3484</v>
      </c>
      <c r="H3491">
        <f t="shared" ca="1" si="109"/>
        <v>6.075148808715479E-3</v>
      </c>
    </row>
    <row r="3492" spans="2:8" x14ac:dyDescent="0.3">
      <c r="B3492" s="205">
        <v>45126</v>
      </c>
      <c r="C3492" s="81">
        <v>568.92810099999997</v>
      </c>
      <c r="D3492" s="62">
        <f t="shared" si="108"/>
        <v>13.619849269578143</v>
      </c>
      <c r="E3492">
        <v>-4.2460969293848794E-3</v>
      </c>
      <c r="G3492">
        <v>3485</v>
      </c>
      <c r="H3492">
        <f t="shared" ca="1" si="109"/>
        <v>4.8729692626928597E-2</v>
      </c>
    </row>
    <row r="3493" spans="2:8" x14ac:dyDescent="0.3">
      <c r="B3493" s="205">
        <v>38967</v>
      </c>
      <c r="C3493" s="81">
        <v>38.914771999999999</v>
      </c>
      <c r="D3493" s="62">
        <f t="shared" si="108"/>
        <v>-0.84595345521002085</v>
      </c>
      <c r="E3493">
        <v>-4.2473328500436123E-3</v>
      </c>
      <c r="G3493">
        <v>3486</v>
      </c>
      <c r="H3493">
        <f t="shared" ca="1" si="109"/>
        <v>-1.2108913966107221E-4</v>
      </c>
    </row>
    <row r="3494" spans="2:8" x14ac:dyDescent="0.3">
      <c r="B3494" s="205">
        <v>42789</v>
      </c>
      <c r="C3494" s="81">
        <v>252.616974</v>
      </c>
      <c r="D3494" s="62">
        <f t="shared" si="108"/>
        <v>4.6472946179399148</v>
      </c>
      <c r="E3494">
        <v>-4.2483691316875776E-3</v>
      </c>
      <c r="G3494">
        <v>3487</v>
      </c>
      <c r="H3494">
        <f t="shared" ca="1" si="109"/>
        <v>-9.8570552896323944E-3</v>
      </c>
    </row>
    <row r="3495" spans="2:8" x14ac:dyDescent="0.3">
      <c r="B3495" s="205">
        <v>39399</v>
      </c>
      <c r="C3495" s="81">
        <v>44.732388</v>
      </c>
      <c r="D3495" s="62">
        <f t="shared" si="108"/>
        <v>0.1507238651967959</v>
      </c>
      <c r="E3495">
        <v>-4.2494220035461591E-3</v>
      </c>
      <c r="G3495">
        <v>3488</v>
      </c>
      <c r="H3495">
        <f t="shared" ca="1" si="109"/>
        <v>-3.7314085671112274E-2</v>
      </c>
    </row>
    <row r="3496" spans="2:8" x14ac:dyDescent="0.3">
      <c r="B3496" s="205">
        <v>39003</v>
      </c>
      <c r="C3496" s="81">
        <v>38.873260000000002</v>
      </c>
      <c r="D3496" s="62">
        <f t="shared" si="108"/>
        <v>-0.93193855978200435</v>
      </c>
      <c r="E3496">
        <v>-4.2521552854189884E-3</v>
      </c>
      <c r="G3496">
        <v>3489</v>
      </c>
      <c r="H3496">
        <f t="shared" ca="1" si="109"/>
        <v>-3.0430623375380928E-2</v>
      </c>
    </row>
    <row r="3497" spans="2:8" x14ac:dyDescent="0.3">
      <c r="B3497" s="205">
        <v>44406</v>
      </c>
      <c r="C3497" s="81">
        <v>571.14953600000001</v>
      </c>
      <c r="D3497" s="62">
        <f t="shared" si="108"/>
        <v>60.348911948799213</v>
      </c>
      <c r="E3497">
        <v>-4.258261665802965E-3</v>
      </c>
      <c r="G3497">
        <v>3490</v>
      </c>
      <c r="H3497">
        <f t="shared" ca="1" si="109"/>
        <v>-1.4938691152979279E-2</v>
      </c>
    </row>
    <row r="3498" spans="2:8" x14ac:dyDescent="0.3">
      <c r="B3498" s="205">
        <v>38239</v>
      </c>
      <c r="C3498" s="81">
        <v>9.3098559999999999</v>
      </c>
      <c r="D3498" s="62">
        <f t="shared" si="108"/>
        <v>-0.9519899125068888</v>
      </c>
      <c r="E3498">
        <v>-4.2608881103488091E-3</v>
      </c>
      <c r="G3498">
        <v>3491</v>
      </c>
      <c r="H3498">
        <f t="shared" ca="1" si="109"/>
        <v>-9.5476255076567271E-4</v>
      </c>
    </row>
    <row r="3499" spans="2:8" x14ac:dyDescent="0.3">
      <c r="B3499" s="205">
        <v>41926</v>
      </c>
      <c r="C3499" s="81">
        <v>193.914581</v>
      </c>
      <c r="D3499" s="62">
        <f t="shared" si="108"/>
        <v>7.4272746335291213</v>
      </c>
      <c r="E3499">
        <v>-4.2674637186121862E-3</v>
      </c>
      <c r="G3499">
        <v>3492</v>
      </c>
      <c r="H3499">
        <f t="shared" ca="1" si="109"/>
        <v>6.0439580738982489E-3</v>
      </c>
    </row>
    <row r="3500" spans="2:8" x14ac:dyDescent="0.3">
      <c r="B3500" s="205">
        <v>38664</v>
      </c>
      <c r="C3500" s="81">
        <v>23.010355000000001</v>
      </c>
      <c r="D3500" s="62">
        <f t="shared" si="108"/>
        <v>-0.93186035662122269</v>
      </c>
      <c r="E3500">
        <v>-4.2763959723536894E-3</v>
      </c>
      <c r="G3500">
        <v>3493</v>
      </c>
      <c r="H3500">
        <f t="shared" ca="1" si="109"/>
        <v>-4.2895758314379633E-2</v>
      </c>
    </row>
    <row r="3501" spans="2:8" x14ac:dyDescent="0.3">
      <c r="B3501" s="205">
        <v>43110</v>
      </c>
      <c r="C3501" s="81">
        <v>337.69409200000001</v>
      </c>
      <c r="D3501" s="62">
        <f t="shared" si="108"/>
        <v>-0.35745442896991192</v>
      </c>
      <c r="E3501">
        <v>-4.3135824435140951E-3</v>
      </c>
      <c r="G3501">
        <v>3494</v>
      </c>
      <c r="H3501">
        <f t="shared" ca="1" si="109"/>
        <v>-1.593673991688991E-2</v>
      </c>
    </row>
    <row r="3502" spans="2:8" x14ac:dyDescent="0.3">
      <c r="B3502" s="205">
        <v>45062</v>
      </c>
      <c r="C3502" s="81">
        <v>525.55664100000001</v>
      </c>
      <c r="D3502" s="62">
        <f t="shared" si="108"/>
        <v>8.0826037128269218E-2</v>
      </c>
      <c r="E3502">
        <v>-4.314851410518801E-3</v>
      </c>
      <c r="G3502">
        <v>3495</v>
      </c>
      <c r="H3502">
        <f t="shared" ca="1" si="109"/>
        <v>-4.5125801927038724E-2</v>
      </c>
    </row>
    <row r="3503" spans="2:8" x14ac:dyDescent="0.3">
      <c r="B3503" s="205">
        <v>44726</v>
      </c>
      <c r="C3503" s="81">
        <v>486.25460800000002</v>
      </c>
      <c r="D3503" s="62">
        <f t="shared" si="108"/>
        <v>-0.10094364504510943</v>
      </c>
      <c r="E3503">
        <v>-4.3189582563496311E-3</v>
      </c>
      <c r="G3503">
        <v>3496</v>
      </c>
      <c r="H3503">
        <f t="shared" ca="1" si="109"/>
        <v>-3.7083160953557494E-2</v>
      </c>
    </row>
    <row r="3504" spans="2:8" x14ac:dyDescent="0.3">
      <c r="B3504" s="205">
        <v>45251</v>
      </c>
      <c r="C3504" s="81">
        <v>540.84997599999997</v>
      </c>
      <c r="D3504" s="62">
        <f t="shared" si="108"/>
        <v>1.1810400512445431</v>
      </c>
      <c r="E3504">
        <v>-4.3262812004504258E-3</v>
      </c>
      <c r="G3504">
        <v>3497</v>
      </c>
      <c r="H3504">
        <f t="shared" ca="1" si="109"/>
        <v>-2.272472566027324E-2</v>
      </c>
    </row>
    <row r="3505" spans="2:8" x14ac:dyDescent="0.3">
      <c r="B3505" s="205">
        <v>42776</v>
      </c>
      <c r="C3505" s="81">
        <v>247.97801200000001</v>
      </c>
      <c r="D3505" s="62">
        <f t="shared" si="108"/>
        <v>1.7251868773034609</v>
      </c>
      <c r="E3505">
        <v>-4.3271962529670364E-3</v>
      </c>
      <c r="G3505">
        <v>3498</v>
      </c>
      <c r="H3505">
        <f t="shared" ca="1" si="109"/>
        <v>3.541398825333969E-2</v>
      </c>
    </row>
    <row r="3506" spans="2:8" x14ac:dyDescent="0.3">
      <c r="B3506" s="205">
        <v>40473</v>
      </c>
      <c r="C3506" s="81">
        <v>90.994865000000004</v>
      </c>
      <c r="D3506" s="62">
        <f t="shared" si="108"/>
        <v>3.4173409640813017</v>
      </c>
      <c r="E3506">
        <v>-4.3290059868917119E-3</v>
      </c>
      <c r="G3506">
        <v>3499</v>
      </c>
      <c r="H3506">
        <f t="shared" ca="1" si="109"/>
        <v>-2.637834669772517E-2</v>
      </c>
    </row>
    <row r="3507" spans="2:8" x14ac:dyDescent="0.3">
      <c r="B3507" s="205">
        <v>38567</v>
      </c>
      <c r="C3507" s="81">
        <v>20.599466</v>
      </c>
      <c r="D3507" s="62">
        <f t="shared" si="108"/>
        <v>-0.80009204544270163</v>
      </c>
      <c r="E3507">
        <v>-4.3391637392191313E-3</v>
      </c>
      <c r="G3507">
        <v>3500</v>
      </c>
      <c r="H3507">
        <f t="shared" ca="1" si="109"/>
        <v>5.8679431313632124E-3</v>
      </c>
    </row>
    <row r="3508" spans="2:8" x14ac:dyDescent="0.3">
      <c r="B3508" s="205">
        <v>41103</v>
      </c>
      <c r="C3508" s="81">
        <v>103.044754</v>
      </c>
      <c r="D3508" s="62">
        <f t="shared" si="108"/>
        <v>-0.63004089600779656</v>
      </c>
      <c r="E3508">
        <v>-4.3457375914630388E-3</v>
      </c>
      <c r="G3508">
        <v>3501</v>
      </c>
      <c r="H3508">
        <f t="shared" ca="1" si="109"/>
        <v>-1.9349734455681486E-2</v>
      </c>
    </row>
    <row r="3509" spans="2:8" x14ac:dyDescent="0.3">
      <c r="B3509" s="205">
        <v>42681</v>
      </c>
      <c r="C3509" s="81">
        <v>278.53012100000001</v>
      </c>
      <c r="D3509" s="62">
        <f t="shared" si="108"/>
        <v>-0.1384807133001712</v>
      </c>
      <c r="E3509">
        <v>-4.3548491216836866E-3</v>
      </c>
      <c r="G3509">
        <v>3502</v>
      </c>
      <c r="H3509">
        <f t="shared" ca="1" si="109"/>
        <v>8.6304029215690976E-3</v>
      </c>
    </row>
    <row r="3510" spans="2:8" x14ac:dyDescent="0.3">
      <c r="B3510" s="205">
        <v>43075</v>
      </c>
      <c r="C3510" s="81">
        <v>323.301086</v>
      </c>
      <c r="D3510" s="62">
        <f t="shared" si="108"/>
        <v>52.639686199764604</v>
      </c>
      <c r="E3510">
        <v>-4.359832977780905E-3</v>
      </c>
      <c r="G3510">
        <v>3503</v>
      </c>
      <c r="H3510">
        <f t="shared" ca="1" si="109"/>
        <v>-2.7263808516865717E-2</v>
      </c>
    </row>
    <row r="3511" spans="2:8" x14ac:dyDescent="0.3">
      <c r="B3511" s="205">
        <v>37505</v>
      </c>
      <c r="C3511" s="81">
        <v>6.0272740000000002</v>
      </c>
      <c r="D3511" s="62">
        <f t="shared" si="108"/>
        <v>-0.93426038231908703</v>
      </c>
      <c r="E3511">
        <v>-4.3613169915271378E-3</v>
      </c>
      <c r="G3511">
        <v>3504</v>
      </c>
      <c r="H3511">
        <f t="shared" ca="1" si="109"/>
        <v>1.9076822135448989E-2</v>
      </c>
    </row>
    <row r="3512" spans="2:8" x14ac:dyDescent="0.3">
      <c r="B3512" s="205">
        <v>40966</v>
      </c>
      <c r="C3512" s="81">
        <v>91.684044</v>
      </c>
      <c r="D3512" s="62">
        <f t="shared" si="108"/>
        <v>14.259272869800105</v>
      </c>
      <c r="E3512">
        <v>-4.3667257312794954E-3</v>
      </c>
      <c r="G3512">
        <v>3505</v>
      </c>
      <c r="H3512">
        <f t="shared" ca="1" si="109"/>
        <v>9.155711370812402E-3</v>
      </c>
    </row>
    <row r="3513" spans="2:8" x14ac:dyDescent="0.3">
      <c r="B3513" s="205">
        <v>37498</v>
      </c>
      <c r="C3513" s="81">
        <v>6.0084150000000003</v>
      </c>
      <c r="D3513" s="62">
        <f t="shared" si="108"/>
        <v>-0.9782227376414353</v>
      </c>
      <c r="E3513">
        <v>-4.3749462494057463E-3</v>
      </c>
      <c r="G3513">
        <v>3506</v>
      </c>
      <c r="H3513">
        <f t="shared" ca="1" si="109"/>
        <v>-1.6135702071846201E-2</v>
      </c>
    </row>
    <row r="3514" spans="2:8" x14ac:dyDescent="0.3">
      <c r="B3514" s="205">
        <v>42586</v>
      </c>
      <c r="C3514" s="81">
        <v>275.90313700000002</v>
      </c>
      <c r="D3514" s="62">
        <f t="shared" si="108"/>
        <v>2.0676398331138404</v>
      </c>
      <c r="E3514">
        <v>-4.3778189563167726E-3</v>
      </c>
      <c r="G3514">
        <v>3507</v>
      </c>
      <c r="H3514">
        <f t="shared" ca="1" si="109"/>
        <v>-5.4990109867026245E-3</v>
      </c>
    </row>
    <row r="3515" spans="2:8" x14ac:dyDescent="0.3">
      <c r="B3515" s="205">
        <v>40420</v>
      </c>
      <c r="C3515" s="81">
        <v>89.939873000000006</v>
      </c>
      <c r="D3515" s="62">
        <f t="shared" si="108"/>
        <v>-1.4702070309531011E-2</v>
      </c>
      <c r="E3515">
        <v>-4.3794745354524137E-3</v>
      </c>
      <c r="G3515">
        <v>3508</v>
      </c>
      <c r="H3515">
        <f t="shared" ca="1" si="109"/>
        <v>4.2787129250460142E-3</v>
      </c>
    </row>
    <row r="3516" spans="2:8" x14ac:dyDescent="0.3">
      <c r="B3516" s="205">
        <v>41065</v>
      </c>
      <c r="C3516" s="81">
        <v>91.281906000000006</v>
      </c>
      <c r="D3516" s="62">
        <f t="shared" si="108"/>
        <v>-0.79162455777128005</v>
      </c>
      <c r="E3516">
        <v>-4.3861285176294545E-3</v>
      </c>
      <c r="G3516">
        <v>3509</v>
      </c>
      <c r="H3516">
        <f t="shared" ca="1" si="109"/>
        <v>-7.754814150776443E-3</v>
      </c>
    </row>
    <row r="3517" spans="2:8" x14ac:dyDescent="0.3">
      <c r="B3517" s="205">
        <v>43997</v>
      </c>
      <c r="C3517" s="81">
        <v>438.06460600000003</v>
      </c>
      <c r="D3517" s="62">
        <f t="shared" si="108"/>
        <v>-0.23152748307295065</v>
      </c>
      <c r="E3517">
        <v>-4.3892323075319737E-3</v>
      </c>
      <c r="G3517">
        <v>3510</v>
      </c>
      <c r="H3517">
        <f t="shared" ca="1" si="109"/>
        <v>1.8444395594910568E-2</v>
      </c>
    </row>
    <row r="3518" spans="2:8" x14ac:dyDescent="0.3">
      <c r="B3518" s="205">
        <v>44775</v>
      </c>
      <c r="C3518" s="81">
        <v>570.04589799999997</v>
      </c>
      <c r="D3518" s="62">
        <f t="shared" si="108"/>
        <v>1.275877704211718</v>
      </c>
      <c r="E3518">
        <v>-4.3904487778718363E-3</v>
      </c>
      <c r="G3518">
        <v>3511</v>
      </c>
      <c r="H3518">
        <f t="shared" ca="1" si="109"/>
        <v>-6.8661645910155613E-3</v>
      </c>
    </row>
    <row r="3519" spans="2:8" x14ac:dyDescent="0.3">
      <c r="B3519" s="205">
        <v>42079</v>
      </c>
      <c r="C3519" s="81">
        <v>250.472992</v>
      </c>
      <c r="D3519" s="62">
        <f t="shared" si="108"/>
        <v>5.6050368823627901</v>
      </c>
      <c r="E3519">
        <v>-4.4043976204805532E-3</v>
      </c>
      <c r="G3519">
        <v>3512</v>
      </c>
      <c r="H3519">
        <f t="shared" ca="1" si="109"/>
        <v>2.6823842703225399E-2</v>
      </c>
    </row>
    <row r="3520" spans="2:8" x14ac:dyDescent="0.3">
      <c r="B3520" s="205">
        <v>39218</v>
      </c>
      <c r="C3520" s="81">
        <v>37.921512999999997</v>
      </c>
      <c r="D3520" s="62">
        <f t="shared" si="108"/>
        <v>-1.4220318375416745E-2</v>
      </c>
      <c r="E3520">
        <v>-4.4245942890172299E-3</v>
      </c>
      <c r="G3520">
        <v>3513</v>
      </c>
      <c r="H3520">
        <f t="shared" ca="1" si="109"/>
        <v>3.5459563923051919E-2</v>
      </c>
    </row>
    <row r="3521" spans="2:8" x14ac:dyDescent="0.3">
      <c r="B3521" s="205">
        <v>39826</v>
      </c>
      <c r="C3521" s="81">
        <v>38.468547999999998</v>
      </c>
      <c r="D3521" s="62">
        <f t="shared" si="108"/>
        <v>-0.92946223441421116</v>
      </c>
      <c r="E3521">
        <v>-4.4248734644058247E-3</v>
      </c>
      <c r="G3521">
        <v>3514</v>
      </c>
      <c r="H3521">
        <f t="shared" ca="1" si="109"/>
        <v>5.9690226054364614E-3</v>
      </c>
    </row>
    <row r="3522" spans="2:8" x14ac:dyDescent="0.3">
      <c r="B3522" s="205">
        <v>44880</v>
      </c>
      <c r="C3522" s="81">
        <v>545.36102300000005</v>
      </c>
      <c r="D3522" s="62">
        <f t="shared" si="108"/>
        <v>11.815031339032679</v>
      </c>
      <c r="E3522">
        <v>-4.4287739347936925E-3</v>
      </c>
      <c r="G3522">
        <v>3515</v>
      </c>
      <c r="H3522">
        <f t="shared" ca="1" si="109"/>
        <v>-4.4764094879550485E-5</v>
      </c>
    </row>
    <row r="3523" spans="2:8" x14ac:dyDescent="0.3">
      <c r="B3523" s="205">
        <v>39297</v>
      </c>
      <c r="C3523" s="81">
        <v>42.556355000000003</v>
      </c>
      <c r="D3523" s="62">
        <f t="shared" si="108"/>
        <v>-0.52197041307304526</v>
      </c>
      <c r="E3523">
        <v>-4.435717018804331E-3</v>
      </c>
      <c r="G3523">
        <v>3516</v>
      </c>
      <c r="H3523">
        <f t="shared" ca="1" si="109"/>
        <v>9.0112560036293525E-3</v>
      </c>
    </row>
    <row r="3524" spans="2:8" x14ac:dyDescent="0.3">
      <c r="B3524" s="205">
        <v>40666</v>
      </c>
      <c r="C3524" s="81">
        <v>89.024520999999993</v>
      </c>
      <c r="D3524" s="62">
        <f t="shared" si="108"/>
        <v>8.0768945831676913</v>
      </c>
      <c r="E3524">
        <v>-4.4464718321305871E-3</v>
      </c>
      <c r="G3524">
        <v>3517</v>
      </c>
      <c r="H3524">
        <f t="shared" ca="1" si="109"/>
        <v>1.5033654285492538E-3</v>
      </c>
    </row>
    <row r="3525" spans="2:8" x14ac:dyDescent="0.3">
      <c r="B3525" s="205">
        <v>38271</v>
      </c>
      <c r="C3525" s="81">
        <v>9.807817</v>
      </c>
      <c r="D3525" s="62">
        <f t="shared" si="108"/>
        <v>-0.7688468677376632</v>
      </c>
      <c r="E3525">
        <v>-4.4478906853642553E-3</v>
      </c>
      <c r="G3525">
        <v>3518</v>
      </c>
      <c r="H3525">
        <f t="shared" ca="1" si="109"/>
        <v>-3.5385512628450209E-2</v>
      </c>
    </row>
    <row r="3526" spans="2:8" x14ac:dyDescent="0.3">
      <c r="B3526" s="205">
        <v>39332</v>
      </c>
      <c r="C3526" s="81">
        <v>42.429955</v>
      </c>
      <c r="D3526" s="62">
        <f t="shared" si="108"/>
        <v>-0.93302102375369533</v>
      </c>
      <c r="E3526">
        <v>-4.4489657896110389E-3</v>
      </c>
      <c r="G3526">
        <v>3519</v>
      </c>
      <c r="H3526">
        <f t="shared" ca="1" si="109"/>
        <v>-1.3735972399953954E-2</v>
      </c>
    </row>
    <row r="3527" spans="2:8" x14ac:dyDescent="0.3">
      <c r="B3527" s="205">
        <v>44461</v>
      </c>
      <c r="C3527" s="81">
        <v>633.48168899999996</v>
      </c>
      <c r="D3527" s="62">
        <f t="shared" si="108"/>
        <v>3.4554298687120224</v>
      </c>
      <c r="E3527">
        <v>-4.4524984234221524E-3</v>
      </c>
      <c r="G3527">
        <v>3520</v>
      </c>
      <c r="H3527">
        <f t="shared" ca="1" si="109"/>
        <v>-5.2897687568338257E-2</v>
      </c>
    </row>
    <row r="3528" spans="2:8" x14ac:dyDescent="0.3">
      <c r="B3528" s="205">
        <v>41514</v>
      </c>
      <c r="C3528" s="81">
        <v>142.18194600000001</v>
      </c>
      <c r="D3528" s="62">
        <f t="shared" ref="D3528:D3591" si="110">(C3528-C3529)/C3529</f>
        <v>2.3576490581661171</v>
      </c>
      <c r="E3528">
        <v>-4.4574879407477657E-3</v>
      </c>
      <c r="G3528">
        <v>3521</v>
      </c>
      <c r="H3528">
        <f t="shared" ca="1" si="109"/>
        <v>-2.4921618250908932E-2</v>
      </c>
    </row>
    <row r="3529" spans="2:8" x14ac:dyDescent="0.3">
      <c r="B3529" s="205">
        <v>39315</v>
      </c>
      <c r="C3529" s="81">
        <v>42.345683999999999</v>
      </c>
      <c r="D3529" s="62">
        <f t="shared" si="110"/>
        <v>-0.92622423070729465</v>
      </c>
      <c r="E3529">
        <v>-4.4575226319155514E-3</v>
      </c>
      <c r="G3529">
        <v>3522</v>
      </c>
      <c r="H3529">
        <f t="shared" ref="H3529:H3592" ca="1" si="111">_xlfn.NORM.INV(RAND(),N$10,N$11)</f>
        <v>4.0193293346531878E-2</v>
      </c>
    </row>
    <row r="3530" spans="2:8" x14ac:dyDescent="0.3">
      <c r="B3530" s="205">
        <v>45111</v>
      </c>
      <c r="C3530" s="81">
        <v>573.97820999999999</v>
      </c>
      <c r="D3530" s="62">
        <f t="shared" si="110"/>
        <v>4.7658567456680974</v>
      </c>
      <c r="E3530">
        <v>-4.4654800433322961E-3</v>
      </c>
      <c r="G3530">
        <v>3523</v>
      </c>
      <c r="H3530">
        <f t="shared" ca="1" si="111"/>
        <v>6.6035816270354625E-3</v>
      </c>
    </row>
    <row r="3531" spans="2:8" x14ac:dyDescent="0.3">
      <c r="B3531" s="205">
        <v>41085</v>
      </c>
      <c r="C3531" s="81">
        <v>99.547775000000001</v>
      </c>
      <c r="D3531" s="62">
        <f t="shared" si="110"/>
        <v>1.5065078127114639</v>
      </c>
      <c r="E3531">
        <v>-4.4682523580078341E-3</v>
      </c>
      <c r="G3531">
        <v>3524</v>
      </c>
      <c r="H3531">
        <f t="shared" ca="1" si="111"/>
        <v>2.7098639665354654E-2</v>
      </c>
    </row>
    <row r="3532" spans="2:8" x14ac:dyDescent="0.3">
      <c r="B3532" s="205">
        <v>38965</v>
      </c>
      <c r="C3532" s="81">
        <v>39.715724999999999</v>
      </c>
      <c r="D3532" s="62">
        <f t="shared" si="110"/>
        <v>-0.87774447974225756</v>
      </c>
      <c r="E3532">
        <v>-4.4732088740763584E-3</v>
      </c>
      <c r="G3532">
        <v>3525</v>
      </c>
      <c r="H3532">
        <f t="shared" ca="1" si="111"/>
        <v>-4.6139022221014063E-2</v>
      </c>
    </row>
    <row r="3533" spans="2:8" x14ac:dyDescent="0.3">
      <c r="B3533" s="205">
        <v>43083</v>
      </c>
      <c r="C3533" s="81">
        <v>324.85833700000001</v>
      </c>
      <c r="D3533" s="62">
        <f t="shared" si="110"/>
        <v>0.11259436589891153</v>
      </c>
      <c r="E3533">
        <v>-4.4831644434941325E-3</v>
      </c>
      <c r="G3533">
        <v>3526</v>
      </c>
      <c r="H3533">
        <f t="shared" ca="1" si="111"/>
        <v>2.0346535536284637E-2</v>
      </c>
    </row>
    <row r="3534" spans="2:8" x14ac:dyDescent="0.3">
      <c r="B3534" s="205">
        <v>42944</v>
      </c>
      <c r="C3534" s="81">
        <v>291.98272700000001</v>
      </c>
      <c r="D3534" s="62">
        <f t="shared" si="110"/>
        <v>-0.42375622639614224</v>
      </c>
      <c r="E3534">
        <v>-4.4883762437181972E-3</v>
      </c>
      <c r="G3534">
        <v>3527</v>
      </c>
      <c r="H3534">
        <f t="shared" ca="1" si="111"/>
        <v>-2.1311960069279819E-2</v>
      </c>
    </row>
    <row r="3535" spans="2:8" x14ac:dyDescent="0.3">
      <c r="B3535" s="205">
        <v>45411</v>
      </c>
      <c r="C3535" s="81">
        <v>506.70001200000002</v>
      </c>
      <c r="D3535" s="62">
        <f t="shared" si="110"/>
        <v>11.07755808609299</v>
      </c>
      <c r="E3535">
        <v>-4.5186404715127403E-3</v>
      </c>
      <c r="G3535">
        <v>3528</v>
      </c>
      <c r="H3535">
        <f t="shared" ca="1" si="111"/>
        <v>2.9444323628161306E-2</v>
      </c>
    </row>
    <row r="3536" spans="2:8" x14ac:dyDescent="0.3">
      <c r="B3536" s="205">
        <v>39485</v>
      </c>
      <c r="C3536" s="81">
        <v>41.953845999999999</v>
      </c>
      <c r="D3536" s="62">
        <f t="shared" si="110"/>
        <v>1.7904377173531754</v>
      </c>
      <c r="E3536">
        <v>-4.5294149065398274E-3</v>
      </c>
      <c r="G3536">
        <v>3529</v>
      </c>
      <c r="H3536">
        <f t="shared" ca="1" si="111"/>
        <v>1.8286812630449838E-2</v>
      </c>
    </row>
    <row r="3537" spans="2:8" x14ac:dyDescent="0.3">
      <c r="B3537" s="205">
        <v>38447</v>
      </c>
      <c r="C3537" s="81">
        <v>15.034862</v>
      </c>
      <c r="D3537" s="62">
        <f t="shared" si="110"/>
        <v>-0.32767023905779419</v>
      </c>
      <c r="E3537">
        <v>-4.5395663566376015E-3</v>
      </c>
      <c r="G3537">
        <v>3530</v>
      </c>
      <c r="H3537">
        <f t="shared" ca="1" si="111"/>
        <v>-1.9152229334217879E-2</v>
      </c>
    </row>
    <row r="3538" spans="2:8" x14ac:dyDescent="0.3">
      <c r="B3538" s="205">
        <v>38631</v>
      </c>
      <c r="C3538" s="81">
        <v>22.362333</v>
      </c>
      <c r="D3538" s="62">
        <f t="shared" si="110"/>
        <v>-0.93221639238933285</v>
      </c>
      <c r="E3538">
        <v>-4.5411070502564136E-3</v>
      </c>
      <c r="G3538">
        <v>3531</v>
      </c>
      <c r="H3538">
        <f t="shared" ca="1" si="111"/>
        <v>-1.0724006909065525E-2</v>
      </c>
    </row>
    <row r="3539" spans="2:8" x14ac:dyDescent="0.3">
      <c r="B3539" s="205">
        <v>43080</v>
      </c>
      <c r="C3539" s="81">
        <v>329.90768400000002</v>
      </c>
      <c r="D3539" s="62">
        <f t="shared" si="110"/>
        <v>2.7557145696997374</v>
      </c>
      <c r="E3539">
        <v>-4.5566737388164176E-3</v>
      </c>
      <c r="G3539">
        <v>3532</v>
      </c>
      <c r="H3539">
        <f t="shared" ca="1" si="111"/>
        <v>1.3404930280664983E-2</v>
      </c>
    </row>
    <row r="3540" spans="2:8" x14ac:dyDescent="0.3">
      <c r="B3540" s="205">
        <v>40948</v>
      </c>
      <c r="C3540" s="81">
        <v>87.841521999999998</v>
      </c>
      <c r="D3540" s="62">
        <f t="shared" si="110"/>
        <v>0.23259580740586402</v>
      </c>
      <c r="E3540">
        <v>-4.5572221680540512E-3</v>
      </c>
      <c r="G3540">
        <v>3533</v>
      </c>
      <c r="H3540">
        <f t="shared" ca="1" si="111"/>
        <v>1.1831682829752881E-2</v>
      </c>
    </row>
    <row r="3541" spans="2:8" x14ac:dyDescent="0.3">
      <c r="B3541" s="205">
        <v>40130</v>
      </c>
      <c r="C3541" s="81">
        <v>71.265472000000003</v>
      </c>
      <c r="D3541" s="62">
        <f t="shared" si="110"/>
        <v>-0.69116834775306635</v>
      </c>
      <c r="E3541">
        <v>-4.5757366185044798E-3</v>
      </c>
      <c r="G3541">
        <v>3534</v>
      </c>
      <c r="H3541">
        <f t="shared" ca="1" si="111"/>
        <v>-1.2489221866979996E-2</v>
      </c>
    </row>
    <row r="3542" spans="2:8" x14ac:dyDescent="0.3">
      <c r="B3542" s="205">
        <v>42019</v>
      </c>
      <c r="C3542" s="81">
        <v>230.75831600000001</v>
      </c>
      <c r="D3542" s="62">
        <f t="shared" si="110"/>
        <v>-0.15476319068953348</v>
      </c>
      <c r="E3542">
        <v>-4.5809238930778796E-3</v>
      </c>
      <c r="G3542">
        <v>3535</v>
      </c>
      <c r="H3542">
        <f t="shared" ca="1" si="111"/>
        <v>-5.0481031448392708E-2</v>
      </c>
    </row>
    <row r="3543" spans="2:8" x14ac:dyDescent="0.3">
      <c r="B3543" s="205">
        <v>42607</v>
      </c>
      <c r="C3543" s="81">
        <v>273.01025399999997</v>
      </c>
      <c r="D3543" s="62">
        <f t="shared" si="110"/>
        <v>46.840512031962568</v>
      </c>
      <c r="E3543">
        <v>-4.5936024636617067E-3</v>
      </c>
      <c r="G3543">
        <v>3536</v>
      </c>
      <c r="H3543">
        <f t="shared" ca="1" si="111"/>
        <v>-1.2899798272094594E-2</v>
      </c>
    </row>
    <row r="3544" spans="2:8" x14ac:dyDescent="0.3">
      <c r="B3544" s="205">
        <v>37519</v>
      </c>
      <c r="C3544" s="81">
        <v>5.7066749999999997</v>
      </c>
      <c r="D3544" s="62">
        <f t="shared" si="110"/>
        <v>-0.93992666361668609</v>
      </c>
      <c r="E3544">
        <v>-4.6053795186460356E-3</v>
      </c>
      <c r="G3544">
        <v>3537</v>
      </c>
      <c r="H3544">
        <f t="shared" ca="1" si="111"/>
        <v>-8.4887977948336704E-3</v>
      </c>
    </row>
    <row r="3545" spans="2:8" x14ac:dyDescent="0.3">
      <c r="B3545" s="205">
        <v>40436</v>
      </c>
      <c r="C3545" s="81">
        <v>94.995140000000006</v>
      </c>
      <c r="D3545" s="62">
        <f t="shared" si="110"/>
        <v>10.345240553499309</v>
      </c>
      <c r="E3545">
        <v>-4.6063516530970563E-3</v>
      </c>
      <c r="G3545">
        <v>3538</v>
      </c>
      <c r="H3545">
        <f t="shared" ca="1" si="111"/>
        <v>3.4110269260420371E-2</v>
      </c>
    </row>
    <row r="3546" spans="2:8" x14ac:dyDescent="0.3">
      <c r="B3546" s="205">
        <v>37854</v>
      </c>
      <c r="C3546" s="81">
        <v>8.3731270000000002</v>
      </c>
      <c r="D3546" s="62">
        <f t="shared" si="110"/>
        <v>0.47505099973575271</v>
      </c>
      <c r="E3546">
        <v>-4.6124984203976286E-3</v>
      </c>
      <c r="G3546">
        <v>3539</v>
      </c>
      <c r="H3546">
        <f t="shared" ca="1" si="111"/>
        <v>3.5371837107191072E-2</v>
      </c>
    </row>
    <row r="3547" spans="2:8" x14ac:dyDescent="0.3">
      <c r="B3547" s="205">
        <v>37539</v>
      </c>
      <c r="C3547" s="81">
        <v>5.6764999999999999</v>
      </c>
      <c r="D3547" s="62">
        <f t="shared" si="110"/>
        <v>-9.9075524178646023E-3</v>
      </c>
      <c r="E3547">
        <v>-4.6297473409595384E-3</v>
      </c>
      <c r="G3547">
        <v>3540</v>
      </c>
      <c r="H3547">
        <f t="shared" ca="1" si="111"/>
        <v>-9.0114116514844675E-3</v>
      </c>
    </row>
    <row r="3548" spans="2:8" x14ac:dyDescent="0.3">
      <c r="B3548" s="205">
        <v>37658</v>
      </c>
      <c r="C3548" s="81">
        <v>5.7333030000000003</v>
      </c>
      <c r="D3548" s="62">
        <f t="shared" si="110"/>
        <v>-0.93283187060875528</v>
      </c>
      <c r="E3548">
        <v>-4.6357598647916694E-3</v>
      </c>
      <c r="G3548">
        <v>3541</v>
      </c>
      <c r="H3548">
        <f t="shared" ca="1" si="111"/>
        <v>-3.5005213159416723E-2</v>
      </c>
    </row>
    <row r="3549" spans="2:8" x14ac:dyDescent="0.3">
      <c r="B3549" s="205">
        <v>40494</v>
      </c>
      <c r="C3549" s="81">
        <v>85.357490999999996</v>
      </c>
      <c r="D3549" s="62">
        <f t="shared" si="110"/>
        <v>-1.0665687410172433E-2</v>
      </c>
      <c r="E3549">
        <v>-4.6368772796523952E-3</v>
      </c>
      <c r="G3549">
        <v>3542</v>
      </c>
      <c r="H3549">
        <f t="shared" ca="1" si="111"/>
        <v>-2.1378419316382798E-2</v>
      </c>
    </row>
    <row r="3550" spans="2:8" x14ac:dyDescent="0.3">
      <c r="B3550" s="205">
        <v>40920</v>
      </c>
      <c r="C3550" s="81">
        <v>86.277702000000005</v>
      </c>
      <c r="D3550" s="62">
        <f t="shared" si="110"/>
        <v>-0.76252872751606604</v>
      </c>
      <c r="E3550">
        <v>-4.6394405306294708E-3</v>
      </c>
      <c r="G3550">
        <v>3543</v>
      </c>
      <c r="H3550">
        <f t="shared" ca="1" si="111"/>
        <v>-4.1259547718865705E-4</v>
      </c>
    </row>
    <row r="3551" spans="2:8" x14ac:dyDescent="0.3">
      <c r="B3551" s="205">
        <v>43255</v>
      </c>
      <c r="C3551" s="81">
        <v>363.31848100000002</v>
      </c>
      <c r="D3551" s="62">
        <f t="shared" si="110"/>
        <v>-0.3640041668929504</v>
      </c>
      <c r="E3551">
        <v>-4.654086220126411E-3</v>
      </c>
      <c r="G3551">
        <v>3544</v>
      </c>
      <c r="H3551">
        <f t="shared" ca="1" si="111"/>
        <v>2.3766454704084805E-3</v>
      </c>
    </row>
    <row r="3552" spans="2:8" x14ac:dyDescent="0.3">
      <c r="B3552" s="205">
        <v>44382</v>
      </c>
      <c r="C3552" s="81">
        <v>571.25921600000004</v>
      </c>
      <c r="D3552" s="62">
        <f t="shared" si="110"/>
        <v>2.671962091589914</v>
      </c>
      <c r="E3552">
        <v>-4.6572993231133349E-3</v>
      </c>
      <c r="G3552">
        <v>3545</v>
      </c>
      <c r="H3552">
        <f t="shared" ca="1" si="111"/>
        <v>9.8632011047565388E-3</v>
      </c>
    </row>
    <row r="3553" spans="2:8" x14ac:dyDescent="0.3">
      <c r="B3553" s="205">
        <v>41639</v>
      </c>
      <c r="C3553" s="81">
        <v>155.57328799999999</v>
      </c>
      <c r="D3553" s="62">
        <f t="shared" si="110"/>
        <v>26.682463920317755</v>
      </c>
      <c r="E3553">
        <v>-4.6740751079577493E-3</v>
      </c>
      <c r="G3553">
        <v>3546</v>
      </c>
      <c r="H3553">
        <f t="shared" ca="1" si="111"/>
        <v>1.7772328024617944E-2</v>
      </c>
    </row>
    <row r="3554" spans="2:8" x14ac:dyDescent="0.3">
      <c r="B3554" s="205">
        <v>37559</v>
      </c>
      <c r="C3554" s="81">
        <v>5.6199219999999999</v>
      </c>
      <c r="D3554" s="62">
        <f t="shared" si="110"/>
        <v>-0.95506282655865393</v>
      </c>
      <c r="E3554">
        <v>-4.6764914607319861E-3</v>
      </c>
      <c r="G3554">
        <v>3547</v>
      </c>
      <c r="H3554">
        <f t="shared" ca="1" si="111"/>
        <v>1.0455590948339054E-2</v>
      </c>
    </row>
    <row r="3555" spans="2:8" x14ac:dyDescent="0.3">
      <c r="B3555" s="205">
        <v>41379</v>
      </c>
      <c r="C3555" s="81">
        <v>125.06176000000001</v>
      </c>
      <c r="D3555" s="62">
        <f t="shared" si="110"/>
        <v>0.46853831859966028</v>
      </c>
      <c r="E3555">
        <v>-4.6777180903199538E-3</v>
      </c>
      <c r="G3555">
        <v>3548</v>
      </c>
      <c r="H3555">
        <f t="shared" ca="1" si="111"/>
        <v>-1.6509087903494039E-2</v>
      </c>
    </row>
    <row r="3556" spans="2:8" x14ac:dyDescent="0.3">
      <c r="B3556" s="205">
        <v>40931</v>
      </c>
      <c r="C3556" s="81">
        <v>85.160706000000005</v>
      </c>
      <c r="D3556" s="62">
        <f t="shared" si="110"/>
        <v>-7.8199620149085977E-2</v>
      </c>
      <c r="E3556">
        <v>-4.6996347245216721E-3</v>
      </c>
      <c r="G3556">
        <v>3549</v>
      </c>
      <c r="H3556">
        <f t="shared" ca="1" si="111"/>
        <v>-1.2319912306734428E-2</v>
      </c>
    </row>
    <row r="3557" spans="2:8" x14ac:dyDescent="0.3">
      <c r="B3557" s="205">
        <v>40371</v>
      </c>
      <c r="C3557" s="81">
        <v>92.385193000000001</v>
      </c>
      <c r="D3557" s="62">
        <f t="shared" si="110"/>
        <v>-0.3969065368392623</v>
      </c>
      <c r="E3557">
        <v>-4.7060815450248117E-3</v>
      </c>
      <c r="G3557">
        <v>3550</v>
      </c>
      <c r="H3557">
        <f t="shared" ca="1" si="111"/>
        <v>-2.8943071610977755E-2</v>
      </c>
    </row>
    <row r="3558" spans="2:8" x14ac:dyDescent="0.3">
      <c r="B3558" s="205">
        <v>41562</v>
      </c>
      <c r="C3558" s="81">
        <v>153.18553199999999</v>
      </c>
      <c r="D3558" s="62">
        <f t="shared" si="110"/>
        <v>-0.24969495529476335</v>
      </c>
      <c r="E3558">
        <v>-4.726255547908188E-3</v>
      </c>
      <c r="G3558">
        <v>3551</v>
      </c>
      <c r="H3558">
        <f t="shared" ca="1" si="111"/>
        <v>2.2407901511903035E-2</v>
      </c>
    </row>
    <row r="3559" spans="2:8" x14ac:dyDescent="0.3">
      <c r="B3559" s="205">
        <v>41913</v>
      </c>
      <c r="C3559" s="81">
        <v>204.16433699999999</v>
      </c>
      <c r="D3559" s="62">
        <f t="shared" si="110"/>
        <v>35.409661516468709</v>
      </c>
      <c r="E3559">
        <v>-4.7266921824180679E-3</v>
      </c>
      <c r="G3559">
        <v>3552</v>
      </c>
      <c r="H3559">
        <f t="shared" ca="1" si="111"/>
        <v>6.1724643244917554E-3</v>
      </c>
    </row>
    <row r="3560" spans="2:8" x14ac:dyDescent="0.3">
      <c r="B3560" s="205">
        <v>37676</v>
      </c>
      <c r="C3560" s="81">
        <v>5.6074219999999997</v>
      </c>
      <c r="D3560" s="62">
        <f t="shared" si="110"/>
        <v>-0.98951393735390358</v>
      </c>
      <c r="E3560">
        <v>-4.7395114591884929E-3</v>
      </c>
      <c r="G3560">
        <v>3553</v>
      </c>
      <c r="H3560">
        <f t="shared" ca="1" si="111"/>
        <v>3.8547531398046099E-2</v>
      </c>
    </row>
    <row r="3561" spans="2:8" x14ac:dyDescent="0.3">
      <c r="B3561" s="205">
        <v>45356</v>
      </c>
      <c r="C3561" s="81">
        <v>534.75</v>
      </c>
      <c r="D3561" s="62">
        <f t="shared" si="110"/>
        <v>12.465621004223332</v>
      </c>
      <c r="E3561">
        <v>-4.7459297542362588E-3</v>
      </c>
      <c r="G3561">
        <v>3554</v>
      </c>
      <c r="H3561">
        <f t="shared" ca="1" si="111"/>
        <v>-3.469350590220327E-3</v>
      </c>
    </row>
    <row r="3562" spans="2:8" x14ac:dyDescent="0.3">
      <c r="B3562" s="205">
        <v>39211</v>
      </c>
      <c r="C3562" s="81">
        <v>39.712242000000003</v>
      </c>
      <c r="D3562" s="62">
        <f t="shared" si="110"/>
        <v>-0.92773284058174876</v>
      </c>
      <c r="E3562">
        <v>-4.7519097609803858E-3</v>
      </c>
      <c r="G3562">
        <v>3555</v>
      </c>
      <c r="H3562">
        <f t="shared" ca="1" si="111"/>
        <v>-1.0264578018480661E-2</v>
      </c>
    </row>
    <row r="3563" spans="2:8" x14ac:dyDescent="0.3">
      <c r="B3563" s="205">
        <v>44945</v>
      </c>
      <c r="C3563" s="81">
        <v>549.51989700000001</v>
      </c>
      <c r="D3563" s="62">
        <f t="shared" si="110"/>
        <v>2.5987716301428696</v>
      </c>
      <c r="E3563">
        <v>-4.7525375364863365E-3</v>
      </c>
      <c r="G3563">
        <v>3556</v>
      </c>
      <c r="H3563">
        <f t="shared" ca="1" si="111"/>
        <v>-2.2362065379182994E-3</v>
      </c>
    </row>
    <row r="3564" spans="2:8" x14ac:dyDescent="0.3">
      <c r="B3564" s="205">
        <v>41656</v>
      </c>
      <c r="C3564" s="81">
        <v>152.696518</v>
      </c>
      <c r="D3564" s="62">
        <f t="shared" si="110"/>
        <v>26.417655469462197</v>
      </c>
      <c r="E3564">
        <v>-4.7618116821845609E-3</v>
      </c>
      <c r="G3564">
        <v>3557</v>
      </c>
      <c r="H3564">
        <f t="shared" ca="1" si="111"/>
        <v>-4.5085708250667676E-2</v>
      </c>
    </row>
    <row r="3565" spans="2:8" x14ac:dyDescent="0.3">
      <c r="B3565" s="205">
        <v>37620</v>
      </c>
      <c r="C3565" s="81">
        <v>5.5692769999999996</v>
      </c>
      <c r="D3565" s="62">
        <f t="shared" si="110"/>
        <v>-0.92802765482198291</v>
      </c>
      <c r="E3565">
        <v>-4.7714626469225014E-3</v>
      </c>
      <c r="G3565">
        <v>3558</v>
      </c>
      <c r="H3565">
        <f t="shared" ca="1" si="111"/>
        <v>2.2508293537214615E-2</v>
      </c>
    </row>
    <row r="3566" spans="2:8" x14ac:dyDescent="0.3">
      <c r="B3566" s="205">
        <v>40310</v>
      </c>
      <c r="C3566" s="81">
        <v>77.380791000000002</v>
      </c>
      <c r="D3566" s="62">
        <f t="shared" si="110"/>
        <v>6.3006124764926744E-2</v>
      </c>
      <c r="E3566">
        <v>-4.7752294713678421E-3</v>
      </c>
      <c r="G3566">
        <v>3559</v>
      </c>
      <c r="H3566">
        <f t="shared" ca="1" si="111"/>
        <v>-2.2935081437311603E-2</v>
      </c>
    </row>
    <row r="3567" spans="2:8" x14ac:dyDescent="0.3">
      <c r="B3567" s="205">
        <v>40252</v>
      </c>
      <c r="C3567" s="81">
        <v>72.794303999999997</v>
      </c>
      <c r="D3567" s="62">
        <f t="shared" si="110"/>
        <v>-0.70732254394516925</v>
      </c>
      <c r="E3567">
        <v>-4.777564531040771E-3</v>
      </c>
      <c r="G3567">
        <v>3560</v>
      </c>
      <c r="H3567">
        <f t="shared" ca="1" si="111"/>
        <v>-1.1268704780599444E-2</v>
      </c>
    </row>
    <row r="3568" spans="2:8" x14ac:dyDescent="0.3">
      <c r="B3568" s="205">
        <v>42151</v>
      </c>
      <c r="C3568" s="81">
        <v>248.71852100000001</v>
      </c>
      <c r="D3568" s="62">
        <f t="shared" si="110"/>
        <v>-0.17570564392816676</v>
      </c>
      <c r="E3568">
        <v>-4.803496217490503E-3</v>
      </c>
      <c r="G3568">
        <v>3561</v>
      </c>
      <c r="H3568">
        <f t="shared" ca="1" si="111"/>
        <v>-8.2110780742669989E-3</v>
      </c>
    </row>
    <row r="3569" spans="2:8" x14ac:dyDescent="0.3">
      <c r="B3569" s="205">
        <v>43178</v>
      </c>
      <c r="C3569" s="81">
        <v>301.73507699999999</v>
      </c>
      <c r="D3569" s="62">
        <f t="shared" si="110"/>
        <v>-0.397712437628716</v>
      </c>
      <c r="E3569">
        <v>-4.8249691938928784E-3</v>
      </c>
      <c r="G3569">
        <v>3562</v>
      </c>
      <c r="H3569">
        <f t="shared" ca="1" si="111"/>
        <v>1.4213829862420632E-2</v>
      </c>
    </row>
    <row r="3570" spans="2:8" x14ac:dyDescent="0.3">
      <c r="B3570" s="205">
        <v>44148</v>
      </c>
      <c r="C3570" s="81">
        <v>500.98174999999998</v>
      </c>
      <c r="D3570" s="62">
        <f t="shared" si="110"/>
        <v>4.5018569883053381</v>
      </c>
      <c r="E3570">
        <v>-4.8272305715657627E-3</v>
      </c>
      <c r="G3570">
        <v>3563</v>
      </c>
      <c r="H3570">
        <f t="shared" ca="1" si="111"/>
        <v>-8.7067220695456159E-3</v>
      </c>
    </row>
    <row r="3571" spans="2:8" x14ac:dyDescent="0.3">
      <c r="B3571" s="205">
        <v>40683</v>
      </c>
      <c r="C3571" s="81">
        <v>91.056847000000005</v>
      </c>
      <c r="D3571" s="62">
        <f t="shared" si="110"/>
        <v>-0.45929681390036525</v>
      </c>
      <c r="E3571">
        <v>-4.8285193278807181E-3</v>
      </c>
      <c r="G3571">
        <v>3564</v>
      </c>
      <c r="H3571">
        <f t="shared" ca="1" si="111"/>
        <v>2.9846541428877091E-2</v>
      </c>
    </row>
    <row r="3572" spans="2:8" x14ac:dyDescent="0.3">
      <c r="B3572" s="205">
        <v>41794</v>
      </c>
      <c r="C3572" s="81">
        <v>168.404495</v>
      </c>
      <c r="D3572" s="62">
        <f t="shared" si="110"/>
        <v>2.9050141106608334</v>
      </c>
      <c r="E3572">
        <v>-4.857071980005013E-3</v>
      </c>
      <c r="G3572">
        <v>3565</v>
      </c>
      <c r="H3572">
        <f t="shared" ca="1" si="111"/>
        <v>8.3963738518614047E-3</v>
      </c>
    </row>
    <row r="3573" spans="2:8" x14ac:dyDescent="0.3">
      <c r="B3573" s="205">
        <v>39265</v>
      </c>
      <c r="C3573" s="81">
        <v>43.125194999999998</v>
      </c>
      <c r="D3573" s="62">
        <f t="shared" si="110"/>
        <v>-0.87241988089061517</v>
      </c>
      <c r="E3573">
        <v>-4.861331370678775E-3</v>
      </c>
      <c r="G3573">
        <v>3566</v>
      </c>
      <c r="H3573">
        <f t="shared" ca="1" si="111"/>
        <v>3.2464695794555479E-2</v>
      </c>
    </row>
    <row r="3574" spans="2:8" x14ac:dyDescent="0.3">
      <c r="B3574" s="205">
        <v>43112</v>
      </c>
      <c r="C3574" s="81">
        <v>338.02441399999998</v>
      </c>
      <c r="D3574" s="62">
        <f t="shared" si="110"/>
        <v>-0.40153721167778034</v>
      </c>
      <c r="E3574">
        <v>-4.8628486808825755E-3</v>
      </c>
      <c r="G3574">
        <v>3567</v>
      </c>
      <c r="H3574">
        <f t="shared" ca="1" si="111"/>
        <v>4.3519486899710566E-2</v>
      </c>
    </row>
    <row r="3575" spans="2:8" x14ac:dyDescent="0.3">
      <c r="B3575" s="205">
        <v>44834</v>
      </c>
      <c r="C3575" s="81">
        <v>564.82110599999999</v>
      </c>
      <c r="D3575" s="62">
        <f t="shared" si="110"/>
        <v>5.2830560719552118</v>
      </c>
      <c r="E3575">
        <v>-4.8631864866034921E-3</v>
      </c>
      <c r="G3575">
        <v>3568</v>
      </c>
      <c r="H3575">
        <f t="shared" ca="1" si="111"/>
        <v>-1.4435042487480294E-2</v>
      </c>
    </row>
    <row r="3576" spans="2:8" x14ac:dyDescent="0.3">
      <c r="B3576" s="205">
        <v>40471</v>
      </c>
      <c r="C3576" s="81">
        <v>89.895920000000004</v>
      </c>
      <c r="D3576" s="62">
        <f t="shared" si="110"/>
        <v>-0.82216494244753036</v>
      </c>
      <c r="E3576">
        <v>-4.8660274679403785E-3</v>
      </c>
      <c r="G3576">
        <v>3569</v>
      </c>
      <c r="H3576">
        <f t="shared" ca="1" si="111"/>
        <v>2.5059327429818791E-2</v>
      </c>
    </row>
    <row r="3577" spans="2:8" x14ac:dyDescent="0.3">
      <c r="B3577" s="205">
        <v>44244</v>
      </c>
      <c r="C3577" s="81">
        <v>505.50167800000003</v>
      </c>
      <c r="D3577" s="62">
        <f t="shared" si="110"/>
        <v>1.0388793602797863</v>
      </c>
      <c r="E3577">
        <v>-4.879397728474167E-3</v>
      </c>
      <c r="G3577">
        <v>3570</v>
      </c>
      <c r="H3577">
        <f t="shared" ca="1" si="111"/>
        <v>-9.8165384715745187E-3</v>
      </c>
    </row>
    <row r="3578" spans="2:8" x14ac:dyDescent="0.3">
      <c r="B3578" s="205">
        <v>42786</v>
      </c>
      <c r="C3578" s="81">
        <v>247.93113700000001</v>
      </c>
      <c r="D3578" s="62">
        <f t="shared" si="110"/>
        <v>-0.53791605154224686</v>
      </c>
      <c r="E3578">
        <v>-4.8899882289536777E-3</v>
      </c>
      <c r="G3578">
        <v>3571</v>
      </c>
      <c r="H3578">
        <f t="shared" ca="1" si="111"/>
        <v>-5.1675385887511504E-3</v>
      </c>
    </row>
    <row r="3579" spans="2:8" x14ac:dyDescent="0.3">
      <c r="B3579" s="205">
        <v>45334</v>
      </c>
      <c r="C3579" s="81">
        <v>536.54998799999998</v>
      </c>
      <c r="D3579" s="62">
        <f t="shared" si="110"/>
        <v>3.5259020912603574</v>
      </c>
      <c r="E3579">
        <v>-4.9147328283071891E-3</v>
      </c>
      <c r="G3579">
        <v>3572</v>
      </c>
      <c r="H3579">
        <f t="shared" ca="1" si="111"/>
        <v>-5.0929836695772709E-3</v>
      </c>
    </row>
    <row r="3580" spans="2:8" x14ac:dyDescent="0.3">
      <c r="B3580" s="205">
        <v>41313</v>
      </c>
      <c r="C3580" s="81">
        <v>118.550949</v>
      </c>
      <c r="D3580" s="62">
        <f t="shared" si="110"/>
        <v>11.51786450214407</v>
      </c>
      <c r="E3580">
        <v>-4.9336096263504761E-3</v>
      </c>
      <c r="G3580">
        <v>3573</v>
      </c>
      <c r="H3580">
        <f t="shared" ca="1" si="111"/>
        <v>1.1781453285112774E-2</v>
      </c>
    </row>
    <row r="3581" spans="2:8" x14ac:dyDescent="0.3">
      <c r="B3581" s="205">
        <v>37959</v>
      </c>
      <c r="C3581" s="81">
        <v>9.4705410000000008</v>
      </c>
      <c r="D3581" s="62">
        <f t="shared" si="110"/>
        <v>-0.97885406733795466</v>
      </c>
      <c r="E3581">
        <v>-4.933859199775072E-3</v>
      </c>
      <c r="G3581">
        <v>3574</v>
      </c>
      <c r="H3581">
        <f t="shared" ca="1" si="111"/>
        <v>2.1284714447169596E-2</v>
      </c>
    </row>
    <row r="3582" spans="2:8" x14ac:dyDescent="0.3">
      <c r="B3582" s="205">
        <v>43805</v>
      </c>
      <c r="C3582" s="81">
        <v>447.86584499999998</v>
      </c>
      <c r="D3582" s="62">
        <f t="shared" si="110"/>
        <v>9.5449443130797498</v>
      </c>
      <c r="E3582">
        <v>-4.9346209185986605E-3</v>
      </c>
      <c r="G3582">
        <v>3575</v>
      </c>
      <c r="H3582">
        <f t="shared" ca="1" si="111"/>
        <v>5.3670103290574681E-3</v>
      </c>
    </row>
    <row r="3583" spans="2:8" x14ac:dyDescent="0.3">
      <c r="B3583" s="205">
        <v>39239</v>
      </c>
      <c r="C3583" s="81">
        <v>42.472092000000004</v>
      </c>
      <c r="D3583" s="62">
        <f t="shared" si="110"/>
        <v>9.9187792768559976E-2</v>
      </c>
      <c r="E3583">
        <v>-4.9357162031827568E-3</v>
      </c>
      <c r="G3583">
        <v>3576</v>
      </c>
      <c r="H3583">
        <f t="shared" ca="1" si="111"/>
        <v>3.6472040950529624E-2</v>
      </c>
    </row>
    <row r="3584" spans="2:8" x14ac:dyDescent="0.3">
      <c r="B3584" s="205">
        <v>39660</v>
      </c>
      <c r="C3584" s="81">
        <v>38.639522999999997</v>
      </c>
      <c r="D3584" s="62">
        <f t="shared" si="110"/>
        <v>5.3828197941217857</v>
      </c>
      <c r="E3584">
        <v>-4.9527645452259661E-3</v>
      </c>
      <c r="G3584">
        <v>3577</v>
      </c>
      <c r="H3584">
        <f t="shared" ca="1" si="111"/>
        <v>8.077709810418169E-3</v>
      </c>
    </row>
    <row r="3585" spans="2:8" x14ac:dyDescent="0.3">
      <c r="B3585" s="205">
        <v>37490</v>
      </c>
      <c r="C3585" s="81">
        <v>6.0536760000000003</v>
      </c>
      <c r="D3585" s="62">
        <f t="shared" si="110"/>
        <v>-0.94846434864142148</v>
      </c>
      <c r="E3585">
        <v>-4.9598519095881604E-3</v>
      </c>
      <c r="G3585">
        <v>3578</v>
      </c>
      <c r="H3585">
        <f t="shared" ca="1" si="111"/>
        <v>-1.7344041515181567E-3</v>
      </c>
    </row>
    <row r="3586" spans="2:8" x14ac:dyDescent="0.3">
      <c r="B3586" s="205">
        <v>41304</v>
      </c>
      <c r="C3586" s="81">
        <v>117.46579</v>
      </c>
      <c r="D3586" s="62">
        <f t="shared" si="110"/>
        <v>0.32310629861269247</v>
      </c>
      <c r="E3586">
        <v>-4.978959806841589E-3</v>
      </c>
      <c r="G3586">
        <v>3579</v>
      </c>
      <c r="H3586">
        <f t="shared" ca="1" si="111"/>
        <v>-1.2781111809445689E-2</v>
      </c>
    </row>
    <row r="3587" spans="2:8" x14ac:dyDescent="0.3">
      <c r="B3587" s="205">
        <v>40829</v>
      </c>
      <c r="C3587" s="81">
        <v>88.780311999999995</v>
      </c>
      <c r="D3587" s="62">
        <f t="shared" si="110"/>
        <v>-0.17584218690277664</v>
      </c>
      <c r="E3587">
        <v>-4.9800472750497439E-3</v>
      </c>
      <c r="G3587">
        <v>3580</v>
      </c>
      <c r="H3587">
        <f t="shared" ca="1" si="111"/>
        <v>1.3262820694535139E-3</v>
      </c>
    </row>
    <row r="3588" spans="2:8" x14ac:dyDescent="0.3">
      <c r="B3588" s="205">
        <v>41129</v>
      </c>
      <c r="C3588" s="81">
        <v>107.722466</v>
      </c>
      <c r="D3588" s="62">
        <f t="shared" si="110"/>
        <v>-0.79423928454977266</v>
      </c>
      <c r="E3588">
        <v>-4.9855713740939115E-3</v>
      </c>
      <c r="G3588">
        <v>3581</v>
      </c>
      <c r="H3588">
        <f t="shared" ca="1" si="111"/>
        <v>-4.187983930517173E-2</v>
      </c>
    </row>
    <row r="3589" spans="2:8" x14ac:dyDescent="0.3">
      <c r="B3589" s="205">
        <v>44313</v>
      </c>
      <c r="C3589" s="81">
        <v>523.53271500000005</v>
      </c>
      <c r="D3589" s="62">
        <f t="shared" si="110"/>
        <v>0.37061387671533891</v>
      </c>
      <c r="E3589">
        <v>-4.9880755510367273E-3</v>
      </c>
      <c r="G3589">
        <v>3582</v>
      </c>
      <c r="H3589">
        <f t="shared" ca="1" si="111"/>
        <v>4.6958150123344623E-3</v>
      </c>
    </row>
    <row r="3590" spans="2:8" x14ac:dyDescent="0.3">
      <c r="B3590" s="205">
        <v>43613</v>
      </c>
      <c r="C3590" s="81">
        <v>381.96951300000001</v>
      </c>
      <c r="D3590" s="62">
        <f t="shared" si="110"/>
        <v>0.38246995603246259</v>
      </c>
      <c r="E3590">
        <v>-4.9987849466358618E-3</v>
      </c>
      <c r="G3590">
        <v>3583</v>
      </c>
      <c r="H3590">
        <f t="shared" ca="1" si="111"/>
        <v>3.1226581247088252E-2</v>
      </c>
    </row>
    <row r="3591" spans="2:8" x14ac:dyDescent="0.3">
      <c r="B3591" s="205">
        <v>42228</v>
      </c>
      <c r="C3591" s="81">
        <v>276.294983</v>
      </c>
      <c r="D3591" s="62">
        <f t="shared" si="110"/>
        <v>-0.49793036250542161</v>
      </c>
      <c r="E3591">
        <v>-5.001676942932875E-3</v>
      </c>
      <c r="G3591">
        <v>3584</v>
      </c>
      <c r="H3591">
        <f t="shared" ca="1" si="111"/>
        <v>2.5753766281567409E-2</v>
      </c>
    </row>
    <row r="3592" spans="2:8" x14ac:dyDescent="0.3">
      <c r="B3592" s="205">
        <v>44308</v>
      </c>
      <c r="C3592" s="81">
        <v>550.31207300000005</v>
      </c>
      <c r="D3592" s="62">
        <f t="shared" ref="D3592:D3655" si="112">(C3592-C3593)/C3593</f>
        <v>30.239415375370271</v>
      </c>
      <c r="E3592">
        <v>-5.0087714245858677E-3</v>
      </c>
      <c r="G3592">
        <v>3585</v>
      </c>
      <c r="H3592">
        <f t="shared" ca="1" si="111"/>
        <v>1.3261290718973587E-2</v>
      </c>
    </row>
    <row r="3593" spans="2:8" x14ac:dyDescent="0.3">
      <c r="B3593" s="205">
        <v>38510</v>
      </c>
      <c r="C3593" s="81">
        <v>17.615953000000001</v>
      </c>
      <c r="D3593" s="62">
        <f t="shared" si="112"/>
        <v>-0.54503928140188396</v>
      </c>
      <c r="E3593">
        <v>-5.0114435850544163E-3</v>
      </c>
      <c r="G3593">
        <v>3586</v>
      </c>
      <c r="H3593">
        <f t="shared" ref="H3593:H3656" ca="1" si="113">_xlfn.NORM.INV(RAND(),N$10,N$11)</f>
        <v>-2.7318864258578348E-2</v>
      </c>
    </row>
    <row r="3594" spans="2:8" x14ac:dyDescent="0.3">
      <c r="B3594" s="205">
        <v>38968</v>
      </c>
      <c r="C3594" s="81">
        <v>38.719723000000002</v>
      </c>
      <c r="D3594" s="62">
        <f t="shared" si="112"/>
        <v>-0.88511610246183592</v>
      </c>
      <c r="E3594">
        <v>-5.0122097593170373E-3</v>
      </c>
      <c r="G3594">
        <v>3587</v>
      </c>
      <c r="H3594">
        <f t="shared" ca="1" si="113"/>
        <v>3.5688412331663045E-3</v>
      </c>
    </row>
    <row r="3595" spans="2:8" x14ac:dyDescent="0.3">
      <c r="B3595" s="205">
        <v>43216</v>
      </c>
      <c r="C3595" s="81">
        <v>337.03350799999998</v>
      </c>
      <c r="D3595" s="62">
        <f t="shared" si="112"/>
        <v>3.5818316083274193</v>
      </c>
      <c r="E3595">
        <v>-5.0151461788557686E-3</v>
      </c>
      <c r="G3595">
        <v>3588</v>
      </c>
      <c r="H3595">
        <f t="shared" ca="1" si="113"/>
        <v>-2.9536586317069052E-2</v>
      </c>
    </row>
    <row r="3596" spans="2:8" x14ac:dyDescent="0.3">
      <c r="B3596" s="205">
        <v>40239</v>
      </c>
      <c r="C3596" s="81">
        <v>73.558684999999997</v>
      </c>
      <c r="D3596" s="62">
        <f t="shared" si="112"/>
        <v>-0.54787827824840152</v>
      </c>
      <c r="E3596">
        <v>-5.0224270953197455E-3</v>
      </c>
      <c r="G3596">
        <v>3589</v>
      </c>
      <c r="H3596">
        <f t="shared" ca="1" si="113"/>
        <v>1.1922969461131312E-2</v>
      </c>
    </row>
    <row r="3597" spans="2:8" x14ac:dyDescent="0.3">
      <c r="B3597" s="205">
        <v>41750</v>
      </c>
      <c r="C3597" s="81">
        <v>162.69664</v>
      </c>
      <c r="D3597" s="62">
        <f t="shared" si="112"/>
        <v>0.13800564735249332</v>
      </c>
      <c r="E3597">
        <v>-5.0267064419582241E-3</v>
      </c>
      <c r="G3597">
        <v>3590</v>
      </c>
      <c r="H3597">
        <f t="shared" ca="1" si="113"/>
        <v>4.0908424326399897E-3</v>
      </c>
    </row>
    <row r="3598" spans="2:8" x14ac:dyDescent="0.3">
      <c r="B3598" s="205">
        <v>41430</v>
      </c>
      <c r="C3598" s="81">
        <v>142.96646100000001</v>
      </c>
      <c r="D3598" s="62">
        <f t="shared" si="112"/>
        <v>17.68491644118615</v>
      </c>
      <c r="E3598">
        <v>-5.0344817291044707E-3</v>
      </c>
      <c r="G3598">
        <v>3591</v>
      </c>
      <c r="H3598">
        <f t="shared" ca="1" si="113"/>
        <v>4.4233120249319562E-3</v>
      </c>
    </row>
    <row r="3599" spans="2:8" x14ac:dyDescent="0.3">
      <c r="B3599" s="205">
        <v>37904</v>
      </c>
      <c r="C3599" s="81">
        <v>7.6514369999999996</v>
      </c>
      <c r="D3599" s="62">
        <f t="shared" si="112"/>
        <v>-0.98578376876847817</v>
      </c>
      <c r="E3599">
        <v>-5.0457462966046031E-3</v>
      </c>
      <c r="G3599">
        <v>3592</v>
      </c>
      <c r="H3599">
        <f t="shared" ca="1" si="113"/>
        <v>1.8422445059248345E-2</v>
      </c>
    </row>
    <row r="3600" spans="2:8" x14ac:dyDescent="0.3">
      <c r="B3600" s="205">
        <v>45211</v>
      </c>
      <c r="C3600" s="81">
        <v>538.21838400000001</v>
      </c>
      <c r="D3600" s="62">
        <f t="shared" si="112"/>
        <v>4.3649583317357771E-2</v>
      </c>
      <c r="E3600">
        <v>-5.0574334733357023E-3</v>
      </c>
      <c r="G3600">
        <v>3593</v>
      </c>
      <c r="H3600">
        <f t="shared" ca="1" si="113"/>
        <v>4.3085805196483931E-3</v>
      </c>
    </row>
    <row r="3601" spans="2:8" x14ac:dyDescent="0.3">
      <c r="B3601" s="205">
        <v>44341</v>
      </c>
      <c r="C3601" s="81">
        <v>515.70794699999999</v>
      </c>
      <c r="D3601" s="62">
        <f t="shared" si="112"/>
        <v>10.348552489899404</v>
      </c>
      <c r="E3601">
        <v>-5.0632567348477438E-3</v>
      </c>
      <c r="G3601">
        <v>3594</v>
      </c>
      <c r="H3601">
        <f t="shared" ca="1" si="113"/>
        <v>-5.6773215385841881E-2</v>
      </c>
    </row>
    <row r="3602" spans="2:8" x14ac:dyDescent="0.3">
      <c r="B3602" s="205">
        <v>39350</v>
      </c>
      <c r="C3602" s="81">
        <v>45.442619000000001</v>
      </c>
      <c r="D3602" s="62">
        <f t="shared" si="112"/>
        <v>2.1965439782242364</v>
      </c>
      <c r="E3602">
        <v>-5.0734824955460632E-3</v>
      </c>
      <c r="G3602">
        <v>3595</v>
      </c>
      <c r="H3602">
        <f t="shared" ca="1" si="113"/>
        <v>-1.5777249734687741E-2</v>
      </c>
    </row>
    <row r="3603" spans="2:8" x14ac:dyDescent="0.3">
      <c r="B3603" s="205">
        <v>38399</v>
      </c>
      <c r="C3603" s="81">
        <v>14.216172</v>
      </c>
      <c r="D3603" s="62">
        <f t="shared" si="112"/>
        <v>-0.84944274207624437</v>
      </c>
      <c r="E3603">
        <v>-5.0803554457194621E-3</v>
      </c>
      <c r="G3603">
        <v>3596</v>
      </c>
      <c r="H3603">
        <f t="shared" ca="1" si="113"/>
        <v>4.0706592716838056E-3</v>
      </c>
    </row>
    <row r="3604" spans="2:8" x14ac:dyDescent="0.3">
      <c r="B3604" s="205">
        <v>40429</v>
      </c>
      <c r="C3604" s="81">
        <v>94.423691000000005</v>
      </c>
      <c r="D3604" s="62">
        <f t="shared" si="112"/>
        <v>-0.83822483813577442</v>
      </c>
      <c r="E3604">
        <v>-5.0949014065671469E-3</v>
      </c>
      <c r="G3604">
        <v>3597</v>
      </c>
      <c r="H3604">
        <f t="shared" ca="1" si="113"/>
        <v>-2.7693131986868343E-2</v>
      </c>
    </row>
    <row r="3605" spans="2:8" x14ac:dyDescent="0.3">
      <c r="B3605" s="205">
        <v>44530</v>
      </c>
      <c r="C3605" s="81">
        <v>583.67236300000002</v>
      </c>
      <c r="D3605" s="62">
        <f t="shared" si="112"/>
        <v>0.6000018722854602</v>
      </c>
      <c r="E3605">
        <v>-5.100131952946515E-3</v>
      </c>
      <c r="G3605">
        <v>3598</v>
      </c>
      <c r="H3605">
        <f t="shared" ca="1" si="113"/>
        <v>-1.4352467002585034E-2</v>
      </c>
    </row>
    <row r="3606" spans="2:8" x14ac:dyDescent="0.3">
      <c r="B3606" s="205">
        <v>43588</v>
      </c>
      <c r="C3606" s="81">
        <v>364.79480000000001</v>
      </c>
      <c r="D3606" s="62">
        <f t="shared" si="112"/>
        <v>-0.4008094004332256</v>
      </c>
      <c r="E3606">
        <v>-5.1027447604725783E-3</v>
      </c>
      <c r="G3606">
        <v>3599</v>
      </c>
      <c r="H3606">
        <f t="shared" ca="1" si="113"/>
        <v>-6.5189715539213924E-3</v>
      </c>
    </row>
    <row r="3607" spans="2:8" x14ac:dyDescent="0.3">
      <c r="B3607" s="205">
        <v>44468</v>
      </c>
      <c r="C3607" s="81">
        <v>608.81262200000003</v>
      </c>
      <c r="D3607" s="62">
        <f t="shared" si="112"/>
        <v>5.7128670936905698E-2</v>
      </c>
      <c r="E3607">
        <v>-5.1088139347975608E-3</v>
      </c>
      <c r="G3607">
        <v>3600</v>
      </c>
      <c r="H3607">
        <f t="shared" ca="1" si="113"/>
        <v>4.2991887986233532E-2</v>
      </c>
    </row>
    <row r="3608" spans="2:8" x14ac:dyDescent="0.3">
      <c r="B3608" s="205">
        <v>44795</v>
      </c>
      <c r="C3608" s="81">
        <v>575.91156000000001</v>
      </c>
      <c r="D3608" s="62">
        <f t="shared" si="112"/>
        <v>0.64963675521548436</v>
      </c>
      <c r="E3608">
        <v>-5.1089248423647751E-3</v>
      </c>
      <c r="G3608">
        <v>3601</v>
      </c>
      <c r="H3608">
        <f t="shared" ca="1" si="113"/>
        <v>-1.0683812101636159E-2</v>
      </c>
    </row>
    <row r="3609" spans="2:8" x14ac:dyDescent="0.3">
      <c r="B3609" s="205">
        <v>43223</v>
      </c>
      <c r="C3609" s="81">
        <v>349.11416600000001</v>
      </c>
      <c r="D3609" s="62">
        <f t="shared" si="112"/>
        <v>8.9124749497276774</v>
      </c>
      <c r="E3609">
        <v>-5.1103903639090602E-3</v>
      </c>
      <c r="G3609">
        <v>3602</v>
      </c>
      <c r="H3609">
        <f t="shared" ca="1" si="113"/>
        <v>-1.7956231039010926E-2</v>
      </c>
    </row>
    <row r="3610" spans="2:8" x14ac:dyDescent="0.3">
      <c r="B3610" s="205">
        <v>38875</v>
      </c>
      <c r="C3610" s="81">
        <v>35.219676999999997</v>
      </c>
      <c r="D3610" s="62">
        <f t="shared" si="112"/>
        <v>-0.59368090954658814</v>
      </c>
      <c r="E3610">
        <v>-5.1177022652114483E-3</v>
      </c>
      <c r="G3610">
        <v>3603</v>
      </c>
      <c r="H3610">
        <f t="shared" ca="1" si="113"/>
        <v>5.71547345939549E-3</v>
      </c>
    </row>
    <row r="3611" spans="2:8" x14ac:dyDescent="0.3">
      <c r="B3611" s="205">
        <v>40919</v>
      </c>
      <c r="C3611" s="81">
        <v>86.679848000000007</v>
      </c>
      <c r="D3611" s="62">
        <f t="shared" si="112"/>
        <v>-0.8450785477268703</v>
      </c>
      <c r="E3611">
        <v>-5.1280756379448109E-3</v>
      </c>
      <c r="G3611">
        <v>3604</v>
      </c>
      <c r="H3611">
        <f t="shared" ca="1" si="113"/>
        <v>-1.470558856169266E-2</v>
      </c>
    </row>
    <row r="3612" spans="2:8" x14ac:dyDescent="0.3">
      <c r="B3612" s="205">
        <v>45146</v>
      </c>
      <c r="C3612" s="81">
        <v>559.50836200000003</v>
      </c>
      <c r="D3612" s="62">
        <f t="shared" si="112"/>
        <v>7.9963875970216466E-2</v>
      </c>
      <c r="E3612">
        <v>-5.1299869996880377E-3</v>
      </c>
      <c r="G3612">
        <v>3605</v>
      </c>
      <c r="H3612">
        <f t="shared" ca="1" si="113"/>
        <v>-1.2924226245449311E-2</v>
      </c>
    </row>
    <row r="3613" spans="2:8" x14ac:dyDescent="0.3">
      <c r="B3613" s="205">
        <v>45026</v>
      </c>
      <c r="C3613" s="81">
        <v>518.08062700000005</v>
      </c>
      <c r="D3613" s="62">
        <f t="shared" si="112"/>
        <v>1.0643043041927858</v>
      </c>
      <c r="E3613">
        <v>-5.1339446838780485E-3</v>
      </c>
      <c r="G3613">
        <v>3606</v>
      </c>
      <c r="H3613">
        <f t="shared" ca="1" si="113"/>
        <v>1.4757221933096865E-4</v>
      </c>
    </row>
    <row r="3614" spans="2:8" x14ac:dyDescent="0.3">
      <c r="B3614" s="205">
        <v>42297</v>
      </c>
      <c r="C3614" s="81">
        <v>250.97105400000001</v>
      </c>
      <c r="D3614" s="62">
        <f t="shared" si="112"/>
        <v>5.1276773377947968</v>
      </c>
      <c r="E3614">
        <v>-5.138335652936493E-3</v>
      </c>
      <c r="G3614">
        <v>3607</v>
      </c>
      <c r="H3614">
        <f t="shared" ca="1" si="113"/>
        <v>-2.4290532406463668E-2</v>
      </c>
    </row>
    <row r="3615" spans="2:8" x14ac:dyDescent="0.3">
      <c r="B3615" s="205">
        <v>39601</v>
      </c>
      <c r="C3615" s="81">
        <v>40.956963000000002</v>
      </c>
      <c r="D3615" s="62">
        <f t="shared" si="112"/>
        <v>1.6330220231080246</v>
      </c>
      <c r="E3615">
        <v>-5.1519509892184335E-3</v>
      </c>
      <c r="G3615">
        <v>3608</v>
      </c>
      <c r="H3615">
        <f t="shared" ca="1" si="113"/>
        <v>1.9326907059978905E-2</v>
      </c>
    </row>
    <row r="3616" spans="2:8" x14ac:dyDescent="0.3">
      <c r="B3616" s="205">
        <v>38411</v>
      </c>
      <c r="C3616" s="81">
        <v>15.555116</v>
      </c>
      <c r="D3616" s="62">
        <f t="shared" si="112"/>
        <v>-0.65374046769419314</v>
      </c>
      <c r="E3616">
        <v>-5.1589367463599836E-3</v>
      </c>
      <c r="G3616">
        <v>3609</v>
      </c>
      <c r="H3616">
        <f t="shared" ca="1" si="113"/>
        <v>3.328113852805574E-2</v>
      </c>
    </row>
    <row r="3617" spans="2:8" x14ac:dyDescent="0.3">
      <c r="B3617" s="205">
        <v>39398</v>
      </c>
      <c r="C3617" s="81">
        <v>44.923285999999997</v>
      </c>
      <c r="D3617" s="62">
        <f t="shared" si="112"/>
        <v>6.7340437619824138</v>
      </c>
      <c r="E3617">
        <v>-5.166709085717874E-3</v>
      </c>
      <c r="G3617">
        <v>3610</v>
      </c>
      <c r="H3617">
        <f t="shared" ca="1" si="113"/>
        <v>-2.903223522642333E-3</v>
      </c>
    </row>
    <row r="3618" spans="2:8" x14ac:dyDescent="0.3">
      <c r="B3618" s="205">
        <v>37524</v>
      </c>
      <c r="C3618" s="81">
        <v>5.8085120000000003</v>
      </c>
      <c r="D3618" s="62">
        <f t="shared" si="112"/>
        <v>-0.94859251172379921</v>
      </c>
      <c r="E3618">
        <v>-5.1679436092298336E-3</v>
      </c>
      <c r="G3618">
        <v>3611</v>
      </c>
      <c r="H3618">
        <f t="shared" ca="1" si="113"/>
        <v>1.7221312033953124E-2</v>
      </c>
    </row>
    <row r="3619" spans="2:8" x14ac:dyDescent="0.3">
      <c r="B3619" s="205">
        <v>41232</v>
      </c>
      <c r="C3619" s="81">
        <v>112.989609</v>
      </c>
      <c r="D3619" s="62">
        <f t="shared" si="112"/>
        <v>1.7507548899469048</v>
      </c>
      <c r="E3619">
        <v>-5.1753162037295655E-3</v>
      </c>
      <c r="G3619">
        <v>3612</v>
      </c>
      <c r="H3619">
        <f t="shared" ca="1" si="113"/>
        <v>-2.4316161967543593E-2</v>
      </c>
    </row>
    <row r="3620" spans="2:8" x14ac:dyDescent="0.3">
      <c r="B3620" s="205">
        <v>39699</v>
      </c>
      <c r="C3620" s="81">
        <v>41.075854999999997</v>
      </c>
      <c r="D3620" s="62">
        <f t="shared" si="112"/>
        <v>-0.6342643367132037</v>
      </c>
      <c r="E3620">
        <v>-5.1759081216790591E-3</v>
      </c>
      <c r="G3620">
        <v>3613</v>
      </c>
      <c r="H3620">
        <f t="shared" ca="1" si="113"/>
        <v>2.0838442578371936E-2</v>
      </c>
    </row>
    <row r="3621" spans="2:8" x14ac:dyDescent="0.3">
      <c r="B3621" s="205">
        <v>41176</v>
      </c>
      <c r="C3621" s="81">
        <v>112.310226</v>
      </c>
      <c r="D3621" s="62">
        <f t="shared" si="112"/>
        <v>6.0436127762319523E-3</v>
      </c>
      <c r="E3621">
        <v>-5.1792402805383685E-3</v>
      </c>
      <c r="G3621">
        <v>3614</v>
      </c>
      <c r="H3621">
        <f t="shared" ca="1" si="113"/>
        <v>2.8765082552571163E-2</v>
      </c>
    </row>
    <row r="3622" spans="2:8" x14ac:dyDescent="0.3">
      <c r="B3622" s="205">
        <v>41172</v>
      </c>
      <c r="C3622" s="81">
        <v>111.635544</v>
      </c>
      <c r="D3622" s="62">
        <f t="shared" si="112"/>
        <v>-0.72872489060505141</v>
      </c>
      <c r="E3622">
        <v>-5.2105026161585041E-3</v>
      </c>
      <c r="G3622">
        <v>3615</v>
      </c>
      <c r="H3622">
        <f t="shared" ca="1" si="113"/>
        <v>4.5609963546051013E-2</v>
      </c>
    </row>
    <row r="3623" spans="2:8" x14ac:dyDescent="0.3">
      <c r="B3623" s="205">
        <v>43664</v>
      </c>
      <c r="C3623" s="81">
        <v>411.52151500000002</v>
      </c>
      <c r="D3623" s="62">
        <f t="shared" si="112"/>
        <v>-0.18937393737083785</v>
      </c>
      <c r="E3623">
        <v>-5.2187749180877454E-3</v>
      </c>
      <c r="G3623">
        <v>3616</v>
      </c>
      <c r="H3623">
        <f t="shared" ca="1" si="113"/>
        <v>-1.7074495810844005E-2</v>
      </c>
    </row>
    <row r="3624" spans="2:8" x14ac:dyDescent="0.3">
      <c r="B3624" s="205">
        <v>44111</v>
      </c>
      <c r="C3624" s="81">
        <v>507.65887500000002</v>
      </c>
      <c r="D3624" s="62">
        <f t="shared" si="112"/>
        <v>3.2115264023785168</v>
      </c>
      <c r="E3624">
        <v>-5.2200471613667743E-3</v>
      </c>
      <c r="G3624">
        <v>3617</v>
      </c>
      <c r="H3624">
        <f t="shared" ca="1" si="113"/>
        <v>2.7016568432526877E-2</v>
      </c>
    </row>
    <row r="3625" spans="2:8" x14ac:dyDescent="0.3">
      <c r="B3625" s="205">
        <v>41345</v>
      </c>
      <c r="C3625" s="81">
        <v>120.540352</v>
      </c>
      <c r="D3625" s="62">
        <f t="shared" si="112"/>
        <v>12.242257685188928</v>
      </c>
      <c r="E3625">
        <v>-5.2240111549928369E-3</v>
      </c>
      <c r="G3625">
        <v>3618</v>
      </c>
      <c r="H3625">
        <f t="shared" ca="1" si="113"/>
        <v>-3.3090766931737963E-3</v>
      </c>
    </row>
    <row r="3626" spans="2:8" x14ac:dyDescent="0.3">
      <c r="B3626" s="205">
        <v>38224</v>
      </c>
      <c r="C3626" s="81">
        <v>9.1027039999999992</v>
      </c>
      <c r="D3626" s="62">
        <f t="shared" si="112"/>
        <v>-0.91015077107961018</v>
      </c>
      <c r="E3626">
        <v>-5.2245169695988129E-3</v>
      </c>
      <c r="G3626">
        <v>3619</v>
      </c>
      <c r="H3626">
        <f t="shared" ca="1" si="113"/>
        <v>-4.0960043333706847E-3</v>
      </c>
    </row>
    <row r="3627" spans="2:8" x14ac:dyDescent="0.3">
      <c r="B3627" s="205">
        <v>40724</v>
      </c>
      <c r="C3627" s="81">
        <v>101.310875</v>
      </c>
      <c r="D3627" s="62">
        <f t="shared" si="112"/>
        <v>-0.65628995401819468</v>
      </c>
      <c r="E3627">
        <v>-5.2354835987616323E-3</v>
      </c>
      <c r="G3627">
        <v>3620</v>
      </c>
      <c r="H3627">
        <f t="shared" ca="1" si="113"/>
        <v>-3.4368023453817835E-2</v>
      </c>
    </row>
    <row r="3628" spans="2:8" x14ac:dyDescent="0.3">
      <c r="B3628" s="205">
        <v>42979</v>
      </c>
      <c r="C3628" s="81">
        <v>294.75680499999999</v>
      </c>
      <c r="D3628" s="62">
        <f t="shared" si="112"/>
        <v>16.590134152782916</v>
      </c>
      <c r="E3628">
        <v>-5.2362513577495625E-3</v>
      </c>
      <c r="G3628">
        <v>3621</v>
      </c>
      <c r="H3628">
        <f t="shared" ca="1" si="113"/>
        <v>-7.306560392763257E-3</v>
      </c>
    </row>
    <row r="3629" spans="2:8" x14ac:dyDescent="0.3">
      <c r="B3629" s="205">
        <v>38497</v>
      </c>
      <c r="C3629" s="81">
        <v>16.756938999999999</v>
      </c>
      <c r="D3629" s="62">
        <f t="shared" si="112"/>
        <v>1.9422094375437966</v>
      </c>
      <c r="E3629">
        <v>-5.2668749220496185E-3</v>
      </c>
      <c r="G3629">
        <v>3622</v>
      </c>
      <c r="H3629">
        <f t="shared" ca="1" si="113"/>
        <v>-8.354631942757923E-2</v>
      </c>
    </row>
    <row r="3630" spans="2:8" x14ac:dyDescent="0.3">
      <c r="B3630" s="205">
        <v>37537</v>
      </c>
      <c r="C3630" s="81">
        <v>5.6953589999999998</v>
      </c>
      <c r="D3630" s="62">
        <f t="shared" si="112"/>
        <v>-0.97979144030085952</v>
      </c>
      <c r="E3630">
        <v>-5.2700770391159368E-3</v>
      </c>
      <c r="G3630">
        <v>3623</v>
      </c>
      <c r="H3630">
        <f t="shared" ca="1" si="113"/>
        <v>1.1289077121620721E-3</v>
      </c>
    </row>
    <row r="3631" spans="2:8" x14ac:dyDescent="0.3">
      <c r="B3631" s="205">
        <v>42583</v>
      </c>
      <c r="C3631" s="81">
        <v>281.82904100000002</v>
      </c>
      <c r="D3631" s="62">
        <f t="shared" si="112"/>
        <v>-0.30699397642121046</v>
      </c>
      <c r="E3631">
        <v>-5.270302911453314E-3</v>
      </c>
      <c r="G3631">
        <v>3624</v>
      </c>
      <c r="H3631">
        <f t="shared" ca="1" si="113"/>
        <v>1.3275241408126717E-2</v>
      </c>
    </row>
    <row r="3632" spans="2:8" x14ac:dyDescent="0.3">
      <c r="B3632" s="205">
        <v>43481</v>
      </c>
      <c r="C3632" s="81">
        <v>406.67617799999999</v>
      </c>
      <c r="D3632" s="62">
        <f t="shared" si="112"/>
        <v>34.694947521754827</v>
      </c>
      <c r="E3632">
        <v>-5.2804771700795923E-3</v>
      </c>
      <c r="G3632">
        <v>3625</v>
      </c>
      <c r="H3632">
        <f t="shared" ca="1" si="113"/>
        <v>-1.3745286196601269E-2</v>
      </c>
    </row>
    <row r="3633" spans="2:8" x14ac:dyDescent="0.3">
      <c r="B3633" s="205">
        <v>38342</v>
      </c>
      <c r="C3633" s="81">
        <v>11.393102000000001</v>
      </c>
      <c r="D3633" s="62">
        <f t="shared" si="112"/>
        <v>-0.9683207681337197</v>
      </c>
      <c r="E3633">
        <v>-5.2820074037856265E-3</v>
      </c>
      <c r="G3633">
        <v>3626</v>
      </c>
      <c r="H3633">
        <f t="shared" ca="1" si="113"/>
        <v>-4.3327580464806101E-2</v>
      </c>
    </row>
    <row r="3634" spans="2:8" x14ac:dyDescent="0.3">
      <c r="B3634" s="205">
        <v>43294</v>
      </c>
      <c r="C3634" s="81">
        <v>359.63946499999997</v>
      </c>
      <c r="D3634" s="62">
        <f t="shared" si="112"/>
        <v>43.951337018038551</v>
      </c>
      <c r="E3634">
        <v>-5.2897125542153596E-3</v>
      </c>
      <c r="G3634">
        <v>3627</v>
      </c>
      <c r="H3634">
        <f t="shared" ca="1" si="113"/>
        <v>1.3835197069475592E-2</v>
      </c>
    </row>
    <row r="3635" spans="2:8" x14ac:dyDescent="0.3">
      <c r="B3635" s="205">
        <v>37910</v>
      </c>
      <c r="C3635" s="81">
        <v>8.0006400000000006</v>
      </c>
      <c r="D3635" s="62">
        <f t="shared" si="112"/>
        <v>0.41696362963037742</v>
      </c>
      <c r="E3635">
        <v>-5.3068849014554003E-3</v>
      </c>
      <c r="G3635">
        <v>3628</v>
      </c>
      <c r="H3635">
        <f t="shared" ca="1" si="113"/>
        <v>-3.46687608069806E-2</v>
      </c>
    </row>
    <row r="3636" spans="2:8" x14ac:dyDescent="0.3">
      <c r="B3636" s="205">
        <v>37558</v>
      </c>
      <c r="C3636" s="81">
        <v>5.6463270000000003</v>
      </c>
      <c r="D3636" s="62">
        <f t="shared" si="112"/>
        <v>-0.53207003426895394</v>
      </c>
      <c r="E3636">
        <v>-5.3154232361489586E-3</v>
      </c>
      <c r="G3636">
        <v>3629</v>
      </c>
      <c r="H3636">
        <f t="shared" ca="1" si="113"/>
        <v>2.9760163810830475E-2</v>
      </c>
    </row>
    <row r="3637" spans="2:8" x14ac:dyDescent="0.3">
      <c r="B3637" s="205">
        <v>38359</v>
      </c>
      <c r="C3637" s="81">
        <v>12.066606999999999</v>
      </c>
      <c r="D3637" s="62">
        <f t="shared" si="112"/>
        <v>-0.97843093734879483</v>
      </c>
      <c r="E3637">
        <v>-5.3190415107971156E-3</v>
      </c>
      <c r="G3637">
        <v>3630</v>
      </c>
      <c r="H3637">
        <f t="shared" ca="1" si="113"/>
        <v>-3.2612069671663156E-2</v>
      </c>
    </row>
    <row r="3638" spans="2:8" x14ac:dyDescent="0.3">
      <c r="B3638" s="205">
        <v>44546</v>
      </c>
      <c r="C3638" s="81">
        <v>559.44049099999995</v>
      </c>
      <c r="D3638" s="62">
        <f t="shared" si="112"/>
        <v>97.099506276405961</v>
      </c>
      <c r="E3638">
        <v>-5.3200802816796115E-3</v>
      </c>
      <c r="G3638">
        <v>3631</v>
      </c>
      <c r="H3638">
        <f t="shared" ca="1" si="113"/>
        <v>-6.4962731519034506E-2</v>
      </c>
    </row>
    <row r="3639" spans="2:8" x14ac:dyDescent="0.3">
      <c r="B3639" s="205">
        <v>37659</v>
      </c>
      <c r="C3639" s="81">
        <v>5.7027859999999997</v>
      </c>
      <c r="D3639" s="62">
        <f t="shared" si="112"/>
        <v>-0.47918915942195223</v>
      </c>
      <c r="E3639">
        <v>-5.3227607192573934E-3</v>
      </c>
      <c r="G3639">
        <v>3632</v>
      </c>
      <c r="H3639">
        <f t="shared" ca="1" si="113"/>
        <v>-1.8051183084777961E-2</v>
      </c>
    </row>
    <row r="3640" spans="2:8" x14ac:dyDescent="0.3">
      <c r="B3640" s="205">
        <v>38027</v>
      </c>
      <c r="C3640" s="81">
        <v>10.949821999999999</v>
      </c>
      <c r="D3640" s="62">
        <f t="shared" si="112"/>
        <v>-0.88039514590827872</v>
      </c>
      <c r="E3640">
        <v>-5.3325036732896807E-3</v>
      </c>
      <c r="G3640">
        <v>3633</v>
      </c>
      <c r="H3640">
        <f t="shared" ca="1" si="113"/>
        <v>-4.0704564399842115E-3</v>
      </c>
    </row>
    <row r="3641" spans="2:8" x14ac:dyDescent="0.3">
      <c r="B3641" s="205">
        <v>40980</v>
      </c>
      <c r="C3641" s="81">
        <v>91.549980000000005</v>
      </c>
      <c r="D3641" s="62">
        <f t="shared" si="112"/>
        <v>15.290258121020186</v>
      </c>
      <c r="E3641">
        <v>-5.3398323751166106E-3</v>
      </c>
      <c r="G3641">
        <v>3634</v>
      </c>
      <c r="H3641">
        <f t="shared" ca="1" si="113"/>
        <v>1.3673537057406798E-2</v>
      </c>
    </row>
    <row r="3642" spans="2:8" x14ac:dyDescent="0.3">
      <c r="B3642" s="205">
        <v>37568</v>
      </c>
      <c r="C3642" s="81">
        <v>5.6199219999999999</v>
      </c>
      <c r="D3642" s="62">
        <f t="shared" si="112"/>
        <v>-0.84253626381336177</v>
      </c>
      <c r="E3642">
        <v>-5.340792319000481E-3</v>
      </c>
      <c r="G3642">
        <v>3635</v>
      </c>
      <c r="H3642">
        <f t="shared" ca="1" si="113"/>
        <v>7.2004549963916695E-4</v>
      </c>
    </row>
    <row r="3643" spans="2:8" x14ac:dyDescent="0.3">
      <c r="B3643" s="205">
        <v>39805</v>
      </c>
      <c r="C3643" s="81">
        <v>35.690261999999997</v>
      </c>
      <c r="D3643" s="62">
        <f t="shared" si="112"/>
        <v>-0.16834027733422799</v>
      </c>
      <c r="E3643">
        <v>-5.3601747186707962E-3</v>
      </c>
      <c r="G3643">
        <v>3636</v>
      </c>
      <c r="H3643">
        <f t="shared" ca="1" si="113"/>
        <v>-1.3597243276851634E-3</v>
      </c>
    </row>
    <row r="3644" spans="2:8" x14ac:dyDescent="0.3">
      <c r="B3644" s="205">
        <v>39268</v>
      </c>
      <c r="C3644" s="81">
        <v>42.914501000000001</v>
      </c>
      <c r="D3644" s="62">
        <f t="shared" si="112"/>
        <v>6.6014469752389928</v>
      </c>
      <c r="E3644">
        <v>-5.370920420497409E-3</v>
      </c>
      <c r="G3644">
        <v>3637</v>
      </c>
      <c r="H3644">
        <f t="shared" ca="1" si="113"/>
        <v>4.3294847483081121E-2</v>
      </c>
    </row>
    <row r="3645" spans="2:8" x14ac:dyDescent="0.3">
      <c r="B3645" s="205">
        <v>37581</v>
      </c>
      <c r="C3645" s="81">
        <v>5.6455700000000002</v>
      </c>
      <c r="D3645" s="62">
        <f t="shared" si="112"/>
        <v>-0.9308907256675174</v>
      </c>
      <c r="E3645">
        <v>-5.3760646642887497E-3</v>
      </c>
      <c r="G3645">
        <v>3638</v>
      </c>
      <c r="H3645">
        <f t="shared" ca="1" si="113"/>
        <v>-4.3079380550192017E-3</v>
      </c>
    </row>
    <row r="3646" spans="2:8" x14ac:dyDescent="0.3">
      <c r="B3646" s="205">
        <v>40578</v>
      </c>
      <c r="C3646" s="81">
        <v>81.690483</v>
      </c>
      <c r="D3646" s="62">
        <f t="shared" si="112"/>
        <v>-0.67232183265845691</v>
      </c>
      <c r="E3646">
        <v>-5.3791635606001897E-3</v>
      </c>
      <c r="G3646">
        <v>3639</v>
      </c>
      <c r="H3646">
        <f t="shared" ca="1" si="113"/>
        <v>3.2344191471452698E-2</v>
      </c>
    </row>
    <row r="3647" spans="2:8" x14ac:dyDescent="0.3">
      <c r="B3647" s="205">
        <v>42349</v>
      </c>
      <c r="C3647" s="81">
        <v>249.30096399999999</v>
      </c>
      <c r="D3647" s="62">
        <f t="shared" si="112"/>
        <v>30.620148234884663</v>
      </c>
      <c r="E3647">
        <v>-5.3813409048217046E-3</v>
      </c>
      <c r="G3647">
        <v>3640</v>
      </c>
      <c r="H3647">
        <f t="shared" ca="1" si="113"/>
        <v>-5.7051030843107741E-3</v>
      </c>
    </row>
    <row r="3648" spans="2:8" x14ac:dyDescent="0.3">
      <c r="B3648" s="205">
        <v>37900</v>
      </c>
      <c r="C3648" s="81">
        <v>7.8842439999999998</v>
      </c>
      <c r="D3648" s="62">
        <f t="shared" si="112"/>
        <v>-0.74084103225962539</v>
      </c>
      <c r="E3648">
        <v>-5.3839308624457809E-3</v>
      </c>
      <c r="G3648">
        <v>3641</v>
      </c>
      <c r="H3648">
        <f t="shared" ca="1" si="113"/>
        <v>-2.3781275313551849E-2</v>
      </c>
    </row>
    <row r="3649" spans="2:8" x14ac:dyDescent="0.3">
      <c r="B3649" s="205">
        <v>38730</v>
      </c>
      <c r="C3649" s="81">
        <v>30.422423999999999</v>
      </c>
      <c r="D3649" s="62">
        <f t="shared" si="112"/>
        <v>-0.82828862326105279</v>
      </c>
      <c r="E3649">
        <v>-5.3849113612577547E-3</v>
      </c>
      <c r="G3649">
        <v>3642</v>
      </c>
      <c r="H3649">
        <f t="shared" ca="1" si="113"/>
        <v>-4.4518402064093647E-3</v>
      </c>
    </row>
    <row r="3650" spans="2:8" x14ac:dyDescent="0.3">
      <c r="B3650" s="205">
        <v>41842</v>
      </c>
      <c r="C3650" s="81">
        <v>177.17186000000001</v>
      </c>
      <c r="D3650" s="62">
        <f t="shared" si="112"/>
        <v>30.660571217399358</v>
      </c>
      <c r="E3650">
        <v>-5.4123033848982828E-3</v>
      </c>
      <c r="G3650">
        <v>3643</v>
      </c>
      <c r="H3650">
        <f t="shared" ca="1" si="113"/>
        <v>2.4458780652973831E-2</v>
      </c>
    </row>
    <row r="3651" spans="2:8" x14ac:dyDescent="0.3">
      <c r="B3651" s="205">
        <v>37617</v>
      </c>
      <c r="C3651" s="81">
        <v>5.5959779999999997</v>
      </c>
      <c r="D3651" s="62">
        <f t="shared" si="112"/>
        <v>-0.95174788706477864</v>
      </c>
      <c r="E3651">
        <v>-5.4238029181578528E-3</v>
      </c>
      <c r="G3651">
        <v>3644</v>
      </c>
      <c r="H3651">
        <f t="shared" ca="1" si="113"/>
        <v>4.0763974950598237E-3</v>
      </c>
    </row>
    <row r="3652" spans="2:8" x14ac:dyDescent="0.3">
      <c r="B3652" s="205">
        <v>41264</v>
      </c>
      <c r="C3652" s="81">
        <v>115.97374000000001</v>
      </c>
      <c r="D3652" s="62">
        <f t="shared" si="112"/>
        <v>-0.54499093567762302</v>
      </c>
      <c r="E3652">
        <v>-5.4284003235216191E-3</v>
      </c>
      <c r="G3652">
        <v>3645</v>
      </c>
      <c r="H3652">
        <f t="shared" ca="1" si="113"/>
        <v>-4.8886495857586983E-2</v>
      </c>
    </row>
    <row r="3653" spans="2:8" x14ac:dyDescent="0.3">
      <c r="B3653" s="205">
        <v>42356</v>
      </c>
      <c r="C3653" s="81">
        <v>254.88226299999999</v>
      </c>
      <c r="D3653" s="62">
        <f t="shared" si="112"/>
        <v>-0.54707059481653952</v>
      </c>
      <c r="E3653">
        <v>-5.4445845650770899E-3</v>
      </c>
      <c r="G3653">
        <v>3646</v>
      </c>
      <c r="H3653">
        <f t="shared" ca="1" si="113"/>
        <v>-1.2545410249085603E-2</v>
      </c>
    </row>
    <row r="3654" spans="2:8" x14ac:dyDescent="0.3">
      <c r="B3654" s="205">
        <v>45140</v>
      </c>
      <c r="C3654" s="81">
        <v>562.74169900000004</v>
      </c>
      <c r="D3654" s="62">
        <f t="shared" si="112"/>
        <v>2.5607759772658234</v>
      </c>
      <c r="E3654">
        <v>-5.4504153614914098E-3</v>
      </c>
      <c r="G3654">
        <v>3647</v>
      </c>
      <c r="H3654">
        <f t="shared" ca="1" si="113"/>
        <v>1.3357136207748931E-2</v>
      </c>
    </row>
    <row r="3655" spans="2:8" x14ac:dyDescent="0.3">
      <c r="B3655" s="205">
        <v>41648</v>
      </c>
      <c r="C3655" s="81">
        <v>158.039063</v>
      </c>
      <c r="D3655" s="62">
        <f t="shared" si="112"/>
        <v>2.8513364355572479</v>
      </c>
      <c r="E3655">
        <v>-5.459802560071475E-3</v>
      </c>
      <c r="G3655">
        <v>3648</v>
      </c>
      <c r="H3655">
        <f t="shared" ca="1" si="113"/>
        <v>-2.4544765061153915E-2</v>
      </c>
    </row>
    <row r="3656" spans="2:8" x14ac:dyDescent="0.3">
      <c r="B3656" s="205">
        <v>39030</v>
      </c>
      <c r="C3656" s="81">
        <v>41.034863000000001</v>
      </c>
      <c r="D3656" s="62">
        <f t="shared" ref="D3656:D3719" si="114">(C3656-C3657)/C3657</f>
        <v>-0.91970357808155812</v>
      </c>
      <c r="E3656">
        <v>-5.4670773360932096E-3</v>
      </c>
      <c r="G3656">
        <v>3649</v>
      </c>
      <c r="H3656">
        <f t="shared" ca="1" si="113"/>
        <v>-2.7018729907910297E-2</v>
      </c>
    </row>
    <row r="3657" spans="2:8" x14ac:dyDescent="0.3">
      <c r="B3657" s="205">
        <v>44264</v>
      </c>
      <c r="C3657" s="81">
        <v>511.042236</v>
      </c>
      <c r="D3657" s="62">
        <f t="shared" si="114"/>
        <v>0.89062063853264761</v>
      </c>
      <c r="E3657">
        <v>-5.4858587631930232E-3</v>
      </c>
      <c r="G3657">
        <v>3650</v>
      </c>
      <c r="H3657">
        <f t="shared" ref="H3657:H3720" ca="1" si="115">_xlfn.NORM.INV(RAND(),N$10,N$11)</f>
        <v>1.8831952772934962E-2</v>
      </c>
    </row>
    <row r="3658" spans="2:8" x14ac:dyDescent="0.3">
      <c r="B3658" s="205">
        <v>42634</v>
      </c>
      <c r="C3658" s="81">
        <v>270.30395499999997</v>
      </c>
      <c r="D3658" s="62">
        <f t="shared" si="114"/>
        <v>-9.2656529278659375E-2</v>
      </c>
      <c r="E3658">
        <v>-5.4934479827961173E-3</v>
      </c>
      <c r="G3658">
        <v>3651</v>
      </c>
      <c r="H3658">
        <f t="shared" ca="1" si="115"/>
        <v>4.4479525297400242E-3</v>
      </c>
    </row>
    <row r="3659" spans="2:8" x14ac:dyDescent="0.3">
      <c r="B3659" s="205">
        <v>43031</v>
      </c>
      <c r="C3659" s="81">
        <v>297.90698200000003</v>
      </c>
      <c r="D3659" s="62">
        <f t="shared" si="114"/>
        <v>3.1879431450628744</v>
      </c>
      <c r="E3659">
        <v>-5.493526341895945E-3</v>
      </c>
      <c r="G3659">
        <v>3652</v>
      </c>
      <c r="H3659">
        <f t="shared" ca="1" si="115"/>
        <v>-3.2687297155212305E-2</v>
      </c>
    </row>
    <row r="3660" spans="2:8" x14ac:dyDescent="0.3">
      <c r="B3660" s="205">
        <v>40165</v>
      </c>
      <c r="C3660" s="81">
        <v>71.134438000000003</v>
      </c>
      <c r="D3660" s="62">
        <f t="shared" si="114"/>
        <v>9.3428000471670885</v>
      </c>
      <c r="E3660">
        <v>-5.4959522589547961E-3</v>
      </c>
      <c r="G3660">
        <v>3653</v>
      </c>
      <c r="H3660">
        <f t="shared" ca="1" si="115"/>
        <v>1.6663788479000661E-2</v>
      </c>
    </row>
    <row r="3661" spans="2:8" x14ac:dyDescent="0.3">
      <c r="B3661" s="205">
        <v>37806</v>
      </c>
      <c r="C3661" s="81">
        <v>6.8776770000000003</v>
      </c>
      <c r="D3661" s="62">
        <f t="shared" si="114"/>
        <v>-0.9797212633105804</v>
      </c>
      <c r="E3661">
        <v>-5.5156133283939483E-3</v>
      </c>
      <c r="G3661">
        <v>3654</v>
      </c>
      <c r="H3661">
        <f t="shared" ca="1" si="115"/>
        <v>-5.8735660880529826E-3</v>
      </c>
    </row>
    <row r="3662" spans="2:8" x14ac:dyDescent="0.3">
      <c r="B3662" s="205">
        <v>43109</v>
      </c>
      <c r="C3662" s="81">
        <v>339.15707400000002</v>
      </c>
      <c r="D3662" s="62">
        <f t="shared" si="114"/>
        <v>1.8021179620706649</v>
      </c>
      <c r="E3662">
        <v>-5.534770432629222E-3</v>
      </c>
      <c r="G3662">
        <v>3655</v>
      </c>
      <c r="H3662">
        <f t="shared" ca="1" si="115"/>
        <v>-5.2028693141813317E-3</v>
      </c>
    </row>
    <row r="3663" spans="2:8" x14ac:dyDescent="0.3">
      <c r="B3663" s="205">
        <v>41197</v>
      </c>
      <c r="C3663" s="81">
        <v>121.035973</v>
      </c>
      <c r="D3663" s="62">
        <f t="shared" si="114"/>
        <v>-0.77475392499133555</v>
      </c>
      <c r="E3663">
        <v>-5.5433273282442215E-3</v>
      </c>
      <c r="G3663">
        <v>3656</v>
      </c>
      <c r="H3663">
        <f t="shared" ca="1" si="115"/>
        <v>-2.0431050953352868E-2</v>
      </c>
    </row>
    <row r="3664" spans="2:8" x14ac:dyDescent="0.3">
      <c r="B3664" s="205">
        <v>45254</v>
      </c>
      <c r="C3664" s="81">
        <v>537.34997599999997</v>
      </c>
      <c r="D3664" s="62">
        <f t="shared" si="114"/>
        <v>1.1669904214464134E-2</v>
      </c>
      <c r="E3664">
        <v>-5.5519573114591941E-3</v>
      </c>
      <c r="G3664">
        <v>3657</v>
      </c>
      <c r="H3664">
        <f t="shared" ca="1" si="115"/>
        <v>4.4334050068847095E-3</v>
      </c>
    </row>
    <row r="3665" spans="2:8" x14ac:dyDescent="0.3">
      <c r="B3665" s="205">
        <v>45009</v>
      </c>
      <c r="C3665" s="81">
        <v>531.15148899999997</v>
      </c>
      <c r="D3665" s="62">
        <f t="shared" si="114"/>
        <v>0.82425272057173904</v>
      </c>
      <c r="E3665">
        <v>-5.5616144077327463E-3</v>
      </c>
      <c r="G3665">
        <v>3658</v>
      </c>
      <c r="H3665">
        <f t="shared" ca="1" si="115"/>
        <v>-2.8868724978242033E-3</v>
      </c>
    </row>
    <row r="3666" spans="2:8" x14ac:dyDescent="0.3">
      <c r="B3666" s="205">
        <v>42566</v>
      </c>
      <c r="C3666" s="81">
        <v>291.16113300000001</v>
      </c>
      <c r="D3666" s="62">
        <f t="shared" si="114"/>
        <v>-8.7963172675091975E-2</v>
      </c>
      <c r="E3666">
        <v>-5.577905488819688E-3</v>
      </c>
      <c r="G3666">
        <v>3659</v>
      </c>
      <c r="H3666">
        <f t="shared" ca="1" si="115"/>
        <v>-4.8625932602384004E-4</v>
      </c>
    </row>
    <row r="3667" spans="2:8" x14ac:dyDescent="0.3">
      <c r="B3667" s="205">
        <v>43047</v>
      </c>
      <c r="C3667" s="81">
        <v>319.24273699999998</v>
      </c>
      <c r="D3667" s="62">
        <f t="shared" si="114"/>
        <v>1.8482116753783477</v>
      </c>
      <c r="E3667">
        <v>-5.5857077688652532E-3</v>
      </c>
      <c r="G3667">
        <v>3660</v>
      </c>
      <c r="H3667">
        <f t="shared" ca="1" si="115"/>
        <v>1.5141021142823747E-2</v>
      </c>
    </row>
    <row r="3668" spans="2:8" x14ac:dyDescent="0.3">
      <c r="B3668" s="205">
        <v>41212</v>
      </c>
      <c r="C3668" s="81">
        <v>112.08532700000001</v>
      </c>
      <c r="D3668" s="62">
        <f t="shared" si="114"/>
        <v>-0.27003666022345718</v>
      </c>
      <c r="E3668">
        <v>-5.5867876090574522E-3</v>
      </c>
      <c r="G3668">
        <v>3661</v>
      </c>
      <c r="H3668">
        <f t="shared" ca="1" si="115"/>
        <v>1.4740392203772344E-2</v>
      </c>
    </row>
    <row r="3669" spans="2:8" x14ac:dyDescent="0.3">
      <c r="B3669" s="205">
        <v>41537</v>
      </c>
      <c r="C3669" s="81">
        <v>153.54925499999999</v>
      </c>
      <c r="D3669" s="62">
        <f t="shared" si="114"/>
        <v>-0.70674319702413424</v>
      </c>
      <c r="E3669">
        <v>-5.594582460771551E-3</v>
      </c>
      <c r="G3669">
        <v>3662</v>
      </c>
      <c r="H3669">
        <f t="shared" ca="1" si="115"/>
        <v>2.6879066913515607E-2</v>
      </c>
    </row>
    <row r="3670" spans="2:8" x14ac:dyDescent="0.3">
      <c r="B3670" s="205">
        <v>45369</v>
      </c>
      <c r="C3670" s="81">
        <v>523.59997599999997</v>
      </c>
      <c r="D3670" s="62">
        <f t="shared" si="114"/>
        <v>11.450586755328672</v>
      </c>
      <c r="E3670">
        <v>-5.6025298019758288E-3</v>
      </c>
      <c r="G3670">
        <v>3663</v>
      </c>
      <c r="H3670">
        <f t="shared" ca="1" si="115"/>
        <v>-1.1398612657511752E-2</v>
      </c>
    </row>
    <row r="3671" spans="2:8" x14ac:dyDescent="0.3">
      <c r="B3671" s="205">
        <v>39919</v>
      </c>
      <c r="C3671" s="81">
        <v>42.054240999999998</v>
      </c>
      <c r="D3671" s="62">
        <f t="shared" si="114"/>
        <v>-0.9010158580659049</v>
      </c>
      <c r="E3671">
        <v>-5.6063250774272136E-3</v>
      </c>
      <c r="G3671">
        <v>3664</v>
      </c>
      <c r="H3671">
        <f t="shared" ca="1" si="115"/>
        <v>8.372204883096564E-3</v>
      </c>
    </row>
    <row r="3672" spans="2:8" x14ac:dyDescent="0.3">
      <c r="B3672" s="205">
        <v>43529</v>
      </c>
      <c r="C3672" s="81">
        <v>424.85836799999998</v>
      </c>
      <c r="D3672" s="62">
        <f t="shared" si="114"/>
        <v>0.73328608139453111</v>
      </c>
      <c r="E3672">
        <v>-5.6142124081360791E-3</v>
      </c>
      <c r="G3672">
        <v>3665</v>
      </c>
      <c r="H3672">
        <f t="shared" ca="1" si="115"/>
        <v>2.7248156635853994E-2</v>
      </c>
    </row>
    <row r="3673" spans="2:8" x14ac:dyDescent="0.3">
      <c r="B3673" s="205">
        <v>42055</v>
      </c>
      <c r="C3673" s="81">
        <v>245.117279</v>
      </c>
      <c r="D3673" s="62">
        <f t="shared" si="114"/>
        <v>-0.31018257524356013</v>
      </c>
      <c r="E3673">
        <v>-5.6190167413393399E-3</v>
      </c>
      <c r="G3673">
        <v>3666</v>
      </c>
      <c r="H3673">
        <f t="shared" ca="1" si="115"/>
        <v>-3.7237960239149451E-2</v>
      </c>
    </row>
    <row r="3674" spans="2:8" x14ac:dyDescent="0.3">
      <c r="B3674" s="205">
        <v>43306</v>
      </c>
      <c r="C3674" s="81">
        <v>355.336456</v>
      </c>
      <c r="D3674" s="62">
        <f t="shared" si="114"/>
        <v>0.38301904158004096</v>
      </c>
      <c r="E3674">
        <v>-5.6195564340653014E-3</v>
      </c>
      <c r="G3674">
        <v>3667</v>
      </c>
      <c r="H3674">
        <f t="shared" ca="1" si="115"/>
        <v>1.9150634634634737E-2</v>
      </c>
    </row>
    <row r="3675" spans="2:8" x14ac:dyDescent="0.3">
      <c r="B3675" s="205">
        <v>42824</v>
      </c>
      <c r="C3675" s="81">
        <v>256.92810100000003</v>
      </c>
      <c r="D3675" s="62">
        <f t="shared" si="114"/>
        <v>4.7111725146285277</v>
      </c>
      <c r="E3675">
        <v>-5.622075456809243E-3</v>
      </c>
      <c r="G3675">
        <v>3668</v>
      </c>
      <c r="H3675">
        <f t="shared" ca="1" si="115"/>
        <v>-2.572848673477501E-2</v>
      </c>
    </row>
    <row r="3676" spans="2:8" x14ac:dyDescent="0.3">
      <c r="B3676" s="205">
        <v>39540</v>
      </c>
      <c r="C3676" s="81">
        <v>44.986927000000001</v>
      </c>
      <c r="D3676" s="62">
        <f t="shared" si="114"/>
        <v>0.32473588059447983</v>
      </c>
      <c r="E3676">
        <v>-5.625748815621355E-3</v>
      </c>
      <c r="G3676">
        <v>3669</v>
      </c>
      <c r="H3676">
        <f t="shared" ca="1" si="115"/>
        <v>2.1374894200408411E-2</v>
      </c>
    </row>
    <row r="3677" spans="2:8" x14ac:dyDescent="0.3">
      <c r="B3677" s="205">
        <v>39743</v>
      </c>
      <c r="C3677" s="81">
        <v>33.959167000000001</v>
      </c>
      <c r="D3677" s="62">
        <f t="shared" si="114"/>
        <v>-0.92906590182292426</v>
      </c>
      <c r="E3677">
        <v>-5.6319040698206259E-3</v>
      </c>
      <c r="G3677">
        <v>3670</v>
      </c>
      <c r="H3677">
        <f t="shared" ca="1" si="115"/>
        <v>-5.1191681225150297E-3</v>
      </c>
    </row>
    <row r="3678" spans="2:8" x14ac:dyDescent="0.3">
      <c r="B3678" s="205">
        <v>44062</v>
      </c>
      <c r="C3678" s="81">
        <v>478.74249300000002</v>
      </c>
      <c r="D3678" s="62">
        <f t="shared" si="114"/>
        <v>0.86844429647391153</v>
      </c>
      <c r="E3678">
        <v>-5.633825418581294E-3</v>
      </c>
      <c r="G3678">
        <v>3671</v>
      </c>
      <c r="H3678">
        <f t="shared" ca="1" si="115"/>
        <v>-2.0729878021687489E-2</v>
      </c>
    </row>
    <row r="3679" spans="2:8" x14ac:dyDescent="0.3">
      <c r="B3679" s="205">
        <v>42804</v>
      </c>
      <c r="C3679" s="81">
        <v>256.225189</v>
      </c>
      <c r="D3679" s="62">
        <f t="shared" si="114"/>
        <v>-0.46365582249838128</v>
      </c>
      <c r="E3679">
        <v>-5.6374156152651711E-3</v>
      </c>
      <c r="G3679">
        <v>3672</v>
      </c>
      <c r="H3679">
        <f t="shared" ca="1" si="115"/>
        <v>3.7911107040910698E-2</v>
      </c>
    </row>
    <row r="3680" spans="2:8" x14ac:dyDescent="0.3">
      <c r="B3680" s="205">
        <v>44070</v>
      </c>
      <c r="C3680" s="81">
        <v>477.72531099999998</v>
      </c>
      <c r="D3680" s="62">
        <f t="shared" si="114"/>
        <v>-0.16563230406376572</v>
      </c>
      <c r="E3680">
        <v>-5.6457533444750187E-3</v>
      </c>
      <c r="G3680">
        <v>3673</v>
      </c>
      <c r="H3680">
        <f t="shared" ca="1" si="115"/>
        <v>2.2184649292479545E-2</v>
      </c>
    </row>
    <row r="3681" spans="2:8" x14ac:dyDescent="0.3">
      <c r="B3681" s="205">
        <v>44774</v>
      </c>
      <c r="C3681" s="81">
        <v>572.55969200000004</v>
      </c>
      <c r="D3681" s="62">
        <f t="shared" si="114"/>
        <v>0.13859843492425805</v>
      </c>
      <c r="E3681">
        <v>-5.6497070352018574E-3</v>
      </c>
      <c r="G3681">
        <v>3674</v>
      </c>
      <c r="H3681">
        <f t="shared" ca="1" si="115"/>
        <v>1.0513612325472266E-2</v>
      </c>
    </row>
    <row r="3682" spans="2:8" x14ac:dyDescent="0.3">
      <c r="B3682" s="205">
        <v>44113</v>
      </c>
      <c r="C3682" s="81">
        <v>502.863586</v>
      </c>
      <c r="D3682" s="62">
        <f t="shared" si="114"/>
        <v>0.55676672253229376</v>
      </c>
      <c r="E3682">
        <v>-5.6508550289702426E-3</v>
      </c>
      <c r="G3682">
        <v>3675</v>
      </c>
      <c r="H3682">
        <f t="shared" ca="1" si="115"/>
        <v>1.6163935259133198E-2</v>
      </c>
    </row>
    <row r="3683" spans="2:8" x14ac:dyDescent="0.3">
      <c r="B3683" s="205">
        <v>43084</v>
      </c>
      <c r="C3683" s="81">
        <v>323.017944</v>
      </c>
      <c r="D3683" s="62">
        <f t="shared" si="114"/>
        <v>0.32958040390664012</v>
      </c>
      <c r="E3683">
        <v>-5.6652170819922838E-3</v>
      </c>
      <c r="G3683">
        <v>3676</v>
      </c>
      <c r="H3683">
        <f t="shared" ca="1" si="115"/>
        <v>1.113413796972754E-2</v>
      </c>
    </row>
    <row r="3684" spans="2:8" x14ac:dyDescent="0.3">
      <c r="B3684" s="205">
        <v>42130</v>
      </c>
      <c r="C3684" s="81">
        <v>242.947281</v>
      </c>
      <c r="D3684" s="62">
        <f t="shared" si="114"/>
        <v>5.6389461307231459</v>
      </c>
      <c r="E3684">
        <v>-5.6688600737044431E-3</v>
      </c>
      <c r="G3684">
        <v>3677</v>
      </c>
      <c r="H3684">
        <f t="shared" ca="1" si="115"/>
        <v>8.5096843771356907E-3</v>
      </c>
    </row>
    <row r="3685" spans="2:8" x14ac:dyDescent="0.3">
      <c r="B3685" s="205">
        <v>39156</v>
      </c>
      <c r="C3685" s="81">
        <v>36.594253999999999</v>
      </c>
      <c r="D3685" s="62">
        <f t="shared" si="114"/>
        <v>-0.66870330546325496</v>
      </c>
      <c r="E3685">
        <v>-5.6752253613280733E-3</v>
      </c>
      <c r="G3685">
        <v>3678</v>
      </c>
      <c r="H3685">
        <f t="shared" ca="1" si="115"/>
        <v>3.9372535628028138E-3</v>
      </c>
    </row>
    <row r="3686" spans="2:8" x14ac:dyDescent="0.3">
      <c r="B3686" s="205">
        <v>41236</v>
      </c>
      <c r="C3686" s="81">
        <v>110.457649</v>
      </c>
      <c r="D3686" s="62">
        <f t="shared" si="114"/>
        <v>-0.47199197942283228</v>
      </c>
      <c r="E3686">
        <v>-5.6979419426679261E-3</v>
      </c>
      <c r="G3686">
        <v>3679</v>
      </c>
      <c r="H3686">
        <f t="shared" ca="1" si="115"/>
        <v>-1.4107812628346428E-2</v>
      </c>
    </row>
    <row r="3687" spans="2:8" x14ac:dyDescent="0.3">
      <c r="B3687" s="205">
        <v>41953</v>
      </c>
      <c r="C3687" s="81">
        <v>209.19691499999999</v>
      </c>
      <c r="D3687" s="62">
        <f t="shared" si="114"/>
        <v>-0.28334578789610393</v>
      </c>
      <c r="E3687">
        <v>-5.7053629222291171E-3</v>
      </c>
      <c r="G3687">
        <v>3680</v>
      </c>
      <c r="H3687">
        <f t="shared" ca="1" si="115"/>
        <v>1.9346078629022226E-2</v>
      </c>
    </row>
    <row r="3688" spans="2:8" x14ac:dyDescent="0.3">
      <c r="B3688" s="205">
        <v>42559</v>
      </c>
      <c r="C3688" s="81">
        <v>291.90774499999998</v>
      </c>
      <c r="D3688" s="62">
        <f t="shared" si="114"/>
        <v>6.2312980160064324</v>
      </c>
      <c r="E3688">
        <v>-5.7213546615239377E-3</v>
      </c>
      <c r="G3688">
        <v>3681</v>
      </c>
      <c r="H3688">
        <f t="shared" ca="1" si="115"/>
        <v>-3.1150044388788588E-3</v>
      </c>
    </row>
    <row r="3689" spans="2:8" x14ac:dyDescent="0.3">
      <c r="B3689" s="205">
        <v>39013</v>
      </c>
      <c r="C3689" s="81">
        <v>40.367268000000003</v>
      </c>
      <c r="D3689" s="62">
        <f t="shared" si="114"/>
        <v>-0.51577717798751355</v>
      </c>
      <c r="E3689">
        <v>-5.7245275960535495E-3</v>
      </c>
      <c r="G3689">
        <v>3682</v>
      </c>
      <c r="H3689">
        <f t="shared" ca="1" si="115"/>
        <v>1.8756165956785906E-2</v>
      </c>
    </row>
    <row r="3690" spans="2:8" x14ac:dyDescent="0.3">
      <c r="B3690" s="205">
        <v>40340</v>
      </c>
      <c r="C3690" s="81">
        <v>83.365066999999996</v>
      </c>
      <c r="D3690" s="62">
        <f t="shared" si="114"/>
        <v>-0.10254366684311841</v>
      </c>
      <c r="E3690">
        <v>-5.7306673300450894E-3</v>
      </c>
      <c r="G3690">
        <v>3683</v>
      </c>
      <c r="H3690">
        <f t="shared" ca="1" si="115"/>
        <v>2.2241189695412143E-2</v>
      </c>
    </row>
    <row r="3691" spans="2:8" x14ac:dyDescent="0.3">
      <c r="B3691" s="205">
        <v>41059</v>
      </c>
      <c r="C3691" s="81">
        <v>92.890388000000002</v>
      </c>
      <c r="D3691" s="62">
        <f t="shared" si="114"/>
        <v>0.29235247737745679</v>
      </c>
      <c r="E3691">
        <v>-5.738956949061947E-3</v>
      </c>
      <c r="G3691">
        <v>3684</v>
      </c>
      <c r="H3691">
        <f t="shared" ca="1" si="115"/>
        <v>-1.3769528349798981E-2</v>
      </c>
    </row>
    <row r="3692" spans="2:8" x14ac:dyDescent="0.3">
      <c r="B3692" s="205">
        <v>40142</v>
      </c>
      <c r="C3692" s="81">
        <v>71.876975999999999</v>
      </c>
      <c r="D3692" s="62">
        <f t="shared" si="114"/>
        <v>3.1284225476953957</v>
      </c>
      <c r="E3692">
        <v>-5.7406231952959828E-3</v>
      </c>
      <c r="G3692">
        <v>3685</v>
      </c>
      <c r="H3692">
        <f t="shared" ca="1" si="115"/>
        <v>8.9083852477787849E-3</v>
      </c>
    </row>
    <row r="3693" spans="2:8" x14ac:dyDescent="0.3">
      <c r="B3693" s="205">
        <v>38519</v>
      </c>
      <c r="C3693" s="81">
        <v>17.410276</v>
      </c>
      <c r="D3693" s="62">
        <f t="shared" si="114"/>
        <v>-0.8895803568940952</v>
      </c>
      <c r="E3693">
        <v>-5.7573219444382638E-3</v>
      </c>
      <c r="G3693">
        <v>3686</v>
      </c>
      <c r="H3693">
        <f t="shared" ca="1" si="115"/>
        <v>-5.9925190666176268E-4</v>
      </c>
    </row>
    <row r="3694" spans="2:8" x14ac:dyDescent="0.3">
      <c r="B3694" s="205">
        <v>41687</v>
      </c>
      <c r="C3694" s="81">
        <v>157.673721</v>
      </c>
      <c r="D3694" s="62">
        <f t="shared" si="114"/>
        <v>0.12456682607579768</v>
      </c>
      <c r="E3694">
        <v>-5.7591713462154101E-3</v>
      </c>
      <c r="G3694">
        <v>3687</v>
      </c>
      <c r="H3694">
        <f t="shared" ca="1" si="115"/>
        <v>-4.7128958238284273E-3</v>
      </c>
    </row>
    <row r="3695" spans="2:8" x14ac:dyDescent="0.3">
      <c r="B3695" s="205">
        <v>41415</v>
      </c>
      <c r="C3695" s="81">
        <v>140.208405</v>
      </c>
      <c r="D3695" s="62">
        <f t="shared" si="114"/>
        <v>-0.34664851713481631</v>
      </c>
      <c r="E3695">
        <v>-5.7710185258925423E-3</v>
      </c>
      <c r="G3695">
        <v>3688</v>
      </c>
      <c r="H3695">
        <f t="shared" ca="1" si="115"/>
        <v>1.3480442981579563E-2</v>
      </c>
    </row>
    <row r="3696" spans="2:8" x14ac:dyDescent="0.3">
      <c r="B3696" s="205">
        <v>42005</v>
      </c>
      <c r="C3696" s="81">
        <v>214.59873999999999</v>
      </c>
      <c r="D3696" s="62">
        <f t="shared" si="114"/>
        <v>3.9328059843149172</v>
      </c>
      <c r="E3696">
        <v>-5.7756987712102928E-3</v>
      </c>
      <c r="G3696">
        <v>3689</v>
      </c>
      <c r="H3696">
        <f t="shared" ca="1" si="115"/>
        <v>3.0213418254416533E-3</v>
      </c>
    </row>
    <row r="3697" spans="2:8" x14ac:dyDescent="0.3">
      <c r="B3697" s="205">
        <v>39260</v>
      </c>
      <c r="C3697" s="81">
        <v>43.504395000000002</v>
      </c>
      <c r="D3697" s="62">
        <f t="shared" si="114"/>
        <v>-0.91617193854106216</v>
      </c>
      <c r="E3697">
        <v>-5.777676410356104E-3</v>
      </c>
      <c r="G3697">
        <v>3690</v>
      </c>
      <c r="H3697">
        <f t="shared" ca="1" si="115"/>
        <v>2.5983410887186484E-3</v>
      </c>
    </row>
    <row r="3698" spans="2:8" x14ac:dyDescent="0.3">
      <c r="B3698" s="205">
        <v>45033</v>
      </c>
      <c r="C3698" s="81">
        <v>518.97174099999995</v>
      </c>
      <c r="D3698" s="62">
        <f t="shared" si="114"/>
        <v>5.5895530292618485</v>
      </c>
      <c r="E3698">
        <v>-5.7859168910582978E-3</v>
      </c>
      <c r="G3698">
        <v>3691</v>
      </c>
      <c r="H3698">
        <f t="shared" ca="1" si="115"/>
        <v>1.8378381604034818E-2</v>
      </c>
    </row>
    <row r="3699" spans="2:8" x14ac:dyDescent="0.3">
      <c r="B3699" s="205">
        <v>40298</v>
      </c>
      <c r="C3699" s="81">
        <v>78.756743999999998</v>
      </c>
      <c r="D3699" s="62">
        <f t="shared" si="114"/>
        <v>-0.47093712490135081</v>
      </c>
      <c r="E3699">
        <v>-5.7900856863603968E-3</v>
      </c>
      <c r="G3699">
        <v>3692</v>
      </c>
      <c r="H3699">
        <f t="shared" ca="1" si="115"/>
        <v>-1.1838574268906159E-2</v>
      </c>
    </row>
    <row r="3700" spans="2:8" x14ac:dyDescent="0.3">
      <c r="B3700" s="205">
        <v>41666</v>
      </c>
      <c r="C3700" s="81">
        <v>148.86084</v>
      </c>
      <c r="D3700" s="62">
        <f t="shared" si="114"/>
        <v>-0.45083634798596195</v>
      </c>
      <c r="E3700">
        <v>-5.7942845034839258E-3</v>
      </c>
      <c r="G3700">
        <v>3693</v>
      </c>
      <c r="H3700">
        <f t="shared" ca="1" si="115"/>
        <v>3.9868495348604656E-3</v>
      </c>
    </row>
    <row r="3701" spans="2:8" x14ac:dyDescent="0.3">
      <c r="B3701" s="205">
        <v>42502</v>
      </c>
      <c r="C3701" s="81">
        <v>271.06826799999999</v>
      </c>
      <c r="D3701" s="62">
        <f t="shared" si="114"/>
        <v>-6.5459149107719522E-2</v>
      </c>
      <c r="E3701">
        <v>-5.8000806294794581E-3</v>
      </c>
      <c r="G3701">
        <v>3694</v>
      </c>
      <c r="H3701">
        <f t="shared" ca="1" si="115"/>
        <v>-2.9425776373089348E-2</v>
      </c>
    </row>
    <row r="3702" spans="2:8" x14ac:dyDescent="0.3">
      <c r="B3702" s="205">
        <v>42996</v>
      </c>
      <c r="C3702" s="81">
        <v>290.05502300000001</v>
      </c>
      <c r="D3702" s="62">
        <f t="shared" si="114"/>
        <v>3.0850880011726765</v>
      </c>
      <c r="E3702">
        <v>-5.8013715891964603E-3</v>
      </c>
      <c r="G3702">
        <v>3695</v>
      </c>
      <c r="H3702">
        <f t="shared" ca="1" si="115"/>
        <v>9.2810936236213636E-3</v>
      </c>
    </row>
    <row r="3703" spans="2:8" x14ac:dyDescent="0.3">
      <c r="B3703" s="205">
        <v>40144</v>
      </c>
      <c r="C3703" s="81">
        <v>71.003371999999999</v>
      </c>
      <c r="D3703" s="62">
        <f t="shared" si="114"/>
        <v>-0.2255645704284161</v>
      </c>
      <c r="E3703">
        <v>-5.8107322955376472E-3</v>
      </c>
      <c r="G3703">
        <v>3696</v>
      </c>
      <c r="H3703">
        <f t="shared" ca="1" si="115"/>
        <v>-9.4808083787083323E-3</v>
      </c>
    </row>
    <row r="3704" spans="2:8" x14ac:dyDescent="0.3">
      <c r="B3704" s="205">
        <v>41064</v>
      </c>
      <c r="C3704" s="81">
        <v>91.684044</v>
      </c>
      <c r="D3704" s="62">
        <f t="shared" si="114"/>
        <v>-0.46528659928167504</v>
      </c>
      <c r="E3704">
        <v>-5.813694754718806E-3</v>
      </c>
      <c r="G3704">
        <v>3697</v>
      </c>
      <c r="H3704">
        <f t="shared" ca="1" si="115"/>
        <v>1.0164480610271823E-3</v>
      </c>
    </row>
    <row r="3705" spans="2:8" x14ac:dyDescent="0.3">
      <c r="B3705" s="205">
        <v>41813</v>
      </c>
      <c r="C3705" s="81">
        <v>171.463898</v>
      </c>
      <c r="D3705" s="62">
        <f t="shared" si="114"/>
        <v>0.48135954508902462</v>
      </c>
      <c r="E3705">
        <v>-5.825050895080364E-3</v>
      </c>
      <c r="G3705">
        <v>3698</v>
      </c>
      <c r="H3705">
        <f t="shared" ca="1" si="115"/>
        <v>-2.6473006635809693E-2</v>
      </c>
    </row>
    <row r="3706" spans="2:8" x14ac:dyDescent="0.3">
      <c r="B3706" s="205">
        <v>41278</v>
      </c>
      <c r="C3706" s="81">
        <v>115.747658</v>
      </c>
      <c r="D3706" s="62">
        <f t="shared" si="114"/>
        <v>21.22970209483892</v>
      </c>
      <c r="E3706">
        <v>-5.825422607040792E-3</v>
      </c>
      <c r="G3706">
        <v>3699</v>
      </c>
      <c r="H3706">
        <f t="shared" ca="1" si="115"/>
        <v>2.5900926593140521E-3</v>
      </c>
    </row>
    <row r="3707" spans="2:8" x14ac:dyDescent="0.3">
      <c r="B3707" s="205">
        <v>37760</v>
      </c>
      <c r="C3707" s="81">
        <v>5.2068919999999999</v>
      </c>
      <c r="D3707" s="62">
        <f t="shared" si="114"/>
        <v>-0.86811486488762679</v>
      </c>
      <c r="E3707">
        <v>-5.826736082669994E-3</v>
      </c>
      <c r="G3707">
        <v>3700</v>
      </c>
      <c r="H3707">
        <f t="shared" ca="1" si="115"/>
        <v>-1.6680688859757507E-2</v>
      </c>
    </row>
    <row r="3708" spans="2:8" x14ac:dyDescent="0.3">
      <c r="B3708" s="205">
        <v>39212</v>
      </c>
      <c r="C3708" s="81">
        <v>39.480507000000003</v>
      </c>
      <c r="D3708" s="62">
        <f t="shared" si="114"/>
        <v>-0.74476998689260732</v>
      </c>
      <c r="E3708">
        <v>-5.8353542466829363E-3</v>
      </c>
      <c r="G3708">
        <v>3701</v>
      </c>
      <c r="H3708">
        <f t="shared" ca="1" si="115"/>
        <v>1.5842496686993075E-2</v>
      </c>
    </row>
    <row r="3709" spans="2:8" x14ac:dyDescent="0.3">
      <c r="B3709" s="205">
        <v>41502</v>
      </c>
      <c r="C3709" s="81">
        <v>154.68598900000001</v>
      </c>
      <c r="D3709" s="62">
        <f t="shared" si="114"/>
        <v>-3.6562300842018555E-3</v>
      </c>
      <c r="E3709">
        <v>-5.844409799593402E-3</v>
      </c>
      <c r="G3709">
        <v>3702</v>
      </c>
      <c r="H3709">
        <f t="shared" ca="1" si="115"/>
        <v>3.2291588389513889E-2</v>
      </c>
    </row>
    <row r="3710" spans="2:8" x14ac:dyDescent="0.3">
      <c r="B3710" s="205">
        <v>41669</v>
      </c>
      <c r="C3710" s="81">
        <v>155.25363200000001</v>
      </c>
      <c r="D3710" s="62">
        <f t="shared" si="114"/>
        <v>-0.70514930103844187</v>
      </c>
      <c r="E3710">
        <v>-5.8479299244522769E-3</v>
      </c>
      <c r="G3710">
        <v>3703</v>
      </c>
      <c r="H3710">
        <f t="shared" ca="1" si="115"/>
        <v>-5.4530110950803861E-3</v>
      </c>
    </row>
    <row r="3711" spans="2:8" x14ac:dyDescent="0.3">
      <c r="B3711" s="205">
        <v>45366</v>
      </c>
      <c r="C3711" s="81">
        <v>526.54998799999998</v>
      </c>
      <c r="D3711" s="62">
        <f t="shared" si="114"/>
        <v>9.4615555358905361</v>
      </c>
      <c r="E3711">
        <v>-5.8529894449698833E-3</v>
      </c>
      <c r="G3711">
        <v>3704</v>
      </c>
      <c r="H3711">
        <f t="shared" ca="1" si="115"/>
        <v>1.9433466948216894E-2</v>
      </c>
    </row>
    <row r="3712" spans="2:8" x14ac:dyDescent="0.3">
      <c r="B3712" s="205">
        <v>39456</v>
      </c>
      <c r="C3712" s="81">
        <v>50.331901999999999</v>
      </c>
      <c r="D3712" s="62">
        <f t="shared" si="114"/>
        <v>-0.38850067026687213</v>
      </c>
      <c r="E3712">
        <v>-5.8650167401620322E-3</v>
      </c>
      <c r="G3712">
        <v>3705</v>
      </c>
      <c r="H3712">
        <f t="shared" ca="1" si="115"/>
        <v>9.772398603305147E-3</v>
      </c>
    </row>
    <row r="3713" spans="2:8" x14ac:dyDescent="0.3">
      <c r="B3713" s="205">
        <v>40575</v>
      </c>
      <c r="C3713" s="81">
        <v>82.309005999999997</v>
      </c>
      <c r="D3713" s="62">
        <f t="shared" si="114"/>
        <v>-0.83747851900534653</v>
      </c>
      <c r="E3713">
        <v>-5.8697391488332848E-3</v>
      </c>
      <c r="G3713">
        <v>3706</v>
      </c>
      <c r="H3713">
        <f t="shared" ca="1" si="115"/>
        <v>1.2736063704413655E-2</v>
      </c>
    </row>
    <row r="3714" spans="2:8" x14ac:dyDescent="0.3">
      <c r="B3714" s="205">
        <v>45407</v>
      </c>
      <c r="C3714" s="81">
        <v>506.45001200000002</v>
      </c>
      <c r="D3714" s="62">
        <f t="shared" si="114"/>
        <v>-0.10893543374280852</v>
      </c>
      <c r="E3714">
        <v>-5.8887033650712722E-3</v>
      </c>
      <c r="G3714">
        <v>3707</v>
      </c>
      <c r="H3714">
        <f t="shared" ca="1" si="115"/>
        <v>1.6634229831696223E-2</v>
      </c>
    </row>
    <row r="3715" spans="2:8" x14ac:dyDescent="0.3">
      <c r="B3715" s="205">
        <v>44417</v>
      </c>
      <c r="C3715" s="81">
        <v>568.36511199999995</v>
      </c>
      <c r="D3715" s="62">
        <f t="shared" si="114"/>
        <v>-3.5560449581646565E-2</v>
      </c>
      <c r="E3715">
        <v>-5.8954977522930677E-3</v>
      </c>
      <c r="G3715">
        <v>3708</v>
      </c>
      <c r="H3715">
        <f t="shared" ca="1" si="115"/>
        <v>1.4392526555145252E-2</v>
      </c>
    </row>
    <row r="3716" spans="2:8" x14ac:dyDescent="0.3">
      <c r="B3716" s="205">
        <v>44509</v>
      </c>
      <c r="C3716" s="81">
        <v>589.32165499999996</v>
      </c>
      <c r="D3716" s="62">
        <f t="shared" si="114"/>
        <v>1.1008932692747824</v>
      </c>
      <c r="E3716">
        <v>-5.9327273525343624E-3</v>
      </c>
      <c r="G3716">
        <v>3709</v>
      </c>
      <c r="H3716">
        <f t="shared" ca="1" si="115"/>
        <v>-1.3216347073776002E-2</v>
      </c>
    </row>
    <row r="3717" spans="2:8" x14ac:dyDescent="0.3">
      <c r="B3717" s="205">
        <v>42531</v>
      </c>
      <c r="C3717" s="81">
        <v>280.51004</v>
      </c>
      <c r="D3717" s="62">
        <f t="shared" si="114"/>
        <v>-0.35596943593149799</v>
      </c>
      <c r="E3717">
        <v>-5.9341657128878598E-3</v>
      </c>
      <c r="G3717">
        <v>3710</v>
      </c>
      <c r="H3717">
        <f t="shared" ca="1" si="115"/>
        <v>-6.5060326135529334E-3</v>
      </c>
    </row>
    <row r="3718" spans="2:8" x14ac:dyDescent="0.3">
      <c r="B3718" s="205">
        <v>43802</v>
      </c>
      <c r="C3718" s="81">
        <v>435.55392499999999</v>
      </c>
      <c r="D3718" s="62">
        <f t="shared" si="114"/>
        <v>20.304315426440269</v>
      </c>
      <c r="E3718">
        <v>-5.9503406478548021E-3</v>
      </c>
      <c r="G3718">
        <v>3711</v>
      </c>
      <c r="H3718">
        <f t="shared" ca="1" si="115"/>
        <v>-4.3705007278776679E-2</v>
      </c>
    </row>
    <row r="3719" spans="2:8" x14ac:dyDescent="0.3">
      <c r="B3719" s="205">
        <v>38555</v>
      </c>
      <c r="C3719" s="81">
        <v>20.444399000000001</v>
      </c>
      <c r="D3719" s="62">
        <f t="shared" si="114"/>
        <v>-0.92081743089910317</v>
      </c>
      <c r="E3719">
        <v>-5.9523543260455057E-3</v>
      </c>
      <c r="G3719">
        <v>3712</v>
      </c>
      <c r="H3719">
        <f t="shared" ca="1" si="115"/>
        <v>4.2274908281942705E-3</v>
      </c>
    </row>
    <row r="3720" spans="2:8" x14ac:dyDescent="0.3">
      <c r="B3720" s="205">
        <v>42738</v>
      </c>
      <c r="C3720" s="81">
        <v>258.19317599999999</v>
      </c>
      <c r="D3720" s="62">
        <f t="shared" ref="D3720:D3783" si="116">(C3720-C3721)/C3721</f>
        <v>-0.28336450174140781</v>
      </c>
      <c r="E3720">
        <v>-5.9538393726172407E-3</v>
      </c>
      <c r="G3720">
        <v>3713</v>
      </c>
      <c r="H3720">
        <f t="shared" ca="1" si="115"/>
        <v>-6.2849722510200301E-3</v>
      </c>
    </row>
    <row r="3721" spans="2:8" x14ac:dyDescent="0.3">
      <c r="B3721" s="205">
        <v>43592</v>
      </c>
      <c r="C3721" s="81">
        <v>360.28521699999999</v>
      </c>
      <c r="D3721" s="62">
        <f t="shared" si="116"/>
        <v>-0.33792121912820078</v>
      </c>
      <c r="E3721">
        <v>-5.956268596957544E-3</v>
      </c>
      <c r="G3721">
        <v>3714</v>
      </c>
      <c r="H3721">
        <f t="shared" ref="H3721:H3784" ca="1" si="117">_xlfn.NORM.INV(RAND(),N$10,N$11)</f>
        <v>-2.1165629077355103E-2</v>
      </c>
    </row>
    <row r="3722" spans="2:8" x14ac:dyDescent="0.3">
      <c r="B3722" s="205">
        <v>44935</v>
      </c>
      <c r="C3722" s="81">
        <v>544.172729</v>
      </c>
      <c r="D3722" s="62">
        <f t="shared" si="116"/>
        <v>48.169753845250277</v>
      </c>
      <c r="E3722">
        <v>-5.9690531077508987E-3</v>
      </c>
      <c r="G3722">
        <v>3715</v>
      </c>
      <c r="H3722">
        <f t="shared" ca="1" si="117"/>
        <v>-1.9844999753280156E-2</v>
      </c>
    </row>
    <row r="3723" spans="2:8" x14ac:dyDescent="0.3">
      <c r="B3723" s="205">
        <v>38034</v>
      </c>
      <c r="C3723" s="81">
        <v>11.067225000000001</v>
      </c>
      <c r="D3723" s="62">
        <f t="shared" si="116"/>
        <v>-0.9581387358712028</v>
      </c>
      <c r="E3723">
        <v>-5.9755221845639852E-3</v>
      </c>
      <c r="G3723">
        <v>3716</v>
      </c>
      <c r="H3723">
        <f t="shared" ca="1" si="117"/>
        <v>-4.4674320297040201E-2</v>
      </c>
    </row>
    <row r="3724" spans="2:8" x14ac:dyDescent="0.3">
      <c r="B3724" s="205">
        <v>42894</v>
      </c>
      <c r="C3724" s="81">
        <v>264.37866200000002</v>
      </c>
      <c r="D3724" s="62">
        <f t="shared" si="116"/>
        <v>-0.36016881851345955</v>
      </c>
      <c r="E3724">
        <v>-5.9903390404469218E-3</v>
      </c>
      <c r="G3724">
        <v>3717</v>
      </c>
      <c r="H3724">
        <f t="shared" ca="1" si="117"/>
        <v>-5.0979492653500623E-2</v>
      </c>
    </row>
    <row r="3725" spans="2:8" x14ac:dyDescent="0.3">
      <c r="B3725" s="205">
        <v>43465</v>
      </c>
      <c r="C3725" s="81">
        <v>413.20065299999999</v>
      </c>
      <c r="D3725" s="62">
        <f t="shared" si="116"/>
        <v>40.773419691890176</v>
      </c>
      <c r="E3725">
        <v>-6.0011742302228223E-3</v>
      </c>
      <c r="G3725">
        <v>3718</v>
      </c>
      <c r="H3725">
        <f t="shared" ca="1" si="117"/>
        <v>-3.0515148040631051E-3</v>
      </c>
    </row>
    <row r="3726" spans="2:8" x14ac:dyDescent="0.3">
      <c r="B3726" s="205">
        <v>38279</v>
      </c>
      <c r="C3726" s="81">
        <v>9.8914729999999995</v>
      </c>
      <c r="D3726" s="62">
        <f t="shared" si="116"/>
        <v>-0.98106763089442017</v>
      </c>
      <c r="E3726">
        <v>-6.0046866582382117E-3</v>
      </c>
      <c r="G3726">
        <v>3719</v>
      </c>
      <c r="H3726">
        <f t="shared" ca="1" si="117"/>
        <v>5.1261065369169564E-2</v>
      </c>
    </row>
    <row r="3727" spans="2:8" x14ac:dyDescent="0.3">
      <c r="B3727" s="205">
        <v>44214</v>
      </c>
      <c r="C3727" s="81">
        <v>522.46356200000002</v>
      </c>
      <c r="D3727" s="62">
        <f t="shared" si="116"/>
        <v>3.1942665866575245E-3</v>
      </c>
      <c r="E3727">
        <v>-6.0101256677270835E-3</v>
      </c>
      <c r="G3727">
        <v>3720</v>
      </c>
      <c r="H3727">
        <f t="shared" ca="1" si="117"/>
        <v>7.7638245593962315E-3</v>
      </c>
    </row>
    <row r="3728" spans="2:8" x14ac:dyDescent="0.3">
      <c r="B3728" s="205">
        <v>45373</v>
      </c>
      <c r="C3728" s="81">
        <v>520.79998799999998</v>
      </c>
      <c r="D3728" s="62">
        <f t="shared" si="116"/>
        <v>-4.6053841810435078E-2</v>
      </c>
      <c r="E3728">
        <v>-6.0120697162996352E-3</v>
      </c>
      <c r="G3728">
        <v>3721</v>
      </c>
      <c r="H3728">
        <f t="shared" ca="1" si="117"/>
        <v>-2.5780627839711637E-2</v>
      </c>
    </row>
    <row r="3729" spans="2:8" x14ac:dyDescent="0.3">
      <c r="B3729" s="205">
        <v>44838</v>
      </c>
      <c r="C3729" s="81">
        <v>545.94274900000005</v>
      </c>
      <c r="D3729" s="62">
        <f t="shared" si="116"/>
        <v>0.15948779679538599</v>
      </c>
      <c r="E3729">
        <v>-6.012778565022611E-3</v>
      </c>
      <c r="G3729">
        <v>3722</v>
      </c>
      <c r="H3729">
        <f t="shared" ca="1" si="117"/>
        <v>-1.0642985892750208E-2</v>
      </c>
    </row>
    <row r="3730" spans="2:8" x14ac:dyDescent="0.3">
      <c r="B3730" s="205">
        <v>43846</v>
      </c>
      <c r="C3730" s="81">
        <v>470.848206</v>
      </c>
      <c r="D3730" s="62">
        <f t="shared" si="116"/>
        <v>9.9679413677709827E-2</v>
      </c>
      <c r="E3730">
        <v>-6.0135554048317994E-3</v>
      </c>
      <c r="G3730">
        <v>3723</v>
      </c>
      <c r="H3730">
        <f t="shared" ca="1" si="117"/>
        <v>9.9419687575159621E-3</v>
      </c>
    </row>
    <row r="3731" spans="2:8" x14ac:dyDescent="0.3">
      <c r="B3731" s="205">
        <v>43508</v>
      </c>
      <c r="C3731" s="81">
        <v>428.16861</v>
      </c>
      <c r="D3731" s="62">
        <f t="shared" si="116"/>
        <v>0.46938164470782151</v>
      </c>
      <c r="E3731">
        <v>-6.0137650860599213E-3</v>
      </c>
      <c r="G3731">
        <v>3724</v>
      </c>
      <c r="H3731">
        <f t="shared" ca="1" si="117"/>
        <v>3.2167098292989913E-3</v>
      </c>
    </row>
    <row r="3732" spans="2:8" x14ac:dyDescent="0.3">
      <c r="B3732" s="205">
        <v>42541</v>
      </c>
      <c r="C3732" s="81">
        <v>291.39373799999998</v>
      </c>
      <c r="D3732" s="62">
        <f t="shared" si="116"/>
        <v>-0.40883357704628603</v>
      </c>
      <c r="E3732">
        <v>-6.028956206257088E-3</v>
      </c>
      <c r="G3732">
        <v>3725</v>
      </c>
      <c r="H3732">
        <f t="shared" ca="1" si="117"/>
        <v>-2.3203700569514787E-3</v>
      </c>
    </row>
    <row r="3733" spans="2:8" x14ac:dyDescent="0.3">
      <c r="B3733" s="205">
        <v>44046</v>
      </c>
      <c r="C3733" s="81">
        <v>492.913208</v>
      </c>
      <c r="D3733" s="62">
        <f t="shared" si="116"/>
        <v>0.37945211768183873</v>
      </c>
      <c r="E3733">
        <v>-6.0363555056549573E-3</v>
      </c>
      <c r="G3733">
        <v>3726</v>
      </c>
      <c r="H3733">
        <f t="shared" ca="1" si="117"/>
        <v>-2.5757060332109356E-2</v>
      </c>
    </row>
    <row r="3734" spans="2:8" x14ac:dyDescent="0.3">
      <c r="B3734" s="205">
        <v>43257</v>
      </c>
      <c r="C3734" s="81">
        <v>357.32534800000002</v>
      </c>
      <c r="D3734" s="62">
        <f t="shared" si="116"/>
        <v>-0.23758476245698065</v>
      </c>
      <c r="E3734">
        <v>-6.0382163350700532E-3</v>
      </c>
      <c r="G3734">
        <v>3727</v>
      </c>
      <c r="H3734">
        <f t="shared" ca="1" si="117"/>
        <v>4.0097075261589224E-3</v>
      </c>
    </row>
    <row r="3735" spans="2:8" x14ac:dyDescent="0.3">
      <c r="B3735" s="205">
        <v>43930</v>
      </c>
      <c r="C3735" s="81">
        <v>468.67550699999998</v>
      </c>
      <c r="D3735" s="62">
        <f t="shared" si="116"/>
        <v>-0.1198761589960726</v>
      </c>
      <c r="E3735">
        <v>-6.0413933818070122E-3</v>
      </c>
      <c r="G3735">
        <v>3728</v>
      </c>
      <c r="H3735">
        <f t="shared" ca="1" si="117"/>
        <v>-3.1575077489770037E-2</v>
      </c>
    </row>
    <row r="3736" spans="2:8" x14ac:dyDescent="0.3">
      <c r="B3736" s="205">
        <v>44586</v>
      </c>
      <c r="C3736" s="81">
        <v>532.51086399999997</v>
      </c>
      <c r="D3736" s="62">
        <f t="shared" si="116"/>
        <v>0.29854621194900716</v>
      </c>
      <c r="E3736">
        <v>-6.0427003183940809E-3</v>
      </c>
      <c r="G3736">
        <v>3729</v>
      </c>
      <c r="H3736">
        <f t="shared" ca="1" si="117"/>
        <v>2.0586381251485469E-2</v>
      </c>
    </row>
    <row r="3737" spans="2:8" x14ac:dyDescent="0.3">
      <c r="B3737" s="205">
        <v>43493</v>
      </c>
      <c r="C3737" s="81">
        <v>410.082336</v>
      </c>
      <c r="D3737" s="62">
        <f t="shared" si="116"/>
        <v>8.1129029308255998</v>
      </c>
      <c r="E3737">
        <v>-6.0464572955496315E-3</v>
      </c>
      <c r="G3737">
        <v>3730</v>
      </c>
      <c r="H3737">
        <f t="shared" ca="1" si="117"/>
        <v>-2.7994594511002717E-2</v>
      </c>
    </row>
    <row r="3738" spans="2:8" x14ac:dyDescent="0.3">
      <c r="B3738" s="205">
        <v>39363</v>
      </c>
      <c r="C3738" s="81">
        <v>45.000186999999997</v>
      </c>
      <c r="D3738" s="62">
        <f t="shared" si="116"/>
        <v>-0.8986930423442796</v>
      </c>
      <c r="E3738">
        <v>-6.0492914011274256E-3</v>
      </c>
      <c r="G3738">
        <v>3731</v>
      </c>
      <c r="H3738">
        <f t="shared" ca="1" si="117"/>
        <v>5.0848652305917853E-3</v>
      </c>
    </row>
    <row r="3739" spans="2:8" x14ac:dyDescent="0.3">
      <c r="B3739" s="205">
        <v>43818</v>
      </c>
      <c r="C3739" s="81">
        <v>444.19641100000001</v>
      </c>
      <c r="D3739" s="62">
        <f t="shared" si="116"/>
        <v>2.7622270168653564</v>
      </c>
      <c r="E3739">
        <v>-6.0501135412315771E-3</v>
      </c>
      <c r="G3739">
        <v>3732</v>
      </c>
      <c r="H3739">
        <f t="shared" ca="1" si="117"/>
        <v>-2.5945491578596276E-2</v>
      </c>
    </row>
    <row r="3740" spans="2:8" x14ac:dyDescent="0.3">
      <c r="B3740" s="205">
        <v>41191</v>
      </c>
      <c r="C3740" s="81">
        <v>118.067413</v>
      </c>
      <c r="D3740" s="62">
        <f t="shared" si="116"/>
        <v>0.35859859285363554</v>
      </c>
      <c r="E3740">
        <v>-6.0583866067376599E-3</v>
      </c>
      <c r="G3740">
        <v>3733</v>
      </c>
      <c r="H3740">
        <f t="shared" ca="1" si="117"/>
        <v>1.1042874579922837E-2</v>
      </c>
    </row>
    <row r="3741" spans="2:8" x14ac:dyDescent="0.3">
      <c r="B3741" s="205">
        <v>40518</v>
      </c>
      <c r="C3741" s="81">
        <v>86.903824</v>
      </c>
      <c r="D3741" s="62">
        <f t="shared" si="116"/>
        <v>0.21385816388383885</v>
      </c>
      <c r="E3741">
        <v>-6.063614390696275E-3</v>
      </c>
      <c r="G3741">
        <v>3734</v>
      </c>
      <c r="H3741">
        <f t="shared" ca="1" si="117"/>
        <v>-2.1421418589154639E-2</v>
      </c>
    </row>
    <row r="3742" spans="2:8" x14ac:dyDescent="0.3">
      <c r="B3742" s="205">
        <v>40129</v>
      </c>
      <c r="C3742" s="81">
        <v>71.593063000000001</v>
      </c>
      <c r="D3742" s="62">
        <f t="shared" si="116"/>
        <v>-0.86529997554092186</v>
      </c>
      <c r="E3742">
        <v>-6.0644412532997391E-3</v>
      </c>
      <c r="G3742">
        <v>3735</v>
      </c>
      <c r="H3742">
        <f t="shared" ca="1" si="117"/>
        <v>1.1894217724866929E-2</v>
      </c>
    </row>
    <row r="3743" spans="2:8" x14ac:dyDescent="0.3">
      <c r="B3743" s="205">
        <v>45357</v>
      </c>
      <c r="C3743" s="81">
        <v>531.5</v>
      </c>
      <c r="D3743" s="62">
        <f t="shared" si="116"/>
        <v>2.955480109452573E-2</v>
      </c>
      <c r="E3743">
        <v>-6.0776063581112674E-3</v>
      </c>
      <c r="G3743">
        <v>3736</v>
      </c>
      <c r="H3743">
        <f t="shared" ca="1" si="117"/>
        <v>1.0739965535489521E-2</v>
      </c>
    </row>
    <row r="3744" spans="2:8" x14ac:dyDescent="0.3">
      <c r="B3744" s="205">
        <v>44334</v>
      </c>
      <c r="C3744" s="81">
        <v>516.24255400000004</v>
      </c>
      <c r="D3744" s="62">
        <f t="shared" si="116"/>
        <v>-1.707428941052588E-2</v>
      </c>
      <c r="E3744">
        <v>-6.0819918615953334E-3</v>
      </c>
      <c r="G3744">
        <v>3737</v>
      </c>
      <c r="H3744">
        <f t="shared" ca="1" si="117"/>
        <v>9.6105475589183531E-3</v>
      </c>
    </row>
    <row r="3745" spans="2:8" x14ac:dyDescent="0.3">
      <c r="B3745" s="205">
        <v>45043</v>
      </c>
      <c r="C3745" s="81">
        <v>525.21014400000001</v>
      </c>
      <c r="D3745" s="62">
        <f t="shared" si="116"/>
        <v>-9.224358085992361E-3</v>
      </c>
      <c r="E3745">
        <v>-6.0901369702263449E-3</v>
      </c>
      <c r="G3745">
        <v>3738</v>
      </c>
      <c r="H3745">
        <f t="shared" ca="1" si="117"/>
        <v>-3.0550420104613247E-2</v>
      </c>
    </row>
    <row r="3746" spans="2:8" x14ac:dyDescent="0.3">
      <c r="B3746" s="205">
        <v>45243</v>
      </c>
      <c r="C3746" s="81">
        <v>530.09997599999997</v>
      </c>
      <c r="D3746" s="62">
        <f t="shared" si="116"/>
        <v>0.64036629402665113</v>
      </c>
      <c r="E3746">
        <v>-6.0935598504648662E-3</v>
      </c>
      <c r="G3746">
        <v>3739</v>
      </c>
      <c r="H3746">
        <f t="shared" ca="1" si="117"/>
        <v>-2.3854036628545801E-2</v>
      </c>
    </row>
    <row r="3747" spans="2:8" x14ac:dyDescent="0.3">
      <c r="B3747" s="205">
        <v>43066</v>
      </c>
      <c r="C3747" s="81">
        <v>323.159515</v>
      </c>
      <c r="D3747" s="62">
        <f t="shared" si="116"/>
        <v>2.4132616313539246</v>
      </c>
      <c r="E3747">
        <v>-6.0958867141495737E-3</v>
      </c>
      <c r="G3747">
        <v>3740</v>
      </c>
      <c r="H3747">
        <f t="shared" ca="1" si="117"/>
        <v>-5.3606965590384846E-3</v>
      </c>
    </row>
    <row r="3748" spans="2:8" x14ac:dyDescent="0.3">
      <c r="B3748" s="205">
        <v>41001</v>
      </c>
      <c r="C3748" s="81">
        <v>94.677627999999999</v>
      </c>
      <c r="D3748" s="62">
        <f t="shared" si="116"/>
        <v>-0.63516107263790555</v>
      </c>
      <c r="E3748">
        <v>-6.0975260897800755E-3</v>
      </c>
      <c r="G3748">
        <v>3741</v>
      </c>
      <c r="H3748">
        <f t="shared" ca="1" si="117"/>
        <v>9.2608405051161705E-3</v>
      </c>
    </row>
    <row r="3749" spans="2:8" x14ac:dyDescent="0.3">
      <c r="B3749" s="205">
        <v>42754</v>
      </c>
      <c r="C3749" s="81">
        <v>259.50528000000003</v>
      </c>
      <c r="D3749" s="62">
        <f t="shared" si="116"/>
        <v>-0.49689081066614205</v>
      </c>
      <c r="E3749">
        <v>-6.1022624053262255E-3</v>
      </c>
      <c r="G3749">
        <v>3742</v>
      </c>
      <c r="H3749">
        <f t="shared" ca="1" si="117"/>
        <v>8.2923512241951172E-3</v>
      </c>
    </row>
    <row r="3750" spans="2:8" x14ac:dyDescent="0.3">
      <c r="B3750" s="205">
        <v>45034</v>
      </c>
      <c r="C3750" s="81">
        <v>515.80310099999997</v>
      </c>
      <c r="D3750" s="62">
        <f t="shared" si="116"/>
        <v>0.18786855470122188</v>
      </c>
      <c r="E3750">
        <v>-6.1056118275233454E-3</v>
      </c>
      <c r="G3750">
        <v>3743</v>
      </c>
      <c r="H3750">
        <f t="shared" ca="1" si="117"/>
        <v>-1.6969498722367738E-2</v>
      </c>
    </row>
    <row r="3751" spans="2:8" x14ac:dyDescent="0.3">
      <c r="B3751" s="205">
        <v>43349</v>
      </c>
      <c r="C3751" s="81">
        <v>434.22573899999998</v>
      </c>
      <c r="D3751" s="62">
        <f t="shared" si="116"/>
        <v>0.21742610655959421</v>
      </c>
      <c r="E3751">
        <v>-6.1281272054589048E-3</v>
      </c>
      <c r="G3751">
        <v>3744</v>
      </c>
      <c r="H3751">
        <f t="shared" ca="1" si="117"/>
        <v>-2.8318612726470356E-2</v>
      </c>
    </row>
    <row r="3752" spans="2:8" x14ac:dyDescent="0.3">
      <c r="B3752" s="205">
        <v>43301</v>
      </c>
      <c r="C3752" s="81">
        <v>356.67523199999999</v>
      </c>
      <c r="D3752" s="62">
        <f t="shared" si="116"/>
        <v>63.1312013757071</v>
      </c>
      <c r="E3752">
        <v>-6.1282702628934196E-3</v>
      </c>
      <c r="G3752">
        <v>3745</v>
      </c>
      <c r="H3752">
        <f t="shared" ca="1" si="117"/>
        <v>3.728893956630467E-2</v>
      </c>
    </row>
    <row r="3753" spans="2:8" x14ac:dyDescent="0.3">
      <c r="B3753" s="205">
        <v>37607</v>
      </c>
      <c r="C3753" s="81">
        <v>5.5616490000000001</v>
      </c>
      <c r="D3753" s="62">
        <f t="shared" si="116"/>
        <v>-0.95235964253805805</v>
      </c>
      <c r="E3753">
        <v>-6.1345845176660118E-3</v>
      </c>
      <c r="G3753">
        <v>3746</v>
      </c>
      <c r="H3753">
        <f t="shared" ca="1" si="117"/>
        <v>-6.0060464427845364E-2</v>
      </c>
    </row>
    <row r="3754" spans="2:8" x14ac:dyDescent="0.3">
      <c r="B3754" s="205">
        <v>41260</v>
      </c>
      <c r="C3754" s="81">
        <v>116.742386</v>
      </c>
      <c r="D3754" s="62">
        <f t="shared" si="116"/>
        <v>-0.7850574594808819</v>
      </c>
      <c r="E3754">
        <v>-6.1584228054823633E-3</v>
      </c>
      <c r="G3754">
        <v>3747</v>
      </c>
      <c r="H3754">
        <f t="shared" ca="1" si="117"/>
        <v>2.8437507139326807E-3</v>
      </c>
    </row>
    <row r="3755" spans="2:8" x14ac:dyDescent="0.3">
      <c r="B3755" s="205">
        <v>44883</v>
      </c>
      <c r="C3755" s="81">
        <v>543.13299600000005</v>
      </c>
      <c r="D3755" s="62">
        <f t="shared" si="116"/>
        <v>5.359745442033887</v>
      </c>
      <c r="E3755">
        <v>-6.1605882949378648E-3</v>
      </c>
      <c r="G3755">
        <v>3748</v>
      </c>
      <c r="H3755">
        <f t="shared" ca="1" si="117"/>
        <v>-2.0569939772702751E-2</v>
      </c>
    </row>
    <row r="3756" spans="2:8" x14ac:dyDescent="0.3">
      <c r="B3756" s="205">
        <v>40521</v>
      </c>
      <c r="C3756" s="81">
        <v>85.401687999999993</v>
      </c>
      <c r="D3756" s="62">
        <f t="shared" si="116"/>
        <v>-2.6816986512212267E-2</v>
      </c>
      <c r="E3756">
        <v>-6.1694362202582868E-3</v>
      </c>
      <c r="G3756">
        <v>3749</v>
      </c>
      <c r="H3756">
        <f t="shared" ca="1" si="117"/>
        <v>-6.0736012654802801E-2</v>
      </c>
    </row>
    <row r="3757" spans="2:8" x14ac:dyDescent="0.3">
      <c r="B3757" s="205">
        <v>40354</v>
      </c>
      <c r="C3757" s="81">
        <v>87.755013000000005</v>
      </c>
      <c r="D3757" s="62">
        <f t="shared" si="116"/>
        <v>1.8705132230007856E-2</v>
      </c>
      <c r="E3757">
        <v>-6.183360756575715E-3</v>
      </c>
      <c r="G3757">
        <v>3750</v>
      </c>
      <c r="H3757">
        <f t="shared" ca="1" si="117"/>
        <v>3.8889110225219119E-2</v>
      </c>
    </row>
    <row r="3758" spans="2:8" x14ac:dyDescent="0.3">
      <c r="B3758" s="205">
        <v>40926</v>
      </c>
      <c r="C3758" s="81">
        <v>86.143683999999993</v>
      </c>
      <c r="D3758" s="62">
        <f t="shared" si="116"/>
        <v>-0.48944075095063294</v>
      </c>
      <c r="E3758">
        <v>-6.1855669151613373E-3</v>
      </c>
      <c r="G3758">
        <v>3751</v>
      </c>
      <c r="H3758">
        <f t="shared" ca="1" si="117"/>
        <v>1.4637346046284548E-2</v>
      </c>
    </row>
    <row r="3759" spans="2:8" x14ac:dyDescent="0.3">
      <c r="B3759" s="205">
        <v>41816</v>
      </c>
      <c r="C3759" s="81">
        <v>168.72416699999999</v>
      </c>
      <c r="D3759" s="62">
        <f t="shared" si="116"/>
        <v>-0.68732649905464471</v>
      </c>
      <c r="E3759">
        <v>-6.1862201874936275E-3</v>
      </c>
      <c r="G3759">
        <v>3752</v>
      </c>
      <c r="H3759">
        <f t="shared" ca="1" si="117"/>
        <v>2.1904524442302807E-2</v>
      </c>
    </row>
    <row r="3760" spans="2:8" x14ac:dyDescent="0.3">
      <c r="B3760" s="205">
        <v>44938</v>
      </c>
      <c r="C3760" s="81">
        <v>539.61773700000003</v>
      </c>
      <c r="D3760" s="62">
        <f t="shared" si="116"/>
        <v>88.30577583828574</v>
      </c>
      <c r="E3760">
        <v>-6.200360041258947E-3</v>
      </c>
      <c r="G3760">
        <v>3753</v>
      </c>
      <c r="H3760">
        <f t="shared" ca="1" si="117"/>
        <v>2.2919344074468995E-2</v>
      </c>
    </row>
    <row r="3761" spans="2:8" x14ac:dyDescent="0.3">
      <c r="B3761" s="205">
        <v>37480</v>
      </c>
      <c r="C3761" s="81">
        <v>6.0423609999999996</v>
      </c>
      <c r="D3761" s="62">
        <f t="shared" si="116"/>
        <v>-0.9477971208713355</v>
      </c>
      <c r="E3761">
        <v>-6.2037012670886011E-3</v>
      </c>
      <c r="G3761">
        <v>3754</v>
      </c>
      <c r="H3761">
        <f t="shared" ca="1" si="117"/>
        <v>-2.7358159329715855E-2</v>
      </c>
    </row>
    <row r="3762" spans="2:8" x14ac:dyDescent="0.3">
      <c r="B3762" s="205">
        <v>41222</v>
      </c>
      <c r="C3762" s="81">
        <v>115.747658</v>
      </c>
      <c r="D3762" s="62">
        <f t="shared" si="116"/>
        <v>-0.61528903358021692</v>
      </c>
      <c r="E3762">
        <v>-6.2112751548684501E-3</v>
      </c>
      <c r="G3762">
        <v>3755</v>
      </c>
      <c r="H3762">
        <f t="shared" ca="1" si="117"/>
        <v>-1.7511331671301499E-2</v>
      </c>
    </row>
    <row r="3763" spans="2:8" x14ac:dyDescent="0.3">
      <c r="B3763" s="205">
        <v>43025</v>
      </c>
      <c r="C3763" s="81">
        <v>300.86914100000001</v>
      </c>
      <c r="D3763" s="62">
        <f t="shared" si="116"/>
        <v>-0.48800906646010306</v>
      </c>
      <c r="E3763">
        <v>-6.212079109655092E-3</v>
      </c>
      <c r="G3763">
        <v>3756</v>
      </c>
      <c r="H3763">
        <f t="shared" ca="1" si="117"/>
        <v>3.2672139061064247E-2</v>
      </c>
    </row>
    <row r="3764" spans="2:8" x14ac:dyDescent="0.3">
      <c r="B3764" s="205">
        <v>44511</v>
      </c>
      <c r="C3764" s="81">
        <v>587.64544699999999</v>
      </c>
      <c r="D3764" s="62">
        <f t="shared" si="116"/>
        <v>0.42217937637189551</v>
      </c>
      <c r="E3764">
        <v>-6.2215511275314729E-3</v>
      </c>
      <c r="G3764">
        <v>3757</v>
      </c>
      <c r="H3764">
        <f t="shared" ca="1" si="117"/>
        <v>-1.3407101876955565E-2</v>
      </c>
    </row>
    <row r="3765" spans="2:8" x14ac:dyDescent="0.3">
      <c r="B3765" s="205">
        <v>43488</v>
      </c>
      <c r="C3765" s="81">
        <v>413.20065299999999</v>
      </c>
      <c r="D3765" s="62">
        <f t="shared" si="116"/>
        <v>1.715929302447526</v>
      </c>
      <c r="E3765">
        <v>-6.2305470297765132E-3</v>
      </c>
      <c r="G3765">
        <v>3758</v>
      </c>
      <c r="H3765">
        <f t="shared" ca="1" si="117"/>
        <v>-3.9539623043997184E-2</v>
      </c>
    </row>
    <row r="3766" spans="2:8" x14ac:dyDescent="0.3">
      <c r="B3766" s="205">
        <v>41542</v>
      </c>
      <c r="C3766" s="81">
        <v>152.13969399999999</v>
      </c>
      <c r="D3766" s="62">
        <f t="shared" si="116"/>
        <v>-0.42668649715861801</v>
      </c>
      <c r="E3766">
        <v>-6.2368917587962737E-3</v>
      </c>
      <c r="G3766">
        <v>3759</v>
      </c>
      <c r="H3766">
        <f t="shared" ca="1" si="117"/>
        <v>3.2834557874096205E-2</v>
      </c>
    </row>
    <row r="3767" spans="2:8" x14ac:dyDescent="0.3">
      <c r="B3767" s="205">
        <v>42193</v>
      </c>
      <c r="C3767" s="81">
        <v>265.36910999999998</v>
      </c>
      <c r="D3767" s="62">
        <f t="shared" si="116"/>
        <v>4.6180363515714022</v>
      </c>
      <c r="E3767">
        <v>-6.2414366115866645E-3</v>
      </c>
      <c r="G3767">
        <v>3760</v>
      </c>
      <c r="H3767">
        <f t="shared" ca="1" si="117"/>
        <v>4.2875511370444E-2</v>
      </c>
    </row>
    <row r="3768" spans="2:8" x14ac:dyDescent="0.3">
      <c r="B3768" s="205">
        <v>39436</v>
      </c>
      <c r="C3768" s="81">
        <v>47.235207000000003</v>
      </c>
      <c r="D3768" s="62">
        <f t="shared" si="116"/>
        <v>-0.31903727299864226</v>
      </c>
      <c r="E3768">
        <v>-6.2470568600282803E-3</v>
      </c>
      <c r="G3768">
        <v>3761</v>
      </c>
      <c r="H3768">
        <f t="shared" ca="1" si="117"/>
        <v>-3.9376374340713227E-2</v>
      </c>
    </row>
    <row r="3769" spans="2:8" x14ac:dyDescent="0.3">
      <c r="B3769" s="205">
        <v>40178</v>
      </c>
      <c r="C3769" s="81">
        <v>69.365334000000004</v>
      </c>
      <c r="D3769" s="62">
        <f t="shared" si="116"/>
        <v>-0.87511999153012821</v>
      </c>
      <c r="E3769">
        <v>-6.2579873071253291E-3</v>
      </c>
      <c r="G3769">
        <v>3762</v>
      </c>
      <c r="H3769">
        <f t="shared" ca="1" si="117"/>
        <v>4.5428694367198805E-3</v>
      </c>
    </row>
    <row r="3770" spans="2:8" x14ac:dyDescent="0.3">
      <c r="B3770" s="205">
        <v>44819</v>
      </c>
      <c r="C3770" s="81">
        <v>555.455872</v>
      </c>
      <c r="D3770" s="62">
        <f t="shared" si="116"/>
        <v>5.0289902742544514</v>
      </c>
      <c r="E3770">
        <v>-6.261022511979763E-3</v>
      </c>
      <c r="G3770">
        <v>3763</v>
      </c>
      <c r="H3770">
        <f t="shared" ca="1" si="117"/>
        <v>4.2106182236977662E-3</v>
      </c>
    </row>
    <row r="3771" spans="2:8" x14ac:dyDescent="0.3">
      <c r="B3771" s="205">
        <v>40984</v>
      </c>
      <c r="C3771" s="81">
        <v>92.130829000000006</v>
      </c>
      <c r="D3771" s="62">
        <f t="shared" si="116"/>
        <v>-0.82351299113052234</v>
      </c>
      <c r="E3771">
        <v>-6.2651865296159499E-3</v>
      </c>
      <c r="G3771">
        <v>3764</v>
      </c>
      <c r="H3771">
        <f t="shared" ca="1" si="117"/>
        <v>-1.2209654412879731E-2</v>
      </c>
    </row>
    <row r="3772" spans="2:8" x14ac:dyDescent="0.3">
      <c r="B3772" s="205">
        <v>44348</v>
      </c>
      <c r="C3772" s="81">
        <v>522.02612299999998</v>
      </c>
      <c r="D3772" s="62">
        <f t="shared" si="116"/>
        <v>54.408592232592355</v>
      </c>
      <c r="E3772">
        <v>-6.2910261106734703E-3</v>
      </c>
      <c r="G3772">
        <v>3765</v>
      </c>
      <c r="H3772">
        <f t="shared" ca="1" si="117"/>
        <v>6.276376643660213E-3</v>
      </c>
    </row>
    <row r="3773" spans="2:8" x14ac:dyDescent="0.3">
      <c r="B3773" s="205">
        <v>38181</v>
      </c>
      <c r="C3773" s="81">
        <v>9.4213930000000001</v>
      </c>
      <c r="D3773" s="62">
        <f t="shared" si="116"/>
        <v>-0.95808172628775146</v>
      </c>
      <c r="E3773">
        <v>-6.3029260579304785E-3</v>
      </c>
      <c r="G3773">
        <v>3766</v>
      </c>
      <c r="H3773">
        <f t="shared" ca="1" si="117"/>
        <v>3.1017968015544229E-2</v>
      </c>
    </row>
    <row r="3774" spans="2:8" x14ac:dyDescent="0.3">
      <c r="B3774" s="205">
        <v>41978</v>
      </c>
      <c r="C3774" s="81">
        <v>224.756226</v>
      </c>
      <c r="D3774" s="62">
        <f t="shared" si="116"/>
        <v>-0.54661822379768643</v>
      </c>
      <c r="E3774">
        <v>-6.3278209450124429E-3</v>
      </c>
      <c r="G3774">
        <v>3767</v>
      </c>
      <c r="H3774">
        <f t="shared" ca="1" si="117"/>
        <v>2.2351883699549699E-2</v>
      </c>
    </row>
    <row r="3775" spans="2:8" x14ac:dyDescent="0.3">
      <c r="B3775" s="205">
        <v>44146</v>
      </c>
      <c r="C3775" s="81">
        <v>495.73281900000001</v>
      </c>
      <c r="D3775" s="62">
        <f t="shared" si="116"/>
        <v>11.331776585887226</v>
      </c>
      <c r="E3775">
        <v>-6.3322093537187749E-3</v>
      </c>
      <c r="G3775">
        <v>3768</v>
      </c>
      <c r="H3775">
        <f t="shared" ca="1" si="117"/>
        <v>1.4695073589892312E-2</v>
      </c>
    </row>
    <row r="3776" spans="2:8" x14ac:dyDescent="0.3">
      <c r="B3776" s="205">
        <v>39643</v>
      </c>
      <c r="C3776" s="81">
        <v>40.199627</v>
      </c>
      <c r="D3776" s="62">
        <f t="shared" si="116"/>
        <v>-0.66575254127291827</v>
      </c>
      <c r="E3776">
        <v>-6.3391699913622895E-3</v>
      </c>
      <c r="G3776">
        <v>3769</v>
      </c>
      <c r="H3776">
        <f t="shared" ca="1" si="117"/>
        <v>-1.0629209326626907E-2</v>
      </c>
    </row>
    <row r="3777" spans="2:8" x14ac:dyDescent="0.3">
      <c r="B3777" s="205">
        <v>41311</v>
      </c>
      <c r="C3777" s="81">
        <v>120.269058</v>
      </c>
      <c r="D3777" s="62">
        <f t="shared" si="116"/>
        <v>-0.15465933326664455</v>
      </c>
      <c r="E3777">
        <v>-6.3506562709988983E-3</v>
      </c>
      <c r="G3777">
        <v>3770</v>
      </c>
      <c r="H3777">
        <f t="shared" ca="1" si="117"/>
        <v>-7.1649961817516908E-3</v>
      </c>
    </row>
    <row r="3778" spans="2:8" x14ac:dyDescent="0.3">
      <c r="B3778" s="205">
        <v>41464</v>
      </c>
      <c r="C3778" s="81">
        <v>142.27288799999999</v>
      </c>
      <c r="D3778" s="62">
        <f t="shared" si="116"/>
        <v>-0.67177444201380521</v>
      </c>
      <c r="E3778">
        <v>-6.3510874682366405E-3</v>
      </c>
      <c r="G3778">
        <v>3771</v>
      </c>
      <c r="H3778">
        <f t="shared" ca="1" si="117"/>
        <v>-1.5098114851710621E-2</v>
      </c>
    </row>
    <row r="3779" spans="2:8" x14ac:dyDescent="0.3">
      <c r="B3779" s="205">
        <v>43332</v>
      </c>
      <c r="C3779" s="81">
        <v>433.46072400000003</v>
      </c>
      <c r="D3779" s="62">
        <f t="shared" si="116"/>
        <v>0.57862031167876893</v>
      </c>
      <c r="E3779">
        <v>-6.3568458743549642E-3</v>
      </c>
      <c r="G3779">
        <v>3772</v>
      </c>
      <c r="H3779">
        <f t="shared" ca="1" si="117"/>
        <v>9.9387820861339023E-3</v>
      </c>
    </row>
    <row r="3780" spans="2:8" x14ac:dyDescent="0.3">
      <c r="B3780" s="205">
        <v>42209</v>
      </c>
      <c r="C3780" s="81">
        <v>274.58200099999999</v>
      </c>
      <c r="D3780" s="62">
        <f t="shared" si="116"/>
        <v>50.306035524938494</v>
      </c>
      <c r="E3780">
        <v>-6.3664314480034274E-3</v>
      </c>
      <c r="G3780">
        <v>3773</v>
      </c>
      <c r="H3780">
        <f t="shared" ca="1" si="117"/>
        <v>1.3331258069655561E-3</v>
      </c>
    </row>
    <row r="3781" spans="2:8" x14ac:dyDescent="0.3">
      <c r="B3781" s="205">
        <v>37770</v>
      </c>
      <c r="C3781" s="81">
        <v>5.3518460000000001</v>
      </c>
      <c r="D3781" s="62">
        <f t="shared" si="116"/>
        <v>-9.9486547856717997E-2</v>
      </c>
      <c r="E3781">
        <v>-6.3739086183019775E-3</v>
      </c>
      <c r="G3781">
        <v>3774</v>
      </c>
      <c r="H3781">
        <f t="shared" ca="1" si="117"/>
        <v>-4.6949872541397028E-2</v>
      </c>
    </row>
    <row r="3782" spans="2:8" x14ac:dyDescent="0.3">
      <c r="B3782" s="205">
        <v>37797</v>
      </c>
      <c r="C3782" s="81">
        <v>5.9431050000000001</v>
      </c>
      <c r="D3782" s="62">
        <f t="shared" si="116"/>
        <v>-0.91678463935711774</v>
      </c>
      <c r="E3782">
        <v>-6.3772633441610532E-3</v>
      </c>
      <c r="G3782">
        <v>3775</v>
      </c>
      <c r="H3782">
        <f t="shared" ca="1" si="117"/>
        <v>3.0865561431107301E-3</v>
      </c>
    </row>
    <row r="3783" spans="2:8" x14ac:dyDescent="0.3">
      <c r="B3783" s="205">
        <v>40143</v>
      </c>
      <c r="C3783" s="81">
        <v>71.418364999999994</v>
      </c>
      <c r="D3783" s="62">
        <f t="shared" si="116"/>
        <v>-0.39876987959405114</v>
      </c>
      <c r="E3783">
        <v>-6.3804993688104626E-3</v>
      </c>
      <c r="G3783">
        <v>3776</v>
      </c>
      <c r="H3783">
        <f t="shared" ca="1" si="117"/>
        <v>1.016172286826432E-2</v>
      </c>
    </row>
    <row r="3784" spans="2:8" x14ac:dyDescent="0.3">
      <c r="B3784" s="205">
        <v>41190</v>
      </c>
      <c r="C3784" s="81">
        <v>118.787071</v>
      </c>
      <c r="D3784" s="62">
        <f t="shared" ref="D3784:D3847" si="118">(C3784-C3785)/C3785</f>
        <v>2.0281432565545789</v>
      </c>
      <c r="E3784">
        <v>-6.395710561646676E-3</v>
      </c>
      <c r="G3784">
        <v>3777</v>
      </c>
      <c r="H3784">
        <f t="shared" ca="1" si="117"/>
        <v>-2.1948868535182024E-2</v>
      </c>
    </row>
    <row r="3785" spans="2:8" x14ac:dyDescent="0.3">
      <c r="B3785" s="205">
        <v>39213</v>
      </c>
      <c r="C3785" s="81">
        <v>39.227691999999998</v>
      </c>
      <c r="D3785" s="62">
        <f t="shared" si="118"/>
        <v>-0.89853762649591862</v>
      </c>
      <c r="E3785">
        <v>-6.403539853224411E-3</v>
      </c>
      <c r="G3785">
        <v>3778</v>
      </c>
      <c r="H3785">
        <f t="shared" ref="H3785:H3848" ca="1" si="119">_xlfn.NORM.INV(RAND(),N$10,N$11)</f>
        <v>-2.8455694155006157E-3</v>
      </c>
    </row>
    <row r="3786" spans="2:8" x14ac:dyDescent="0.3">
      <c r="B3786" s="205">
        <v>43622</v>
      </c>
      <c r="C3786" s="81">
        <v>386.62304699999999</v>
      </c>
      <c r="D3786" s="62">
        <f t="shared" si="118"/>
        <v>0.41808376696594707</v>
      </c>
      <c r="E3786">
        <v>-6.4109094821438806E-3</v>
      </c>
      <c r="G3786">
        <v>3779</v>
      </c>
      <c r="H3786">
        <f t="shared" ca="1" si="119"/>
        <v>-2.3285789103867933E-2</v>
      </c>
    </row>
    <row r="3787" spans="2:8" x14ac:dyDescent="0.3">
      <c r="B3787" s="205">
        <v>42213</v>
      </c>
      <c r="C3787" s="81">
        <v>272.63766500000003</v>
      </c>
      <c r="D3787" s="62">
        <f t="shared" si="118"/>
        <v>-4.0449736585288554E-2</v>
      </c>
      <c r="E3787">
        <v>-6.4113221507389245E-3</v>
      </c>
      <c r="G3787">
        <v>3780</v>
      </c>
      <c r="H3787">
        <f t="shared" ca="1" si="119"/>
        <v>-6.7116468655723837E-3</v>
      </c>
    </row>
    <row r="3788" spans="2:8" x14ac:dyDescent="0.3">
      <c r="B3788" s="205">
        <v>42933</v>
      </c>
      <c r="C3788" s="81">
        <v>284.13067599999999</v>
      </c>
      <c r="D3788" s="62">
        <f t="shared" si="118"/>
        <v>-0.47346488466763398</v>
      </c>
      <c r="E3788">
        <v>-6.4123719238240963E-3</v>
      </c>
      <c r="G3788">
        <v>3781</v>
      </c>
      <c r="H3788">
        <f t="shared" ca="1" si="119"/>
        <v>1.2904760548674836E-2</v>
      </c>
    </row>
    <row r="3789" spans="2:8" x14ac:dyDescent="0.3">
      <c r="B3789" s="205">
        <v>44614</v>
      </c>
      <c r="C3789" s="81">
        <v>539.62341300000003</v>
      </c>
      <c r="D3789" s="62">
        <f t="shared" si="118"/>
        <v>5.5701740360666454</v>
      </c>
      <c r="E3789">
        <v>-6.4124968116955929E-3</v>
      </c>
      <c r="G3789">
        <v>3782</v>
      </c>
      <c r="H3789">
        <f t="shared" ca="1" si="119"/>
        <v>-2.003239737066358E-3</v>
      </c>
    </row>
    <row r="3790" spans="2:8" x14ac:dyDescent="0.3">
      <c r="B3790" s="205">
        <v>40577</v>
      </c>
      <c r="C3790" s="81">
        <v>82.132285999999993</v>
      </c>
      <c r="D3790" s="62">
        <f t="shared" si="118"/>
        <v>-0.84617982179200701</v>
      </c>
      <c r="E3790">
        <v>-6.4135412399187056E-3</v>
      </c>
      <c r="G3790">
        <v>3783</v>
      </c>
      <c r="H3790">
        <f t="shared" ca="1" si="119"/>
        <v>-1.4078912075447942E-2</v>
      </c>
    </row>
    <row r="3791" spans="2:8" x14ac:dyDescent="0.3">
      <c r="B3791" s="205">
        <v>45330</v>
      </c>
      <c r="C3791" s="81">
        <v>533.95001200000002</v>
      </c>
      <c r="D3791" s="62">
        <f t="shared" si="118"/>
        <v>5.9639441548931325E-2</v>
      </c>
      <c r="E3791">
        <v>-6.419821075408093E-3</v>
      </c>
      <c r="G3791">
        <v>3784</v>
      </c>
      <c r="H3791">
        <f t="shared" ca="1" si="119"/>
        <v>3.6775362970174107E-2</v>
      </c>
    </row>
    <row r="3792" spans="2:8" x14ac:dyDescent="0.3">
      <c r="B3792" s="205">
        <v>44235</v>
      </c>
      <c r="C3792" s="81">
        <v>503.89782700000001</v>
      </c>
      <c r="D3792" s="62">
        <f t="shared" si="118"/>
        <v>42.825948482762428</v>
      </c>
      <c r="E3792">
        <v>-6.4207638614897471E-3</v>
      </c>
      <c r="G3792">
        <v>3785</v>
      </c>
      <c r="H3792">
        <f t="shared" ca="1" si="119"/>
        <v>-3.9852176353967015E-3</v>
      </c>
    </row>
    <row r="3793" spans="2:8" x14ac:dyDescent="0.3">
      <c r="B3793" s="205">
        <v>37986</v>
      </c>
      <c r="C3793" s="81">
        <v>11.497705</v>
      </c>
      <c r="D3793" s="62">
        <f t="shared" si="118"/>
        <v>-0.95530029851481568</v>
      </c>
      <c r="E3793">
        <v>-6.4251325412585953E-3</v>
      </c>
      <c r="G3793">
        <v>3786</v>
      </c>
      <c r="H3793">
        <f t="shared" ca="1" si="119"/>
        <v>1.7169771851578398E-2</v>
      </c>
    </row>
    <row r="3794" spans="2:8" x14ac:dyDescent="0.3">
      <c r="B3794" s="205">
        <v>42285</v>
      </c>
      <c r="C3794" s="81">
        <v>257.221069</v>
      </c>
      <c r="D3794" s="62">
        <f t="shared" si="118"/>
        <v>-0.53885526183474097</v>
      </c>
      <c r="E3794">
        <v>-6.4376408465454792E-3</v>
      </c>
      <c r="G3794">
        <v>3787</v>
      </c>
      <c r="H3794">
        <f t="shared" ca="1" si="119"/>
        <v>-2.4292345644420416E-2</v>
      </c>
    </row>
    <row r="3795" spans="2:8" x14ac:dyDescent="0.3">
      <c r="B3795" s="205">
        <v>44951</v>
      </c>
      <c r="C3795" s="81">
        <v>557.78814699999998</v>
      </c>
      <c r="D3795" s="62">
        <f t="shared" si="118"/>
        <v>0.53896353448292822</v>
      </c>
      <c r="E3795">
        <v>-6.4381256338733638E-3</v>
      </c>
      <c r="G3795">
        <v>3788</v>
      </c>
      <c r="H3795">
        <f t="shared" ca="1" si="119"/>
        <v>-3.8206146802757107E-2</v>
      </c>
    </row>
    <row r="3796" spans="2:8" x14ac:dyDescent="0.3">
      <c r="B3796" s="205">
        <v>43591</v>
      </c>
      <c r="C3796" s="81">
        <v>362.444031</v>
      </c>
      <c r="D3796" s="62">
        <f t="shared" si="118"/>
        <v>6.3974751835061241</v>
      </c>
      <c r="E3796">
        <v>-6.444085825784835E-3</v>
      </c>
      <c r="G3796">
        <v>3789</v>
      </c>
      <c r="H3796">
        <f t="shared" ca="1" si="119"/>
        <v>-3.6476655966150798E-3</v>
      </c>
    </row>
    <row r="3797" spans="2:8" x14ac:dyDescent="0.3">
      <c r="B3797" s="205">
        <v>39422</v>
      </c>
      <c r="C3797" s="81">
        <v>48.995640000000002</v>
      </c>
      <c r="D3797" s="62">
        <f t="shared" si="118"/>
        <v>-0.816497638899089</v>
      </c>
      <c r="E3797">
        <v>-6.4516026986607029E-3</v>
      </c>
      <c r="G3797">
        <v>3790</v>
      </c>
      <c r="H3797">
        <f t="shared" ca="1" si="119"/>
        <v>2.2246105550853369E-2</v>
      </c>
    </row>
    <row r="3798" spans="2:8" x14ac:dyDescent="0.3">
      <c r="B3798" s="205">
        <v>42857</v>
      </c>
      <c r="C3798" s="81">
        <v>267.00277699999998</v>
      </c>
      <c r="D3798" s="62">
        <f t="shared" si="118"/>
        <v>2.2755554305868504</v>
      </c>
      <c r="E3798">
        <v>-6.4516525871292398E-3</v>
      </c>
      <c r="G3798">
        <v>3791</v>
      </c>
      <c r="H3798">
        <f t="shared" ca="1" si="119"/>
        <v>-1.4828345807817414E-3</v>
      </c>
    </row>
    <row r="3799" spans="2:8" x14ac:dyDescent="0.3">
      <c r="B3799" s="205">
        <v>40582</v>
      </c>
      <c r="C3799" s="81">
        <v>81.513740999999996</v>
      </c>
      <c r="D3799" s="62">
        <f t="shared" si="118"/>
        <v>-0.30951907478887514</v>
      </c>
      <c r="E3799">
        <v>-6.4620758285364906E-3</v>
      </c>
      <c r="G3799">
        <v>3792</v>
      </c>
      <c r="H3799">
        <f t="shared" ca="1" si="119"/>
        <v>-1.2856604892227404E-2</v>
      </c>
    </row>
    <row r="3800" spans="2:8" x14ac:dyDescent="0.3">
      <c r="B3800" s="205">
        <v>41303</v>
      </c>
      <c r="C3800" s="81">
        <v>118.053574</v>
      </c>
      <c r="D3800" s="62">
        <f t="shared" si="118"/>
        <v>-0.54368143173117134</v>
      </c>
      <c r="E3800">
        <v>-6.4686819416409644E-3</v>
      </c>
      <c r="G3800">
        <v>3793</v>
      </c>
      <c r="H3800">
        <f t="shared" ca="1" si="119"/>
        <v>2.0579236636622936E-2</v>
      </c>
    </row>
    <row r="3801" spans="2:8" x14ac:dyDescent="0.3">
      <c r="B3801" s="205">
        <v>42801</v>
      </c>
      <c r="C3801" s="81">
        <v>258.70867900000002</v>
      </c>
      <c r="D3801" s="62">
        <f t="shared" si="118"/>
        <v>1.9425474654403883</v>
      </c>
      <c r="E3801">
        <v>-6.4784151715601571E-3</v>
      </c>
      <c r="G3801">
        <v>3794</v>
      </c>
      <c r="H3801">
        <f t="shared" ca="1" si="119"/>
        <v>-3.2927440204826822E-4</v>
      </c>
    </row>
    <row r="3802" spans="2:8" x14ac:dyDescent="0.3">
      <c r="B3802" s="205">
        <v>40563</v>
      </c>
      <c r="C3802" s="81">
        <v>87.919967999999997</v>
      </c>
      <c r="D3802" s="62">
        <f t="shared" si="118"/>
        <v>-0.80472284804811178</v>
      </c>
      <c r="E3802">
        <v>-6.4906513696908171E-3</v>
      </c>
      <c r="G3802">
        <v>3795</v>
      </c>
      <c r="H3802">
        <f t="shared" ca="1" si="119"/>
        <v>1.3599343670458244E-2</v>
      </c>
    </row>
    <row r="3803" spans="2:8" x14ac:dyDescent="0.3">
      <c r="B3803" s="205">
        <v>43797</v>
      </c>
      <c r="C3803" s="81">
        <v>450.23172</v>
      </c>
      <c r="D3803" s="62">
        <f t="shared" si="118"/>
        <v>0.42187157559591859</v>
      </c>
      <c r="E3803">
        <v>-6.4989851314358115E-3</v>
      </c>
      <c r="G3803">
        <v>3796</v>
      </c>
      <c r="H3803">
        <f t="shared" ca="1" si="119"/>
        <v>5.4055668399650867E-3</v>
      </c>
    </row>
    <row r="3804" spans="2:8" x14ac:dyDescent="0.3">
      <c r="B3804" s="205">
        <v>43194</v>
      </c>
      <c r="C3804" s="81">
        <v>316.64724699999999</v>
      </c>
      <c r="D3804" s="62">
        <f t="shared" si="118"/>
        <v>-0.21283431203750852</v>
      </c>
      <c r="E3804">
        <v>-6.514784564332755E-3</v>
      </c>
      <c r="G3804">
        <v>3797</v>
      </c>
      <c r="H3804">
        <f t="shared" ca="1" si="119"/>
        <v>1.2154224513168017E-3</v>
      </c>
    </row>
    <row r="3805" spans="2:8" x14ac:dyDescent="0.3">
      <c r="B3805" s="205">
        <v>43469</v>
      </c>
      <c r="C3805" s="81">
        <v>402.26251200000002</v>
      </c>
      <c r="D3805" s="62">
        <f t="shared" si="118"/>
        <v>0.49372929480806765</v>
      </c>
      <c r="E3805">
        <v>-6.5166798759408954E-3</v>
      </c>
      <c r="G3805">
        <v>3798</v>
      </c>
      <c r="H3805">
        <f t="shared" ca="1" si="119"/>
        <v>-1.6955268519792651E-3</v>
      </c>
    </row>
    <row r="3806" spans="2:8" x14ac:dyDescent="0.3">
      <c r="B3806" s="205">
        <v>42503</v>
      </c>
      <c r="C3806" s="81">
        <v>269.30081200000001</v>
      </c>
      <c r="D3806" s="62">
        <f t="shared" si="118"/>
        <v>-0.48044765567682624</v>
      </c>
      <c r="E3806">
        <v>-6.520335312726392E-3</v>
      </c>
      <c r="G3806">
        <v>3799</v>
      </c>
      <c r="H3806">
        <f t="shared" ca="1" si="119"/>
        <v>-1.4560771152842825E-2</v>
      </c>
    </row>
    <row r="3807" spans="2:8" x14ac:dyDescent="0.3">
      <c r="B3807" s="205">
        <v>44340</v>
      </c>
      <c r="C3807" s="81">
        <v>518.33239700000001</v>
      </c>
      <c r="D3807" s="62">
        <f t="shared" si="118"/>
        <v>11.144805890661686</v>
      </c>
      <c r="E3807">
        <v>-6.5206334204858689E-3</v>
      </c>
      <c r="G3807">
        <v>3800</v>
      </c>
      <c r="H3807">
        <f t="shared" ca="1" si="119"/>
        <v>1.318777473460709E-2</v>
      </c>
    </row>
    <row r="3808" spans="2:8" x14ac:dyDescent="0.3">
      <c r="B3808" s="205">
        <v>39923</v>
      </c>
      <c r="C3808" s="81">
        <v>42.679347999999997</v>
      </c>
      <c r="D3808" s="62">
        <f t="shared" si="118"/>
        <v>-0.79768156502241949</v>
      </c>
      <c r="E3808">
        <v>-6.5228775112449906E-3</v>
      </c>
      <c r="G3808">
        <v>3801</v>
      </c>
      <c r="H3808">
        <f t="shared" ca="1" si="119"/>
        <v>-4.5963911752048923E-3</v>
      </c>
    </row>
    <row r="3809" spans="2:8" x14ac:dyDescent="0.3">
      <c r="B3809" s="205">
        <v>42002</v>
      </c>
      <c r="C3809" s="81">
        <v>210.95135500000001</v>
      </c>
      <c r="D3809" s="62">
        <f t="shared" si="118"/>
        <v>1.4126927639925848</v>
      </c>
      <c r="E3809">
        <v>-6.5232175469129008E-3</v>
      </c>
      <c r="G3809">
        <v>3802</v>
      </c>
      <c r="H3809">
        <f t="shared" ca="1" si="119"/>
        <v>1.0484707624006485E-2</v>
      </c>
    </row>
    <row r="3810" spans="2:8" x14ac:dyDescent="0.3">
      <c r="B3810" s="205">
        <v>40490</v>
      </c>
      <c r="C3810" s="81">
        <v>87.433989999999994</v>
      </c>
      <c r="D3810" s="62">
        <f t="shared" si="118"/>
        <v>-0.84724238029167698</v>
      </c>
      <c r="E3810">
        <v>-6.5261650693201429E-3</v>
      </c>
      <c r="G3810">
        <v>3803</v>
      </c>
      <c r="H3810">
        <f t="shared" ca="1" si="119"/>
        <v>3.2487918436904004E-2</v>
      </c>
    </row>
    <row r="3811" spans="2:8" x14ac:dyDescent="0.3">
      <c r="B3811" s="205">
        <v>44498</v>
      </c>
      <c r="C3811" s="81">
        <v>572.37072799999999</v>
      </c>
      <c r="D3811" s="62">
        <f t="shared" si="118"/>
        <v>6.0542056366872229E-3</v>
      </c>
      <c r="E3811">
        <v>-6.528943511014555E-3</v>
      </c>
      <c r="G3811">
        <v>3804</v>
      </c>
      <c r="H3811">
        <f t="shared" ca="1" si="119"/>
        <v>-2.1235049490286571E-2</v>
      </c>
    </row>
    <row r="3812" spans="2:8" x14ac:dyDescent="0.3">
      <c r="B3812" s="205">
        <v>44391</v>
      </c>
      <c r="C3812" s="81">
        <v>568.926331</v>
      </c>
      <c r="D3812" s="62">
        <f t="shared" si="118"/>
        <v>4.5173391476356538E-2</v>
      </c>
      <c r="E3812">
        <v>-6.5348593210900769E-3</v>
      </c>
      <c r="G3812">
        <v>3805</v>
      </c>
      <c r="H3812">
        <f t="shared" ca="1" si="119"/>
        <v>-7.8845100929877052E-3</v>
      </c>
    </row>
    <row r="3813" spans="2:8" x14ac:dyDescent="0.3">
      <c r="B3813" s="205">
        <v>45205</v>
      </c>
      <c r="C3813" s="81">
        <v>544.33679199999995</v>
      </c>
      <c r="D3813" s="62">
        <f t="shared" si="118"/>
        <v>3.6790274095025035</v>
      </c>
      <c r="E3813">
        <v>-6.5365259199222309E-3</v>
      </c>
      <c r="G3813">
        <v>3806</v>
      </c>
      <c r="H3813">
        <f t="shared" ca="1" si="119"/>
        <v>-8.6803095373824343E-3</v>
      </c>
    </row>
    <row r="3814" spans="2:8" x14ac:dyDescent="0.3">
      <c r="B3814" s="205">
        <v>41337</v>
      </c>
      <c r="C3814" s="81">
        <v>116.33545700000001</v>
      </c>
      <c r="D3814" s="62">
        <f t="shared" si="118"/>
        <v>19.157058798049018</v>
      </c>
      <c r="E3814">
        <v>-6.5636564284587496E-3</v>
      </c>
      <c r="G3814">
        <v>3807</v>
      </c>
      <c r="H3814">
        <f t="shared" ca="1" si="119"/>
        <v>-2.332424228755469E-2</v>
      </c>
    </row>
    <row r="3815" spans="2:8" x14ac:dyDescent="0.3">
      <c r="B3815" s="205">
        <v>37652</v>
      </c>
      <c r="C3815" s="81">
        <v>5.7714499999999997</v>
      </c>
      <c r="D3815" s="62">
        <f t="shared" si="118"/>
        <v>-0.98196982945735145</v>
      </c>
      <c r="E3815">
        <v>-6.5656911653378808E-3</v>
      </c>
      <c r="G3815">
        <v>3808</v>
      </c>
      <c r="H3815">
        <f t="shared" ca="1" si="119"/>
        <v>3.9029001113366534E-3</v>
      </c>
    </row>
    <row r="3816" spans="2:8" x14ac:dyDescent="0.3">
      <c r="B3816" s="205">
        <v>43042</v>
      </c>
      <c r="C3816" s="81">
        <v>320.09957900000001</v>
      </c>
      <c r="D3816" s="62">
        <f t="shared" si="118"/>
        <v>6.128837436970894</v>
      </c>
      <c r="E3816">
        <v>-6.5661779154113625E-3</v>
      </c>
      <c r="G3816">
        <v>3809</v>
      </c>
      <c r="H3816">
        <f t="shared" ca="1" si="119"/>
        <v>2.4553786543072314E-2</v>
      </c>
    </row>
    <row r="3817" spans="2:8" x14ac:dyDescent="0.3">
      <c r="B3817" s="205">
        <v>39549</v>
      </c>
      <c r="C3817" s="81">
        <v>44.902073000000001</v>
      </c>
      <c r="D3817" s="62">
        <f t="shared" si="118"/>
        <v>-0.91342833153944492</v>
      </c>
      <c r="E3817">
        <v>-6.5699421677828333E-3</v>
      </c>
      <c r="G3817">
        <v>3810</v>
      </c>
      <c r="H3817">
        <f t="shared" ca="1" si="119"/>
        <v>5.4946661998275057E-3</v>
      </c>
    </row>
    <row r="3818" spans="2:8" x14ac:dyDescent="0.3">
      <c r="B3818" s="205">
        <v>45222</v>
      </c>
      <c r="C3818" s="81">
        <v>518.66937299999995</v>
      </c>
      <c r="D3818" s="62">
        <f t="shared" si="118"/>
        <v>12.430719690077229</v>
      </c>
      <c r="E3818">
        <v>-6.5740297313923142E-3</v>
      </c>
      <c r="G3818">
        <v>3811</v>
      </c>
      <c r="H3818">
        <f t="shared" ca="1" si="119"/>
        <v>-1.5040526273615601E-2</v>
      </c>
    </row>
    <row r="3819" spans="2:8" x14ac:dyDescent="0.3">
      <c r="B3819" s="205">
        <v>39687</v>
      </c>
      <c r="C3819" s="81">
        <v>38.618136999999997</v>
      </c>
      <c r="D3819" s="62">
        <f t="shared" si="118"/>
        <v>-0.92765429398998045</v>
      </c>
      <c r="E3819">
        <v>-6.5970846359406426E-3</v>
      </c>
      <c r="G3819">
        <v>3812</v>
      </c>
      <c r="H3819">
        <f t="shared" ca="1" si="119"/>
        <v>3.5108016018525035E-2</v>
      </c>
    </row>
    <row r="3820" spans="2:8" x14ac:dyDescent="0.3">
      <c r="B3820" s="205">
        <v>45258</v>
      </c>
      <c r="C3820" s="81">
        <v>533.79998799999998</v>
      </c>
      <c r="D3820" s="62">
        <f t="shared" si="118"/>
        <v>0.32163502270100086</v>
      </c>
      <c r="E3820">
        <v>-6.6064727990236011E-3</v>
      </c>
      <c r="G3820">
        <v>3813</v>
      </c>
      <c r="H3820">
        <f t="shared" ca="1" si="119"/>
        <v>-9.6927756025075515E-3</v>
      </c>
    </row>
    <row r="3821" spans="2:8" x14ac:dyDescent="0.3">
      <c r="B3821" s="205">
        <v>43670</v>
      </c>
      <c r="C3821" s="81">
        <v>403.89364599999999</v>
      </c>
      <c r="D3821" s="62">
        <f t="shared" si="118"/>
        <v>1.1684136585301321</v>
      </c>
      <c r="E3821">
        <v>-6.6076119747798317E-3</v>
      </c>
      <c r="G3821">
        <v>3814</v>
      </c>
      <c r="H3821">
        <f t="shared" ca="1" si="119"/>
        <v>8.3490202087453547E-3</v>
      </c>
    </row>
    <row r="3822" spans="2:8" x14ac:dyDescent="0.3">
      <c r="B3822" s="205">
        <v>41856</v>
      </c>
      <c r="C3822" s="81">
        <v>186.26226800000001</v>
      </c>
      <c r="D3822" s="62">
        <f t="shared" si="118"/>
        <v>3.2040949724773493</v>
      </c>
      <c r="E3822">
        <v>-6.6114255265531281E-3</v>
      </c>
      <c r="G3822">
        <v>3815</v>
      </c>
      <c r="H3822">
        <f t="shared" ca="1" si="119"/>
        <v>-4.2408397198480732E-2</v>
      </c>
    </row>
    <row r="3823" spans="2:8" x14ac:dyDescent="0.3">
      <c r="B3823" s="205">
        <v>39356</v>
      </c>
      <c r="C3823" s="81">
        <v>44.304962000000003</v>
      </c>
      <c r="D3823" s="62">
        <f t="shared" si="118"/>
        <v>1.7091807951233851</v>
      </c>
      <c r="E3823">
        <v>-6.612952195250427E-3</v>
      </c>
      <c r="G3823">
        <v>3816</v>
      </c>
      <c r="H3823">
        <f t="shared" ca="1" si="119"/>
        <v>2.9220612774229944E-2</v>
      </c>
    </row>
    <row r="3824" spans="2:8" x14ac:dyDescent="0.3">
      <c r="B3824" s="205">
        <v>38490</v>
      </c>
      <c r="C3824" s="81">
        <v>16.353638</v>
      </c>
      <c r="D3824" s="62">
        <f t="shared" si="118"/>
        <v>-0.96825998095715848</v>
      </c>
      <c r="E3824">
        <v>-6.6146568462250753E-3</v>
      </c>
      <c r="G3824">
        <v>3817</v>
      </c>
      <c r="H3824">
        <f t="shared" ca="1" si="119"/>
        <v>5.4199206119992854E-3</v>
      </c>
    </row>
    <row r="3825" spans="2:8" x14ac:dyDescent="0.3">
      <c r="B3825" s="205">
        <v>45224</v>
      </c>
      <c r="C3825" s="81">
        <v>515.23718299999996</v>
      </c>
      <c r="D3825" s="62">
        <f t="shared" si="118"/>
        <v>6.1509345362394985</v>
      </c>
      <c r="E3825">
        <v>-6.6172983767059474E-3</v>
      </c>
      <c r="G3825">
        <v>3818</v>
      </c>
      <c r="H3825">
        <f t="shared" ca="1" si="119"/>
        <v>-6.8898604399828542E-3</v>
      </c>
    </row>
    <row r="3826" spans="2:8" x14ac:dyDescent="0.3">
      <c r="B3826" s="205">
        <v>40134</v>
      </c>
      <c r="C3826" s="81">
        <v>72.051727</v>
      </c>
      <c r="D3826" s="62">
        <f t="shared" si="118"/>
        <v>-0.54210457837990644</v>
      </c>
      <c r="E3826">
        <v>-6.6245319200836546E-3</v>
      </c>
      <c r="G3826">
        <v>3819</v>
      </c>
      <c r="H3826">
        <f t="shared" ca="1" si="119"/>
        <v>1.5091524716894841E-2</v>
      </c>
    </row>
    <row r="3827" spans="2:8" x14ac:dyDescent="0.3">
      <c r="B3827" s="205">
        <v>41701</v>
      </c>
      <c r="C3827" s="81">
        <v>157.35411099999999</v>
      </c>
      <c r="D3827" s="62">
        <f t="shared" si="118"/>
        <v>-0.40763690761807941</v>
      </c>
      <c r="E3827">
        <v>-6.6303529419906122E-3</v>
      </c>
      <c r="G3827">
        <v>3820</v>
      </c>
      <c r="H3827">
        <f t="shared" ca="1" si="119"/>
        <v>1.2689609515297236E-2</v>
      </c>
    </row>
    <row r="3828" spans="2:8" x14ac:dyDescent="0.3">
      <c r="B3828" s="205">
        <v>42650</v>
      </c>
      <c r="C3828" s="81">
        <v>265.63793900000002</v>
      </c>
      <c r="D3828" s="62">
        <f t="shared" si="118"/>
        <v>-0.38332598730927775</v>
      </c>
      <c r="E3828">
        <v>-6.630512309008684E-3</v>
      </c>
      <c r="G3828">
        <v>3821</v>
      </c>
      <c r="H3828">
        <f t="shared" ca="1" si="119"/>
        <v>-1.1706752958537882E-2</v>
      </c>
    </row>
    <row r="3829" spans="2:8" x14ac:dyDescent="0.3">
      <c r="B3829" s="205">
        <v>43507</v>
      </c>
      <c r="C3829" s="81">
        <v>430.759094</v>
      </c>
      <c r="D3829" s="62">
        <f t="shared" si="118"/>
        <v>0.13271091864650117</v>
      </c>
      <c r="E3829">
        <v>-6.6379833741943076E-3</v>
      </c>
      <c r="G3829">
        <v>3822</v>
      </c>
      <c r="H3829">
        <f t="shared" ca="1" si="119"/>
        <v>-1.1323056496362824E-2</v>
      </c>
    </row>
    <row r="3830" spans="2:8" x14ac:dyDescent="0.3">
      <c r="B3830" s="205">
        <v>43615</v>
      </c>
      <c r="C3830" s="81">
        <v>380.29040500000002</v>
      </c>
      <c r="D3830" s="62">
        <f t="shared" si="118"/>
        <v>-0.30883771743347671</v>
      </c>
      <c r="E3830">
        <v>-6.6416237566204166E-3</v>
      </c>
      <c r="G3830">
        <v>3823</v>
      </c>
      <c r="H3830">
        <f t="shared" ca="1" si="119"/>
        <v>2.8378777831167016E-3</v>
      </c>
    </row>
    <row r="3831" spans="2:8" x14ac:dyDescent="0.3">
      <c r="B3831" s="205">
        <v>44603</v>
      </c>
      <c r="C3831" s="81">
        <v>550.21868900000004</v>
      </c>
      <c r="D3831" s="62">
        <f t="shared" si="118"/>
        <v>-6.2123657406881916E-2</v>
      </c>
      <c r="E3831">
        <v>-6.641830751588626E-3</v>
      </c>
      <c r="G3831">
        <v>3824</v>
      </c>
      <c r="H3831">
        <f t="shared" ca="1" si="119"/>
        <v>-6.3397519641630084E-3</v>
      </c>
    </row>
    <row r="3832" spans="2:8" x14ac:dyDescent="0.3">
      <c r="B3832" s="205">
        <v>44529</v>
      </c>
      <c r="C3832" s="81">
        <v>586.66442900000004</v>
      </c>
      <c r="D3832" s="62">
        <f t="shared" si="118"/>
        <v>2.7704495761544345</v>
      </c>
      <c r="E3832">
        <v>-6.6446498321324141E-3</v>
      </c>
      <c r="G3832">
        <v>3825</v>
      </c>
      <c r="H3832">
        <f t="shared" ca="1" si="119"/>
        <v>5.1501857195444985E-2</v>
      </c>
    </row>
    <row r="3833" spans="2:8" x14ac:dyDescent="0.3">
      <c r="B3833" s="205">
        <v>41500</v>
      </c>
      <c r="C3833" s="81">
        <v>155.59535199999999</v>
      </c>
      <c r="D3833" s="62">
        <f t="shared" si="118"/>
        <v>-0.42710511469764501</v>
      </c>
      <c r="E3833">
        <v>-6.6762606135200627E-3</v>
      </c>
      <c r="G3833">
        <v>3826</v>
      </c>
      <c r="H3833">
        <f t="shared" ca="1" si="119"/>
        <v>-2.9266991614126372E-3</v>
      </c>
    </row>
    <row r="3834" spans="2:8" x14ac:dyDescent="0.3">
      <c r="B3834" s="205">
        <v>42900</v>
      </c>
      <c r="C3834" s="81">
        <v>271.59494000000001</v>
      </c>
      <c r="D3834" s="62">
        <f t="shared" si="118"/>
        <v>-0.22508337271044537</v>
      </c>
      <c r="E3834">
        <v>-6.6837385656414562E-3</v>
      </c>
      <c r="G3834">
        <v>3827</v>
      </c>
      <c r="H3834">
        <f t="shared" ca="1" si="119"/>
        <v>1.7303524987956818E-2</v>
      </c>
    </row>
    <row r="3835" spans="2:8" x14ac:dyDescent="0.3">
      <c r="B3835" s="205">
        <v>43237</v>
      </c>
      <c r="C3835" s="81">
        <v>350.48278800000003</v>
      </c>
      <c r="D3835" s="62">
        <f t="shared" si="118"/>
        <v>1.1560253715317117</v>
      </c>
      <c r="E3835">
        <v>-6.6870307242538028E-3</v>
      </c>
      <c r="G3835">
        <v>3828</v>
      </c>
      <c r="H3835">
        <f t="shared" ca="1" si="119"/>
        <v>4.2490839128151527E-2</v>
      </c>
    </row>
    <row r="3836" spans="2:8" x14ac:dyDescent="0.3">
      <c r="B3836" s="205">
        <v>41766</v>
      </c>
      <c r="C3836" s="81">
        <v>162.55967699999999</v>
      </c>
      <c r="D3836" s="62">
        <f t="shared" si="118"/>
        <v>0.34657118318191532</v>
      </c>
      <c r="E3836">
        <v>-6.6962043963215753E-3</v>
      </c>
      <c r="G3836">
        <v>3829</v>
      </c>
      <c r="H3836">
        <f t="shared" ca="1" si="119"/>
        <v>3.0811283770910355E-2</v>
      </c>
    </row>
    <row r="3837" spans="2:8" x14ac:dyDescent="0.3">
      <c r="B3837" s="205">
        <v>41347</v>
      </c>
      <c r="C3837" s="81">
        <v>120.721191</v>
      </c>
      <c r="D3837" s="62">
        <f t="shared" si="118"/>
        <v>-0.722417879305569</v>
      </c>
      <c r="E3837">
        <v>-6.6963082173832475E-3</v>
      </c>
      <c r="G3837">
        <v>3830</v>
      </c>
      <c r="H3837">
        <f t="shared" ca="1" si="119"/>
        <v>9.7221405952578228E-3</v>
      </c>
    </row>
    <row r="3838" spans="2:8" x14ac:dyDescent="0.3">
      <c r="B3838" s="205">
        <v>43725</v>
      </c>
      <c r="C3838" s="81">
        <v>434.90261800000002</v>
      </c>
      <c r="D3838" s="62">
        <f t="shared" si="118"/>
        <v>53.070004382515947</v>
      </c>
      <c r="E3838">
        <v>-6.7069238839141624E-3</v>
      </c>
      <c r="G3838">
        <v>3831</v>
      </c>
      <c r="H3838">
        <f t="shared" ca="1" si="119"/>
        <v>-5.8154059526943844E-2</v>
      </c>
    </row>
    <row r="3839" spans="2:8" x14ac:dyDescent="0.3">
      <c r="B3839" s="205">
        <v>37868</v>
      </c>
      <c r="C3839" s="81">
        <v>8.0433249999999994</v>
      </c>
      <c r="D3839" s="62">
        <f t="shared" si="118"/>
        <v>-0.98595466132037546</v>
      </c>
      <c r="E3839">
        <v>-6.7082458284790231E-3</v>
      </c>
      <c r="G3839">
        <v>3832</v>
      </c>
      <c r="H3839">
        <f t="shared" ca="1" si="119"/>
        <v>-3.7534837264240443E-2</v>
      </c>
    </row>
    <row r="3840" spans="2:8" x14ac:dyDescent="0.3">
      <c r="B3840" s="205">
        <v>44390</v>
      </c>
      <c r="C3840" s="81">
        <v>572.66863999999998</v>
      </c>
      <c r="D3840" s="62">
        <f t="shared" si="118"/>
        <v>5.6964573017540712</v>
      </c>
      <c r="E3840">
        <v>-6.743695069621556E-3</v>
      </c>
      <c r="G3840">
        <v>3833</v>
      </c>
      <c r="H3840">
        <f t="shared" ca="1" si="119"/>
        <v>-1.8165706953408706E-2</v>
      </c>
    </row>
    <row r="3841" spans="2:8" x14ac:dyDescent="0.3">
      <c r="B3841" s="205">
        <v>40872</v>
      </c>
      <c r="C3841" s="81">
        <v>85.518150000000006</v>
      </c>
      <c r="D3841" s="62">
        <f t="shared" si="118"/>
        <v>-0.83632278128275839</v>
      </c>
      <c r="E3841">
        <v>-6.7462921374962861E-3</v>
      </c>
      <c r="G3841">
        <v>3834</v>
      </c>
      <c r="H3841">
        <f t="shared" ca="1" si="119"/>
        <v>2.3937128464454057E-2</v>
      </c>
    </row>
    <row r="3842" spans="2:8" x14ac:dyDescent="0.3">
      <c r="B3842" s="205">
        <v>44847</v>
      </c>
      <c r="C3842" s="81">
        <v>522.48046899999997</v>
      </c>
      <c r="D3842" s="62">
        <f t="shared" si="118"/>
        <v>10.766583006324579</v>
      </c>
      <c r="E3842">
        <v>-6.7465607119213886E-3</v>
      </c>
      <c r="G3842">
        <v>3835</v>
      </c>
      <c r="H3842">
        <f t="shared" ca="1" si="119"/>
        <v>-2.1931763247092506E-3</v>
      </c>
    </row>
    <row r="3843" spans="2:8" x14ac:dyDescent="0.3">
      <c r="B3843" s="205">
        <v>39933</v>
      </c>
      <c r="C3843" s="81">
        <v>44.403754999999997</v>
      </c>
      <c r="D3843" s="62">
        <f t="shared" si="118"/>
        <v>6.9349409522339078</v>
      </c>
      <c r="E3843">
        <v>-6.7504167716500568E-3</v>
      </c>
      <c r="G3843">
        <v>3836</v>
      </c>
      <c r="H3843">
        <f t="shared" ca="1" si="119"/>
        <v>-9.7045684257625643E-3</v>
      </c>
    </row>
    <row r="3844" spans="2:8" x14ac:dyDescent="0.3">
      <c r="B3844" s="205">
        <v>37613</v>
      </c>
      <c r="C3844" s="81">
        <v>5.5959779999999997</v>
      </c>
      <c r="D3844" s="62">
        <f t="shared" si="118"/>
        <v>-0.9342892014070433</v>
      </c>
      <c r="E3844">
        <v>-6.7707053002907065E-3</v>
      </c>
      <c r="G3844">
        <v>3837</v>
      </c>
      <c r="H3844">
        <f t="shared" ca="1" si="119"/>
        <v>-2.5886430349606374E-2</v>
      </c>
    </row>
    <row r="3845" spans="2:8" x14ac:dyDescent="0.3">
      <c r="B3845" s="205">
        <v>40877</v>
      </c>
      <c r="C3845" s="81">
        <v>85.160706000000005</v>
      </c>
      <c r="D3845" s="62">
        <f t="shared" si="118"/>
        <v>-0.63270504492474755</v>
      </c>
      <c r="E3845">
        <v>-6.7743237709484341E-3</v>
      </c>
      <c r="G3845">
        <v>3838</v>
      </c>
      <c r="H3845">
        <f t="shared" ca="1" si="119"/>
        <v>-1.7341576239295376E-2</v>
      </c>
    </row>
    <row r="3846" spans="2:8" x14ac:dyDescent="0.3">
      <c r="B3846" s="205">
        <v>42409</v>
      </c>
      <c r="C3846" s="81">
        <v>231.85917699999999</v>
      </c>
      <c r="D3846" s="62">
        <f t="shared" si="118"/>
        <v>-6.9512174033288271E-2</v>
      </c>
      <c r="E3846">
        <v>-6.7743362634351979E-3</v>
      </c>
      <c r="G3846">
        <v>3839</v>
      </c>
      <c r="H3846">
        <f t="shared" ca="1" si="119"/>
        <v>-5.9499460240188921E-2</v>
      </c>
    </row>
    <row r="3847" spans="2:8" x14ac:dyDescent="0.3">
      <c r="B3847" s="205">
        <v>42153</v>
      </c>
      <c r="C3847" s="81">
        <v>249.18023700000001</v>
      </c>
      <c r="D3847" s="62">
        <f t="shared" si="118"/>
        <v>-0.54923979303704318</v>
      </c>
      <c r="E3847">
        <v>-6.8087504091558903E-3</v>
      </c>
      <c r="G3847">
        <v>3840</v>
      </c>
      <c r="H3847">
        <f t="shared" ca="1" si="119"/>
        <v>7.4839268218046427E-3</v>
      </c>
    </row>
    <row r="3848" spans="2:8" x14ac:dyDescent="0.3">
      <c r="B3848" s="205">
        <v>45421</v>
      </c>
      <c r="C3848" s="81">
        <v>552.79998799999998</v>
      </c>
      <c r="D3848" s="62">
        <f t="shared" ref="D3848:D3911" si="120">(C3848-C3849)/C3849</f>
        <v>4.6779879634253341</v>
      </c>
      <c r="E3848">
        <v>-6.8271436648426748E-3</v>
      </c>
      <c r="G3848">
        <v>3841</v>
      </c>
      <c r="H3848">
        <f t="shared" ca="1" si="119"/>
        <v>2.1860486407238477E-2</v>
      </c>
    </row>
    <row r="3849" spans="2:8" x14ac:dyDescent="0.3">
      <c r="B3849" s="205">
        <v>41012</v>
      </c>
      <c r="C3849" s="81">
        <v>97.358429000000001</v>
      </c>
      <c r="D3849" s="62">
        <f t="shared" si="120"/>
        <v>16.577657995652459</v>
      </c>
      <c r="E3849">
        <v>-6.8367377385942542E-3</v>
      </c>
      <c r="G3849">
        <v>3842</v>
      </c>
      <c r="H3849">
        <f t="shared" ref="H3849:H3912" ca="1" si="121">_xlfn.NORM.INV(RAND(),N$10,N$11)</f>
        <v>1.0878992657085012E-3</v>
      </c>
    </row>
    <row r="3850" spans="2:8" x14ac:dyDescent="0.3">
      <c r="B3850" s="205">
        <v>37687</v>
      </c>
      <c r="C3850" s="81">
        <v>5.5387599999999999</v>
      </c>
      <c r="D3850" s="62">
        <f t="shared" si="120"/>
        <v>-0.99047267729009114</v>
      </c>
      <c r="E3850">
        <v>-6.8396371893796196E-3</v>
      </c>
      <c r="G3850">
        <v>3843</v>
      </c>
      <c r="H3850">
        <f t="shared" ca="1" si="121"/>
        <v>5.6988308769583742E-3</v>
      </c>
    </row>
    <row r="3851" spans="2:8" x14ac:dyDescent="0.3">
      <c r="B3851" s="205">
        <v>44900</v>
      </c>
      <c r="C3851" s="81">
        <v>581.35534700000005</v>
      </c>
      <c r="D3851" s="62">
        <f t="shared" si="120"/>
        <v>0.18757015225013896</v>
      </c>
      <c r="E3851">
        <v>-6.8509570347841673E-3</v>
      </c>
      <c r="G3851">
        <v>3844</v>
      </c>
      <c r="H3851">
        <f t="shared" ca="1" si="121"/>
        <v>-1.4832165894614795E-4</v>
      </c>
    </row>
    <row r="3852" spans="2:8" x14ac:dyDescent="0.3">
      <c r="B3852" s="205">
        <v>44047</v>
      </c>
      <c r="C3852" s="81">
        <v>489.533478</v>
      </c>
      <c r="D3852" s="62">
        <f t="shared" si="120"/>
        <v>0.41311824898616201</v>
      </c>
      <c r="E3852">
        <v>-6.8566432084733158E-3</v>
      </c>
      <c r="G3852">
        <v>3845</v>
      </c>
      <c r="H3852">
        <f t="shared" ca="1" si="121"/>
        <v>7.0663804145424238E-4</v>
      </c>
    </row>
    <row r="3853" spans="2:8" x14ac:dyDescent="0.3">
      <c r="B3853" s="205">
        <v>43601</v>
      </c>
      <c r="C3853" s="81">
        <v>346.42074600000001</v>
      </c>
      <c r="D3853" s="62">
        <f t="shared" si="120"/>
        <v>-0.37067116908734721</v>
      </c>
      <c r="E3853">
        <v>-6.8765694062103092E-3</v>
      </c>
      <c r="G3853">
        <v>3846</v>
      </c>
      <c r="H3853">
        <f t="shared" ca="1" si="121"/>
        <v>8.0913920548170166E-3</v>
      </c>
    </row>
    <row r="3854" spans="2:8" x14ac:dyDescent="0.3">
      <c r="B3854" s="205">
        <v>44868</v>
      </c>
      <c r="C3854" s="81">
        <v>550.46063200000003</v>
      </c>
      <c r="D3854" s="62">
        <f t="shared" si="120"/>
        <v>1.2330844513549932</v>
      </c>
      <c r="E3854">
        <v>-6.8780498973981261E-3</v>
      </c>
      <c r="G3854">
        <v>3847</v>
      </c>
      <c r="H3854">
        <f t="shared" ca="1" si="121"/>
        <v>2.8485940541093579E-3</v>
      </c>
    </row>
    <row r="3855" spans="2:8" x14ac:dyDescent="0.3">
      <c r="B3855" s="205">
        <v>42054</v>
      </c>
      <c r="C3855" s="81">
        <v>246.50237999999999</v>
      </c>
      <c r="D3855" s="62">
        <f t="shared" si="120"/>
        <v>4.6087704030705634</v>
      </c>
      <c r="E3855">
        <v>-6.8820235702209452E-3</v>
      </c>
      <c r="G3855">
        <v>3848</v>
      </c>
      <c r="H3855">
        <f t="shared" ca="1" si="121"/>
        <v>7.1068815443008021E-3</v>
      </c>
    </row>
    <row r="3856" spans="2:8" x14ac:dyDescent="0.3">
      <c r="B3856" s="205">
        <v>38854</v>
      </c>
      <c r="C3856" s="81">
        <v>43.949451000000003</v>
      </c>
      <c r="D3856" s="62">
        <f t="shared" si="120"/>
        <v>-0.86531846838837412</v>
      </c>
      <c r="E3856">
        <v>-6.8855664345814256E-3</v>
      </c>
      <c r="G3856">
        <v>3849</v>
      </c>
      <c r="H3856">
        <f t="shared" ca="1" si="121"/>
        <v>4.2864771874357312E-2</v>
      </c>
    </row>
    <row r="3857" spans="2:8" x14ac:dyDescent="0.3">
      <c r="B3857" s="205">
        <v>43082</v>
      </c>
      <c r="C3857" s="81">
        <v>326.32128899999998</v>
      </c>
      <c r="D3857" s="62">
        <f t="shared" si="120"/>
        <v>-0.3319147599485775</v>
      </c>
      <c r="E3857">
        <v>-6.8936712351893754E-3</v>
      </c>
      <c r="G3857">
        <v>3850</v>
      </c>
      <c r="H3857">
        <f t="shared" ca="1" si="121"/>
        <v>3.2935491253437969E-2</v>
      </c>
    </row>
    <row r="3858" spans="2:8" x14ac:dyDescent="0.3">
      <c r="B3858" s="205">
        <v>44167</v>
      </c>
      <c r="C3858" s="81">
        <v>488.44259599999998</v>
      </c>
      <c r="D3858" s="62">
        <f t="shared" si="120"/>
        <v>0.19579278248244864</v>
      </c>
      <c r="E3858">
        <v>-6.9170834070972917E-3</v>
      </c>
      <c r="G3858">
        <v>3851</v>
      </c>
      <c r="H3858">
        <f t="shared" ca="1" si="121"/>
        <v>3.6106631096507833E-3</v>
      </c>
    </row>
    <row r="3859" spans="2:8" x14ac:dyDescent="0.3">
      <c r="B3859" s="205">
        <v>43917</v>
      </c>
      <c r="C3859" s="81">
        <v>408.46758999999997</v>
      </c>
      <c r="D3859" s="62">
        <f t="shared" si="120"/>
        <v>9.4015616771275798</v>
      </c>
      <c r="E3859">
        <v>-6.9257992226731853E-3</v>
      </c>
      <c r="G3859">
        <v>3852</v>
      </c>
      <c r="H3859">
        <f t="shared" ca="1" si="121"/>
        <v>-2.3608124659578053E-2</v>
      </c>
    </row>
    <row r="3860" spans="2:8" x14ac:dyDescent="0.3">
      <c r="B3860" s="205">
        <v>39185</v>
      </c>
      <c r="C3860" s="81">
        <v>39.269832999999998</v>
      </c>
      <c r="D3860" s="62">
        <f t="shared" si="120"/>
        <v>-0.92485815433372198</v>
      </c>
      <c r="E3860">
        <v>-6.9259057110702829E-3</v>
      </c>
      <c r="G3860">
        <v>3853</v>
      </c>
      <c r="H3860">
        <f t="shared" ca="1" si="121"/>
        <v>3.5402450127231658E-2</v>
      </c>
    </row>
    <row r="3861" spans="2:8" x14ac:dyDescent="0.3">
      <c r="B3861" s="205">
        <v>44216</v>
      </c>
      <c r="C3861" s="81">
        <v>522.609375</v>
      </c>
      <c r="D3861" s="62">
        <f t="shared" si="120"/>
        <v>31.315366534458004</v>
      </c>
      <c r="E3861">
        <v>-6.9265761760672253E-3</v>
      </c>
      <c r="G3861">
        <v>3854</v>
      </c>
      <c r="H3861">
        <f t="shared" ca="1" si="121"/>
        <v>3.8468767901107544E-2</v>
      </c>
    </row>
    <row r="3862" spans="2:8" x14ac:dyDescent="0.3">
      <c r="B3862" s="205">
        <v>38475</v>
      </c>
      <c r="C3862" s="81">
        <v>16.172163000000001</v>
      </c>
      <c r="D3862" s="62">
        <f t="shared" si="120"/>
        <v>-0.96761527807510417</v>
      </c>
      <c r="E3862">
        <v>-6.9341359327177365E-3</v>
      </c>
      <c r="G3862">
        <v>3855</v>
      </c>
      <c r="H3862">
        <f t="shared" ca="1" si="121"/>
        <v>1.1417058529017175E-2</v>
      </c>
    </row>
    <row r="3863" spans="2:8" x14ac:dyDescent="0.3">
      <c r="B3863" s="205">
        <v>44116</v>
      </c>
      <c r="C3863" s="81">
        <v>499.37631199999998</v>
      </c>
      <c r="D3863" s="62">
        <f t="shared" si="120"/>
        <v>50.523052191283185</v>
      </c>
      <c r="E3863">
        <v>-6.9348310299008481E-3</v>
      </c>
      <c r="G3863">
        <v>3856</v>
      </c>
      <c r="H3863">
        <f t="shared" ca="1" si="121"/>
        <v>-2.5527185082863703E-2</v>
      </c>
    </row>
    <row r="3864" spans="2:8" x14ac:dyDescent="0.3">
      <c r="B3864" s="205">
        <v>38260</v>
      </c>
      <c r="C3864" s="81">
        <v>9.6922890000000006</v>
      </c>
      <c r="D3864" s="62">
        <f t="shared" si="120"/>
        <v>-0.76833175127823061</v>
      </c>
      <c r="E3864">
        <v>-6.9387216879161131E-3</v>
      </c>
      <c r="G3864">
        <v>3857</v>
      </c>
      <c r="H3864">
        <f t="shared" ca="1" si="121"/>
        <v>1.17175958400094E-2</v>
      </c>
    </row>
    <row r="3865" spans="2:8" x14ac:dyDescent="0.3">
      <c r="B3865" s="205">
        <v>39115</v>
      </c>
      <c r="C3865" s="81">
        <v>41.836933000000002</v>
      </c>
      <c r="D3865" s="62">
        <f t="shared" si="120"/>
        <v>-0.91784882879628649</v>
      </c>
      <c r="E3865">
        <v>-6.9407209573962882E-3</v>
      </c>
      <c r="G3865">
        <v>3858</v>
      </c>
      <c r="H3865">
        <f t="shared" ca="1" si="121"/>
        <v>2.1445192617955827E-3</v>
      </c>
    </row>
    <row r="3866" spans="2:8" x14ac:dyDescent="0.3">
      <c r="B3866" s="205">
        <v>45056</v>
      </c>
      <c r="C3866" s="81">
        <v>509.26763899999997</v>
      </c>
      <c r="D3866" s="62">
        <f t="shared" si="120"/>
        <v>-6.0478460890584895E-2</v>
      </c>
      <c r="E3866">
        <v>-6.9512351341848959E-3</v>
      </c>
      <c r="G3866">
        <v>3859</v>
      </c>
      <c r="H3866">
        <f t="shared" ca="1" si="121"/>
        <v>3.2368077868791312E-2</v>
      </c>
    </row>
    <row r="3867" spans="2:8" x14ac:dyDescent="0.3">
      <c r="B3867" s="205">
        <v>45428</v>
      </c>
      <c r="C3867" s="81">
        <v>542.04998799999998</v>
      </c>
      <c r="D3867" s="62">
        <f t="shared" si="120"/>
        <v>3.6812022844233105</v>
      </c>
      <c r="E3867">
        <v>-6.9615978145613861E-3</v>
      </c>
      <c r="G3867">
        <v>3860</v>
      </c>
      <c r="H3867">
        <f t="shared" ca="1" si="121"/>
        <v>2.3643929424699919E-2</v>
      </c>
    </row>
    <row r="3868" spans="2:8" x14ac:dyDescent="0.3">
      <c r="B3868" s="205">
        <v>41295</v>
      </c>
      <c r="C3868" s="81">
        <v>115.7929</v>
      </c>
      <c r="D3868" s="62">
        <f t="shared" si="120"/>
        <v>-0.76951718060284713</v>
      </c>
      <c r="E3868">
        <v>-6.9792542330833676E-3</v>
      </c>
      <c r="G3868">
        <v>3861</v>
      </c>
      <c r="H3868">
        <f t="shared" ca="1" si="121"/>
        <v>-1.6274672232139256E-2</v>
      </c>
    </row>
    <row r="3869" spans="2:8" x14ac:dyDescent="0.3">
      <c r="B3869" s="205">
        <v>44740</v>
      </c>
      <c r="C3869" s="81">
        <v>502.39276100000001</v>
      </c>
      <c r="D3869" s="62">
        <f t="shared" si="120"/>
        <v>3.9097707272124134</v>
      </c>
      <c r="E3869">
        <v>-6.9808826695804075E-3</v>
      </c>
      <c r="G3869">
        <v>3862</v>
      </c>
      <c r="H3869">
        <f t="shared" ca="1" si="121"/>
        <v>-2.7135787232180766E-2</v>
      </c>
    </row>
    <row r="3870" spans="2:8" x14ac:dyDescent="0.3">
      <c r="B3870" s="205">
        <v>41092</v>
      </c>
      <c r="C3870" s="81">
        <v>102.325096</v>
      </c>
      <c r="D3870" s="62">
        <f t="shared" si="120"/>
        <v>-0.34323458444807914</v>
      </c>
      <c r="E3870">
        <v>-6.983936319552915E-3</v>
      </c>
      <c r="G3870">
        <v>3863</v>
      </c>
      <c r="H3870">
        <f t="shared" ca="1" si="121"/>
        <v>2.6478492949108944E-2</v>
      </c>
    </row>
    <row r="3871" spans="2:8" x14ac:dyDescent="0.3">
      <c r="B3871" s="205">
        <v>41654</v>
      </c>
      <c r="C3871" s="81">
        <v>155.80159</v>
      </c>
      <c r="D3871" s="62">
        <f t="shared" si="120"/>
        <v>-0.71739276386042339</v>
      </c>
      <c r="E3871">
        <v>-6.9848217011959594E-3</v>
      </c>
      <c r="G3871">
        <v>3864</v>
      </c>
      <c r="H3871">
        <f t="shared" ca="1" si="121"/>
        <v>-4.4027846766026252E-2</v>
      </c>
    </row>
    <row r="3872" spans="2:8" x14ac:dyDescent="0.3">
      <c r="B3872" s="205">
        <v>45166</v>
      </c>
      <c r="C3872" s="81">
        <v>551.30078100000003</v>
      </c>
      <c r="D3872" s="62">
        <f t="shared" si="120"/>
        <v>5.2378182077638815</v>
      </c>
      <c r="E3872">
        <v>-6.9886143831813016E-3</v>
      </c>
      <c r="G3872">
        <v>3865</v>
      </c>
      <c r="H3872">
        <f t="shared" ca="1" si="121"/>
        <v>-8.4068466591398598E-3</v>
      </c>
    </row>
    <row r="3873" spans="2:8" x14ac:dyDescent="0.3">
      <c r="B3873" s="205">
        <v>40833</v>
      </c>
      <c r="C3873" s="81">
        <v>88.380386000000001</v>
      </c>
      <c r="D3873" s="62">
        <f t="shared" si="120"/>
        <v>-0.83877579371950917</v>
      </c>
      <c r="E3873">
        <v>-6.989625457627744E-3</v>
      </c>
      <c r="G3873">
        <v>3866</v>
      </c>
      <c r="H3873">
        <f t="shared" ca="1" si="121"/>
        <v>2.0795619999158979E-2</v>
      </c>
    </row>
    <row r="3874" spans="2:8" x14ac:dyDescent="0.3">
      <c r="B3874" s="205">
        <v>44872</v>
      </c>
      <c r="C3874" s="81">
        <v>548.18310499999995</v>
      </c>
      <c r="D3874" s="62">
        <f t="shared" si="120"/>
        <v>-1.9272374819888503E-2</v>
      </c>
      <c r="E3874">
        <v>-6.9954759949772474E-3</v>
      </c>
      <c r="G3874">
        <v>3867</v>
      </c>
      <c r="H3874">
        <f t="shared" ca="1" si="121"/>
        <v>2.8052235565727206E-2</v>
      </c>
    </row>
    <row r="3875" spans="2:8" x14ac:dyDescent="0.3">
      <c r="B3875" s="205">
        <v>44818</v>
      </c>
      <c r="C3875" s="81">
        <v>558.95550500000002</v>
      </c>
      <c r="D3875" s="62">
        <f t="shared" si="120"/>
        <v>5.950746842589524</v>
      </c>
      <c r="E3875">
        <v>-7.0053426512521498E-3</v>
      </c>
      <c r="G3875">
        <v>3868</v>
      </c>
      <c r="H3875">
        <f t="shared" ca="1" si="121"/>
        <v>1.2793509911459472E-2</v>
      </c>
    </row>
    <row r="3876" spans="2:8" x14ac:dyDescent="0.3">
      <c r="B3876" s="205">
        <v>40330</v>
      </c>
      <c r="C3876" s="81">
        <v>80.416611000000003</v>
      </c>
      <c r="D3876" s="62">
        <f t="shared" si="120"/>
        <v>4.1289247071344411E-2</v>
      </c>
      <c r="E3876">
        <v>-7.0119983739105676E-3</v>
      </c>
      <c r="G3876">
        <v>3869</v>
      </c>
      <c r="H3876">
        <f t="shared" ca="1" si="121"/>
        <v>2.9759472515266411E-2</v>
      </c>
    </row>
    <row r="3877" spans="2:8" x14ac:dyDescent="0.3">
      <c r="B3877" s="205">
        <v>40281</v>
      </c>
      <c r="C3877" s="81">
        <v>77.227928000000006</v>
      </c>
      <c r="D3877" s="62">
        <f t="shared" si="120"/>
        <v>-0.86277698900513722</v>
      </c>
      <c r="E3877">
        <v>-7.0204113247043049E-3</v>
      </c>
      <c r="G3877">
        <v>3870</v>
      </c>
      <c r="H3877">
        <f t="shared" ca="1" si="121"/>
        <v>-4.9143202723534235E-3</v>
      </c>
    </row>
    <row r="3878" spans="2:8" x14ac:dyDescent="0.3">
      <c r="B3878" s="205">
        <v>45181</v>
      </c>
      <c r="C3878" s="81">
        <v>562.791382</v>
      </c>
      <c r="D3878" s="62">
        <f t="shared" si="120"/>
        <v>4.7443503758276682E-2</v>
      </c>
      <c r="E3878">
        <v>-7.021234877879954E-3</v>
      </c>
      <c r="G3878">
        <v>3871</v>
      </c>
      <c r="H3878">
        <f t="shared" ca="1" si="121"/>
        <v>-9.9937074093397983E-4</v>
      </c>
    </row>
    <row r="3879" spans="2:8" x14ac:dyDescent="0.3">
      <c r="B3879" s="205">
        <v>45355</v>
      </c>
      <c r="C3879" s="81">
        <v>537.29998799999998</v>
      </c>
      <c r="D3879" s="62">
        <f t="shared" si="120"/>
        <v>4.2881026702527469</v>
      </c>
      <c r="E3879">
        <v>-7.0227096073646562E-3</v>
      </c>
      <c r="G3879">
        <v>3872</v>
      </c>
      <c r="H3879">
        <f t="shared" ca="1" si="121"/>
        <v>-3.0640284598099334E-2</v>
      </c>
    </row>
    <row r="3880" spans="2:8" x14ac:dyDescent="0.3">
      <c r="B3880" s="205">
        <v>41093</v>
      </c>
      <c r="C3880" s="81">
        <v>101.60543800000001</v>
      </c>
      <c r="D3880" s="62">
        <f t="shared" si="120"/>
        <v>-0.71035613504552997</v>
      </c>
      <c r="E3880">
        <v>-7.0330547258904644E-3</v>
      </c>
      <c r="G3880">
        <v>3873</v>
      </c>
      <c r="H3880">
        <f t="shared" ca="1" si="121"/>
        <v>2.1868146057616972E-2</v>
      </c>
    </row>
    <row r="3881" spans="2:8" x14ac:dyDescent="0.3">
      <c r="B3881" s="205">
        <v>43409</v>
      </c>
      <c r="C3881" s="81">
        <v>350.79437300000001</v>
      </c>
      <c r="D3881" s="62">
        <f t="shared" si="120"/>
        <v>-0.14746803471499739</v>
      </c>
      <c r="E3881">
        <v>-7.0375671255707645E-3</v>
      </c>
      <c r="G3881">
        <v>3874</v>
      </c>
      <c r="H3881">
        <f t="shared" ca="1" si="121"/>
        <v>8.6899947297679851E-3</v>
      </c>
    </row>
    <row r="3882" spans="2:8" x14ac:dyDescent="0.3">
      <c r="B3882" s="205">
        <v>43522</v>
      </c>
      <c r="C3882" s="81">
        <v>411.47357199999999</v>
      </c>
      <c r="D3882" s="62">
        <f t="shared" si="120"/>
        <v>0.35101362851855317</v>
      </c>
      <c r="E3882">
        <v>-7.0618292528257191E-3</v>
      </c>
      <c r="G3882">
        <v>3875</v>
      </c>
      <c r="H3882">
        <f t="shared" ca="1" si="121"/>
        <v>-4.8414760346091608E-2</v>
      </c>
    </row>
    <row r="3883" spans="2:8" x14ac:dyDescent="0.3">
      <c r="B3883" s="205">
        <v>43165</v>
      </c>
      <c r="C3883" s="81">
        <v>304.56655899999998</v>
      </c>
      <c r="D3883" s="62">
        <f t="shared" si="120"/>
        <v>25.923146397290136</v>
      </c>
      <c r="E3883">
        <v>-7.0768894575767641E-3</v>
      </c>
      <c r="G3883">
        <v>3876</v>
      </c>
      <c r="H3883">
        <f t="shared" ca="1" si="121"/>
        <v>-1.5658326428794968E-2</v>
      </c>
    </row>
    <row r="3884" spans="2:8" x14ac:dyDescent="0.3">
      <c r="B3884" s="205">
        <v>38343</v>
      </c>
      <c r="C3884" s="81">
        <v>11.312443</v>
      </c>
      <c r="D3884" s="62">
        <f t="shared" si="120"/>
        <v>-0.9799448317613586</v>
      </c>
      <c r="E3884">
        <v>-7.0796346771933314E-3</v>
      </c>
      <c r="G3884">
        <v>3877</v>
      </c>
      <c r="H3884">
        <f t="shared" ca="1" si="121"/>
        <v>2.2493847372438019E-2</v>
      </c>
    </row>
    <row r="3885" spans="2:8" x14ac:dyDescent="0.3">
      <c r="B3885" s="205">
        <v>44393</v>
      </c>
      <c r="C3885" s="81">
        <v>564.06622300000004</v>
      </c>
      <c r="D3885" s="62">
        <f t="shared" si="120"/>
        <v>7.8524530322003266E-2</v>
      </c>
      <c r="E3885">
        <v>-7.1006412676238731E-3</v>
      </c>
      <c r="G3885">
        <v>3878</v>
      </c>
      <c r="H3885">
        <f t="shared" ca="1" si="121"/>
        <v>-4.2136962079322195E-2</v>
      </c>
    </row>
    <row r="3886" spans="2:8" x14ac:dyDescent="0.3">
      <c r="B3886" s="205">
        <v>44316</v>
      </c>
      <c r="C3886" s="81">
        <v>522.99804700000004</v>
      </c>
      <c r="D3886" s="62">
        <f t="shared" si="120"/>
        <v>12.475690587919008</v>
      </c>
      <c r="E3886">
        <v>-7.1047709255239039E-3</v>
      </c>
      <c r="G3886">
        <v>3879</v>
      </c>
      <c r="H3886">
        <f t="shared" ca="1" si="121"/>
        <v>2.1544767206971755E-2</v>
      </c>
    </row>
    <row r="3887" spans="2:8" x14ac:dyDescent="0.3">
      <c r="B3887" s="205">
        <v>39672</v>
      </c>
      <c r="C3887" s="81">
        <v>38.810482</v>
      </c>
      <c r="D3887" s="62">
        <f t="shared" si="120"/>
        <v>-0.9297661736666778</v>
      </c>
      <c r="E3887">
        <v>-7.1075226775642562E-3</v>
      </c>
      <c r="G3887">
        <v>3880</v>
      </c>
      <c r="H3887">
        <f t="shared" ca="1" si="121"/>
        <v>-1.7211204893325664E-2</v>
      </c>
    </row>
    <row r="3888" spans="2:8" x14ac:dyDescent="0.3">
      <c r="B3888" s="205">
        <v>44956</v>
      </c>
      <c r="C3888" s="81">
        <v>552.58960000000002</v>
      </c>
      <c r="D3888" s="62">
        <f t="shared" si="120"/>
        <v>0.25027211917809095</v>
      </c>
      <c r="E3888">
        <v>-7.116722750085497E-3</v>
      </c>
      <c r="G3888">
        <v>3881</v>
      </c>
      <c r="H3888">
        <f t="shared" ca="1" si="121"/>
        <v>-2.4134261569638112E-2</v>
      </c>
    </row>
    <row r="3889" spans="2:8" x14ac:dyDescent="0.3">
      <c r="B3889" s="205">
        <v>43823</v>
      </c>
      <c r="C3889" s="81">
        <v>441.97546399999999</v>
      </c>
      <c r="D3889" s="62">
        <f t="shared" si="120"/>
        <v>8.3906443168256324</v>
      </c>
      <c r="E3889">
        <v>-7.1582562222376129E-3</v>
      </c>
      <c r="G3889">
        <v>3882</v>
      </c>
      <c r="H3889">
        <f t="shared" ca="1" si="121"/>
        <v>-1.7555500827221817E-2</v>
      </c>
    </row>
    <row r="3890" spans="2:8" x14ac:dyDescent="0.3">
      <c r="B3890" s="205">
        <v>39412</v>
      </c>
      <c r="C3890" s="81">
        <v>47.065510000000003</v>
      </c>
      <c r="D3890" s="62">
        <f t="shared" si="120"/>
        <v>-0.49332206471136708</v>
      </c>
      <c r="E3890">
        <v>-7.1591351507885939E-3</v>
      </c>
      <c r="G3890">
        <v>3883</v>
      </c>
      <c r="H3890">
        <f t="shared" ca="1" si="121"/>
        <v>-2.3531362804282856E-2</v>
      </c>
    </row>
    <row r="3891" spans="2:8" x14ac:dyDescent="0.3">
      <c r="B3891" s="205">
        <v>41054</v>
      </c>
      <c r="C3891" s="81">
        <v>92.890388000000002</v>
      </c>
      <c r="D3891" s="62">
        <f t="shared" si="120"/>
        <v>9.5177020258805278</v>
      </c>
      <c r="E3891">
        <v>-7.163484871752869E-3</v>
      </c>
      <c r="G3891">
        <v>3884</v>
      </c>
      <c r="H3891">
        <f t="shared" ca="1" si="121"/>
        <v>-9.0438405782722504E-3</v>
      </c>
    </row>
    <row r="3892" spans="2:8" x14ac:dyDescent="0.3">
      <c r="B3892" s="205">
        <v>38212</v>
      </c>
      <c r="C3892" s="81">
        <v>8.8318139999999996</v>
      </c>
      <c r="D3892" s="62">
        <f t="shared" si="120"/>
        <v>-0.98386356753669479</v>
      </c>
      <c r="E3892">
        <v>-7.165488831219668E-3</v>
      </c>
      <c r="G3892">
        <v>3885</v>
      </c>
      <c r="H3892">
        <f t="shared" ca="1" si="121"/>
        <v>4.9958052516849202E-3</v>
      </c>
    </row>
    <row r="3893" spans="2:8" x14ac:dyDescent="0.3">
      <c r="B3893" s="205">
        <v>45167</v>
      </c>
      <c r="C3893" s="81">
        <v>547.32135000000005</v>
      </c>
      <c r="D3893" s="62">
        <f t="shared" si="120"/>
        <v>-5.0700378618405442E-2</v>
      </c>
      <c r="E3893">
        <v>-7.2182575050623345E-3</v>
      </c>
      <c r="G3893">
        <v>3886</v>
      </c>
      <c r="H3893">
        <f t="shared" ca="1" si="121"/>
        <v>-3.7814350366524689E-2</v>
      </c>
    </row>
    <row r="3894" spans="2:8" x14ac:dyDescent="0.3">
      <c r="B3894" s="205">
        <v>45124</v>
      </c>
      <c r="C3894" s="81">
        <v>576.55279499999995</v>
      </c>
      <c r="D3894" s="62">
        <f t="shared" si="120"/>
        <v>2.6886662955434035</v>
      </c>
      <c r="E3894">
        <v>-7.2463074748030359E-3</v>
      </c>
      <c r="G3894">
        <v>3887</v>
      </c>
      <c r="H3894">
        <f t="shared" ca="1" si="121"/>
        <v>-9.5534331992130767E-3</v>
      </c>
    </row>
    <row r="3895" spans="2:8" x14ac:dyDescent="0.3">
      <c r="B3895" s="205">
        <v>41638</v>
      </c>
      <c r="C3895" s="81">
        <v>156.303864</v>
      </c>
      <c r="D3895" s="62">
        <f t="shared" si="120"/>
        <v>-0.61748150774382082</v>
      </c>
      <c r="E3895">
        <v>-7.2506763453627247E-3</v>
      </c>
      <c r="G3895">
        <v>3888</v>
      </c>
      <c r="H3895">
        <f t="shared" ca="1" si="121"/>
        <v>6.2932763910457969E-3</v>
      </c>
    </row>
    <row r="3896" spans="2:8" x14ac:dyDescent="0.3">
      <c r="B3896" s="205">
        <v>43700</v>
      </c>
      <c r="C3896" s="81">
        <v>408.61779799999999</v>
      </c>
      <c r="D3896" s="62">
        <f t="shared" si="120"/>
        <v>-0.30811779996787064</v>
      </c>
      <c r="E3896">
        <v>-7.2514402481448532E-3</v>
      </c>
      <c r="G3896">
        <v>3889</v>
      </c>
      <c r="H3896">
        <f t="shared" ca="1" si="121"/>
        <v>-9.3132502255407375E-3</v>
      </c>
    </row>
    <row r="3897" spans="2:8" x14ac:dyDescent="0.3">
      <c r="B3897" s="205">
        <v>44526</v>
      </c>
      <c r="C3897" s="81">
        <v>590.58868399999994</v>
      </c>
      <c r="D3897" s="62">
        <f t="shared" si="120"/>
        <v>12.688069661511143</v>
      </c>
      <c r="E3897">
        <v>-7.2558248153321977E-3</v>
      </c>
      <c r="G3897">
        <v>3890</v>
      </c>
      <c r="H3897">
        <f t="shared" ca="1" si="121"/>
        <v>2.6246499425858234E-2</v>
      </c>
    </row>
    <row r="3898" spans="2:8" x14ac:dyDescent="0.3">
      <c r="B3898" s="205">
        <v>39267</v>
      </c>
      <c r="C3898" s="81">
        <v>43.146236000000002</v>
      </c>
      <c r="D3898" s="62">
        <f t="shared" si="120"/>
        <v>9.7712241786276888E-4</v>
      </c>
      <c r="E3898">
        <v>-7.2715248924049933E-3</v>
      </c>
      <c r="G3898">
        <v>3891</v>
      </c>
      <c r="H3898">
        <f t="shared" ca="1" si="121"/>
        <v>-2.1673268580858593E-2</v>
      </c>
    </row>
    <row r="3899" spans="2:8" x14ac:dyDescent="0.3">
      <c r="B3899" s="205">
        <v>39279</v>
      </c>
      <c r="C3899" s="81">
        <v>43.104118</v>
      </c>
      <c r="D3899" s="62">
        <f t="shared" si="120"/>
        <v>2.7344407823659744</v>
      </c>
      <c r="E3899">
        <v>-7.2779610414782422E-3</v>
      </c>
      <c r="G3899">
        <v>3892</v>
      </c>
      <c r="H3899">
        <f t="shared" ca="1" si="121"/>
        <v>-5.7237567525730559E-3</v>
      </c>
    </row>
    <row r="3900" spans="2:8" x14ac:dyDescent="0.3">
      <c r="B3900" s="205">
        <v>38308</v>
      </c>
      <c r="C3900" s="81">
        <v>11.542322</v>
      </c>
      <c r="D3900" s="62">
        <f t="shared" si="120"/>
        <v>-0.22122455412773537</v>
      </c>
      <c r="E3900">
        <v>-7.284071387546315E-3</v>
      </c>
      <c r="G3900">
        <v>3893</v>
      </c>
      <c r="H3900">
        <f t="shared" ca="1" si="121"/>
        <v>6.0106499779774246E-3</v>
      </c>
    </row>
    <row r="3901" spans="2:8" x14ac:dyDescent="0.3">
      <c r="B3901" s="205">
        <v>38443</v>
      </c>
      <c r="C3901" s="81">
        <v>14.821116999999999</v>
      </c>
      <c r="D3901" s="62">
        <f t="shared" si="120"/>
        <v>-0.94845957524195446</v>
      </c>
      <c r="E3901">
        <v>-7.293365636064377E-3</v>
      </c>
      <c r="G3901">
        <v>3894</v>
      </c>
      <c r="H3901">
        <f t="shared" ca="1" si="121"/>
        <v>-2.9926533310047094E-3</v>
      </c>
    </row>
    <row r="3902" spans="2:8" x14ac:dyDescent="0.3">
      <c r="B3902" s="205">
        <v>43005</v>
      </c>
      <c r="C3902" s="81">
        <v>287.56295799999998</v>
      </c>
      <c r="D3902" s="62">
        <f t="shared" si="120"/>
        <v>54.55297163612984</v>
      </c>
      <c r="E3902">
        <v>-7.3042099006247266E-3</v>
      </c>
      <c r="G3902">
        <v>3895</v>
      </c>
      <c r="H3902">
        <f t="shared" ca="1" si="121"/>
        <v>-5.0808638802130081E-3</v>
      </c>
    </row>
    <row r="3903" spans="2:8" x14ac:dyDescent="0.3">
      <c r="B3903" s="205">
        <v>37762</v>
      </c>
      <c r="C3903" s="81">
        <v>5.176374</v>
      </c>
      <c r="D3903" s="62">
        <f t="shared" si="120"/>
        <v>-0.98945917116898352</v>
      </c>
      <c r="E3903">
        <v>-7.3155329128026091E-3</v>
      </c>
      <c r="G3903">
        <v>3896</v>
      </c>
      <c r="H3903">
        <f t="shared" ca="1" si="121"/>
        <v>5.4649457374919497E-2</v>
      </c>
    </row>
    <row r="3904" spans="2:8" x14ac:dyDescent="0.3">
      <c r="B3904" s="205">
        <v>44053</v>
      </c>
      <c r="C3904" s="81">
        <v>491.078461</v>
      </c>
      <c r="D3904" s="62">
        <f t="shared" si="120"/>
        <v>2.4822765304540924</v>
      </c>
      <c r="E3904">
        <v>-7.3199668309444649E-3</v>
      </c>
      <c r="G3904">
        <v>3897</v>
      </c>
      <c r="H3904">
        <f t="shared" ca="1" si="121"/>
        <v>-9.9921412098116676E-3</v>
      </c>
    </row>
    <row r="3905" spans="2:8" x14ac:dyDescent="0.3">
      <c r="B3905" s="205">
        <v>41414</v>
      </c>
      <c r="C3905" s="81">
        <v>141.02224699999999</v>
      </c>
      <c r="D3905" s="62">
        <f t="shared" si="120"/>
        <v>0.21079183322158596</v>
      </c>
      <c r="E3905">
        <v>-7.320266379130737E-3</v>
      </c>
      <c r="G3905">
        <v>3898</v>
      </c>
      <c r="H3905">
        <f t="shared" ca="1" si="121"/>
        <v>-1.4966536288427545E-2</v>
      </c>
    </row>
    <row r="3906" spans="2:8" x14ac:dyDescent="0.3">
      <c r="B3906" s="205">
        <v>41297</v>
      </c>
      <c r="C3906" s="81">
        <v>116.471092</v>
      </c>
      <c r="D3906" s="62">
        <f t="shared" si="120"/>
        <v>3.8826416337918115E-4</v>
      </c>
      <c r="E3906">
        <v>-7.3217495308153645E-3</v>
      </c>
      <c r="G3906">
        <v>3899</v>
      </c>
      <c r="H3906">
        <f t="shared" ca="1" si="121"/>
        <v>2.2066414878092074E-2</v>
      </c>
    </row>
    <row r="3907" spans="2:8" x14ac:dyDescent="0.3">
      <c r="B3907" s="205">
        <v>41277</v>
      </c>
      <c r="C3907" s="81">
        <v>116.425888</v>
      </c>
      <c r="D3907" s="62">
        <f t="shared" si="120"/>
        <v>-0.32708208678781403</v>
      </c>
      <c r="E3907">
        <v>-7.3245714816776962E-3</v>
      </c>
      <c r="G3907">
        <v>3900</v>
      </c>
      <c r="H3907">
        <f t="shared" ca="1" si="121"/>
        <v>2.6703234790268628E-2</v>
      </c>
    </row>
    <row r="3908" spans="2:8" x14ac:dyDescent="0.3">
      <c r="B3908" s="205">
        <v>41799</v>
      </c>
      <c r="C3908" s="81">
        <v>173.016479</v>
      </c>
      <c r="D3908" s="62">
        <f t="shared" si="120"/>
        <v>-0.69010929384508179</v>
      </c>
      <c r="E3908">
        <v>-7.335459448859891E-3</v>
      </c>
      <c r="G3908">
        <v>3901</v>
      </c>
      <c r="H3908">
        <f t="shared" ca="1" si="121"/>
        <v>-2.5321325211107022E-3</v>
      </c>
    </row>
    <row r="3909" spans="2:8" x14ac:dyDescent="0.3">
      <c r="B3909" s="205">
        <v>45155</v>
      </c>
      <c r="C3909" s="81">
        <v>558.31451400000003</v>
      </c>
      <c r="D3909" s="62">
        <f t="shared" si="120"/>
        <v>97.428762030016202</v>
      </c>
      <c r="E3909">
        <v>-7.3405851047252512E-3</v>
      </c>
      <c r="G3909">
        <v>3902</v>
      </c>
      <c r="H3909">
        <f t="shared" ca="1" si="121"/>
        <v>-5.2252439268706263E-3</v>
      </c>
    </row>
    <row r="3910" spans="2:8" x14ac:dyDescent="0.3">
      <c r="B3910" s="205">
        <v>37587</v>
      </c>
      <c r="C3910" s="81">
        <v>5.6722700000000001</v>
      </c>
      <c r="D3910" s="62">
        <f t="shared" si="120"/>
        <v>-0.98657853401309759</v>
      </c>
      <c r="E3910">
        <v>-7.3432453115738049E-3</v>
      </c>
      <c r="G3910">
        <v>3903</v>
      </c>
      <c r="H3910">
        <f t="shared" ca="1" si="121"/>
        <v>7.4038178654932604E-3</v>
      </c>
    </row>
    <row r="3911" spans="2:8" x14ac:dyDescent="0.3">
      <c r="B3911" s="205">
        <v>43713</v>
      </c>
      <c r="C3911" s="81">
        <v>422.62670900000001</v>
      </c>
      <c r="D3911" s="62">
        <f t="shared" si="120"/>
        <v>-5.7743956911985299E-2</v>
      </c>
      <c r="E3911">
        <v>-7.3496346177117002E-3</v>
      </c>
      <c r="G3911">
        <v>3904</v>
      </c>
      <c r="H3911">
        <f t="shared" ca="1" si="121"/>
        <v>3.2829043791159124E-3</v>
      </c>
    </row>
    <row r="3912" spans="2:8" x14ac:dyDescent="0.3">
      <c r="B3912" s="205">
        <v>43767</v>
      </c>
      <c r="C3912" s="81">
        <v>448.52639799999997</v>
      </c>
      <c r="D3912" s="62">
        <f t="shared" ref="D3912:D3975" si="122">(C3912-C3913)/C3913</f>
        <v>-4.4369950784497465E-2</v>
      </c>
      <c r="E3912">
        <v>-7.3513313986993331E-3</v>
      </c>
      <c r="G3912">
        <v>3905</v>
      </c>
      <c r="H3912">
        <f t="shared" ca="1" si="121"/>
        <v>1.0242662452813196E-3</v>
      </c>
    </row>
    <row r="3913" spans="2:8" x14ac:dyDescent="0.3">
      <c r="B3913" s="205">
        <v>43850</v>
      </c>
      <c r="C3913" s="81">
        <v>469.35150099999998</v>
      </c>
      <c r="D3913" s="62">
        <f t="shared" si="122"/>
        <v>10.01258231899488</v>
      </c>
      <c r="E3913">
        <v>-7.3520598861456224E-3</v>
      </c>
      <c r="G3913">
        <v>3906</v>
      </c>
      <c r="H3913">
        <f t="shared" ref="H3913:H3976" ca="1" si="123">_xlfn.NORM.INV(RAND(),N$10,N$11)</f>
        <v>-8.6934153631955807E-3</v>
      </c>
    </row>
    <row r="3914" spans="2:8" x14ac:dyDescent="0.3">
      <c r="B3914" s="205">
        <v>39331</v>
      </c>
      <c r="C3914" s="81">
        <v>42.619568000000001</v>
      </c>
      <c r="D3914" s="62">
        <f t="shared" si="122"/>
        <v>-0.91155133379460618</v>
      </c>
      <c r="E3914">
        <v>-7.3599116070893538E-3</v>
      </c>
      <c r="G3914">
        <v>3907</v>
      </c>
      <c r="H3914">
        <f t="shared" ca="1" si="123"/>
        <v>-1.5925392737657626E-2</v>
      </c>
    </row>
    <row r="3915" spans="2:8" x14ac:dyDescent="0.3">
      <c r="B3915" s="205">
        <v>43944</v>
      </c>
      <c r="C3915" s="81">
        <v>481.856537</v>
      </c>
      <c r="D3915" s="62">
        <f t="shared" si="122"/>
        <v>92.709143095625009</v>
      </c>
      <c r="E3915">
        <v>-7.3603627125451892E-3</v>
      </c>
      <c r="G3915">
        <v>3908</v>
      </c>
      <c r="H3915">
        <f t="shared" ca="1" si="123"/>
        <v>-8.2500950037003133E-3</v>
      </c>
    </row>
    <row r="3916" spans="2:8" x14ac:dyDescent="0.3">
      <c r="B3916" s="205">
        <v>37701</v>
      </c>
      <c r="C3916" s="81">
        <v>5.1420440000000003</v>
      </c>
      <c r="D3916" s="62">
        <f t="shared" si="122"/>
        <v>-0.99100625815478294</v>
      </c>
      <c r="E3916">
        <v>-7.3640141840328839E-3</v>
      </c>
      <c r="G3916">
        <v>3909</v>
      </c>
      <c r="H3916">
        <f t="shared" ca="1" si="123"/>
        <v>-1.0483125948459293E-2</v>
      </c>
    </row>
    <row r="3917" spans="2:8" x14ac:dyDescent="0.3">
      <c r="B3917" s="205">
        <v>44414</v>
      </c>
      <c r="C3917" s="81">
        <v>571.73577899999998</v>
      </c>
      <c r="D3917" s="62">
        <f t="shared" si="122"/>
        <v>11.616584754840916</v>
      </c>
      <c r="E3917">
        <v>-7.3784441476117645E-3</v>
      </c>
      <c r="G3917">
        <v>3910</v>
      </c>
      <c r="H3917">
        <f t="shared" ca="1" si="123"/>
        <v>-2.7095161674554804E-5</v>
      </c>
    </row>
    <row r="3918" spans="2:8" x14ac:dyDescent="0.3">
      <c r="B3918" s="205">
        <v>39380</v>
      </c>
      <c r="C3918" s="81">
        <v>45.316208000000003</v>
      </c>
      <c r="D3918" s="62">
        <f t="shared" si="122"/>
        <v>0.90561312261510363</v>
      </c>
      <c r="E3918">
        <v>-7.3834334728938942E-3</v>
      </c>
      <c r="G3918">
        <v>3911</v>
      </c>
      <c r="H3918">
        <f t="shared" ca="1" si="123"/>
        <v>-3.0881649256460034E-2</v>
      </c>
    </row>
    <row r="3919" spans="2:8" x14ac:dyDescent="0.3">
      <c r="B3919" s="205">
        <v>38674</v>
      </c>
      <c r="C3919" s="81">
        <v>23.780381999999999</v>
      </c>
      <c r="D3919" s="62">
        <f t="shared" si="122"/>
        <v>-0.94381203811573222</v>
      </c>
      <c r="E3919">
        <v>-7.3908125519383987E-3</v>
      </c>
      <c r="G3919">
        <v>3912</v>
      </c>
      <c r="H3919">
        <f t="shared" ca="1" si="123"/>
        <v>-1.8318870843216019E-2</v>
      </c>
    </row>
    <row r="3920" spans="2:8" x14ac:dyDescent="0.3">
      <c r="B3920" s="205">
        <v>43322</v>
      </c>
      <c r="C3920" s="81">
        <v>423.22912600000001</v>
      </c>
      <c r="D3920" s="62">
        <f t="shared" si="122"/>
        <v>3.2033610809236026</v>
      </c>
      <c r="E3920">
        <v>-7.400564897964537E-3</v>
      </c>
      <c r="G3920">
        <v>3913</v>
      </c>
      <c r="H3920">
        <f t="shared" ca="1" si="123"/>
        <v>3.1957455109980805E-2</v>
      </c>
    </row>
    <row r="3921" spans="2:8" x14ac:dyDescent="0.3">
      <c r="B3921" s="205">
        <v>40704</v>
      </c>
      <c r="C3921" s="81">
        <v>100.68826300000001</v>
      </c>
      <c r="D3921" s="62">
        <f t="shared" si="122"/>
        <v>-0.77285582184801627</v>
      </c>
      <c r="E3921">
        <v>-7.4041886254798805E-3</v>
      </c>
      <c r="G3921">
        <v>3914</v>
      </c>
      <c r="H3921">
        <f t="shared" ca="1" si="123"/>
        <v>-2.4186963030833376E-3</v>
      </c>
    </row>
    <row r="3922" spans="2:8" x14ac:dyDescent="0.3">
      <c r="B3922" s="205">
        <v>43773</v>
      </c>
      <c r="C3922" s="81">
        <v>443.27908300000001</v>
      </c>
      <c r="D3922" s="62">
        <f t="shared" si="122"/>
        <v>10.109634231678909</v>
      </c>
      <c r="E3922">
        <v>-7.4376410738540271E-3</v>
      </c>
      <c r="G3922">
        <v>3915</v>
      </c>
      <c r="H3922">
        <f t="shared" ca="1" si="123"/>
        <v>3.1180233965386935E-3</v>
      </c>
    </row>
    <row r="3923" spans="2:8" x14ac:dyDescent="0.3">
      <c r="B3923" s="205">
        <v>39644</v>
      </c>
      <c r="C3923" s="81">
        <v>39.900421000000001</v>
      </c>
      <c r="D3923" s="62">
        <f t="shared" si="122"/>
        <v>-0.45187440764596082</v>
      </c>
      <c r="E3923">
        <v>-7.4430043840953567E-3</v>
      </c>
      <c r="G3923">
        <v>3916</v>
      </c>
      <c r="H3923">
        <f t="shared" ca="1" si="123"/>
        <v>-5.2503956417087431E-2</v>
      </c>
    </row>
    <row r="3924" spans="2:8" x14ac:dyDescent="0.3">
      <c r="B3924" s="205">
        <v>40275</v>
      </c>
      <c r="C3924" s="81">
        <v>72.794303999999997</v>
      </c>
      <c r="D3924" s="62">
        <f t="shared" si="122"/>
        <v>-0.74187774634491566</v>
      </c>
      <c r="E3924">
        <v>-7.4450175595079E-3</v>
      </c>
      <c r="G3924">
        <v>3917</v>
      </c>
      <c r="H3924">
        <f t="shared" ca="1" si="123"/>
        <v>3.1941052130229526E-2</v>
      </c>
    </row>
    <row r="3925" spans="2:8" x14ac:dyDescent="0.3">
      <c r="B3925" s="205">
        <v>42934</v>
      </c>
      <c r="C3925" s="81">
        <v>282.01483200000001</v>
      </c>
      <c r="D3925" s="62">
        <f t="shared" si="122"/>
        <v>1.8219210508041153</v>
      </c>
      <c r="E3925">
        <v>-7.4467284905202612E-3</v>
      </c>
      <c r="G3925">
        <v>3918</v>
      </c>
      <c r="H3925">
        <f t="shared" ca="1" si="123"/>
        <v>4.7784202631244346E-2</v>
      </c>
    </row>
    <row r="3926" spans="2:8" x14ac:dyDescent="0.3">
      <c r="B3926" s="205">
        <v>40707</v>
      </c>
      <c r="C3926" s="81">
        <v>99.937179999999998</v>
      </c>
      <c r="D3926" s="62">
        <f t="shared" si="122"/>
        <v>-0.64438639238193951</v>
      </c>
      <c r="E3926">
        <v>-7.4594890965594303E-3</v>
      </c>
      <c r="G3926">
        <v>3919</v>
      </c>
      <c r="H3926">
        <f t="shared" ca="1" si="123"/>
        <v>-3.695844220406256E-2</v>
      </c>
    </row>
    <row r="3927" spans="2:8" x14ac:dyDescent="0.3">
      <c r="B3927" s="205">
        <v>42970</v>
      </c>
      <c r="C3927" s="81">
        <v>281.02743500000003</v>
      </c>
      <c r="D3927" s="62">
        <f t="shared" si="122"/>
        <v>5.9640638338612906</v>
      </c>
      <c r="E3927">
        <v>-7.4727007471269632E-3</v>
      </c>
      <c r="G3927">
        <v>3920</v>
      </c>
      <c r="H3927">
        <f t="shared" ca="1" si="123"/>
        <v>-3.7959442067855363E-2</v>
      </c>
    </row>
    <row r="3928" spans="2:8" x14ac:dyDescent="0.3">
      <c r="B3928" s="205">
        <v>39056</v>
      </c>
      <c r="C3928" s="81">
        <v>40.353943000000001</v>
      </c>
      <c r="D3928" s="62">
        <f t="shared" si="122"/>
        <v>-0.83608262727594296</v>
      </c>
      <c r="E3928">
        <v>-7.5001309676677973E-3</v>
      </c>
      <c r="G3928">
        <v>3921</v>
      </c>
      <c r="H3928">
        <f t="shared" ca="1" si="123"/>
        <v>-6.4708249521880049E-2</v>
      </c>
    </row>
    <row r="3929" spans="2:8" x14ac:dyDescent="0.3">
      <c r="B3929" s="205">
        <v>42318</v>
      </c>
      <c r="C3929" s="81">
        <v>246.184662</v>
      </c>
      <c r="D3929" s="62">
        <f t="shared" si="122"/>
        <v>2.7054395132019478</v>
      </c>
      <c r="E3929">
        <v>-7.5004221510438741E-3</v>
      </c>
      <c r="G3929">
        <v>3922</v>
      </c>
      <c r="H3929">
        <f t="shared" ca="1" si="123"/>
        <v>-1.8719014380229302E-2</v>
      </c>
    </row>
    <row r="3930" spans="2:8" x14ac:dyDescent="0.3">
      <c r="B3930" s="205">
        <v>40116</v>
      </c>
      <c r="C3930" s="81">
        <v>66.438721000000001</v>
      </c>
      <c r="D3930" s="62">
        <f t="shared" si="122"/>
        <v>5.1134451454041541</v>
      </c>
      <c r="E3930">
        <v>-7.5040205525314452E-3</v>
      </c>
      <c r="G3930">
        <v>3923</v>
      </c>
      <c r="H3930">
        <f t="shared" ca="1" si="123"/>
        <v>2.4897727935110428E-2</v>
      </c>
    </row>
    <row r="3931" spans="2:8" x14ac:dyDescent="0.3">
      <c r="B3931" s="205">
        <v>38023</v>
      </c>
      <c r="C3931" s="81">
        <v>10.86764</v>
      </c>
      <c r="D3931" s="62">
        <f t="shared" si="122"/>
        <v>-0.95916147125290019</v>
      </c>
      <c r="E3931">
        <v>-7.5053274838622524E-3</v>
      </c>
      <c r="G3931">
        <v>3924</v>
      </c>
      <c r="H3931">
        <f t="shared" ca="1" si="123"/>
        <v>1.326362935612567E-3</v>
      </c>
    </row>
    <row r="3932" spans="2:8" x14ac:dyDescent="0.3">
      <c r="B3932" s="205">
        <v>42706</v>
      </c>
      <c r="C3932" s="81">
        <v>266.11242700000003</v>
      </c>
      <c r="D3932" s="62">
        <f t="shared" si="122"/>
        <v>0.69856243924898975</v>
      </c>
      <c r="E3932">
        <v>-7.5150242658329697E-3</v>
      </c>
      <c r="G3932">
        <v>3925</v>
      </c>
      <c r="H3932">
        <f t="shared" ca="1" si="123"/>
        <v>-1.4714715987457574E-2</v>
      </c>
    </row>
    <row r="3933" spans="2:8" x14ac:dyDescent="0.3">
      <c r="B3933" s="205">
        <v>41705</v>
      </c>
      <c r="C3933" s="81">
        <v>156.66920500000001</v>
      </c>
      <c r="D3933" s="62">
        <f t="shared" si="122"/>
        <v>23.26251236206598</v>
      </c>
      <c r="E3933">
        <v>-7.5207276993520863E-3</v>
      </c>
      <c r="G3933">
        <v>3926</v>
      </c>
      <c r="H3933">
        <f t="shared" ca="1" si="123"/>
        <v>-7.1374245659905676E-3</v>
      </c>
    </row>
    <row r="3934" spans="2:8" x14ac:dyDescent="0.3">
      <c r="B3934" s="205">
        <v>37453</v>
      </c>
      <c r="C3934" s="81">
        <v>6.4572539999999998</v>
      </c>
      <c r="D3934" s="62">
        <f t="shared" si="122"/>
        <v>-0.92682473262557485</v>
      </c>
      <c r="E3934">
        <v>-7.5360966302434919E-3</v>
      </c>
      <c r="G3934">
        <v>3927</v>
      </c>
      <c r="H3934">
        <f t="shared" ca="1" si="123"/>
        <v>-7.5263176525262694E-3</v>
      </c>
    </row>
    <row r="3935" spans="2:8" x14ac:dyDescent="0.3">
      <c r="B3935" s="205">
        <v>40947</v>
      </c>
      <c r="C3935" s="81">
        <v>88.243668</v>
      </c>
      <c r="D3935" s="62">
        <f t="shared" si="122"/>
        <v>-0.82695515176163237</v>
      </c>
      <c r="E3935">
        <v>-7.5375090296666983E-3</v>
      </c>
      <c r="G3935">
        <v>3928</v>
      </c>
      <c r="H3935">
        <f t="shared" ca="1" si="123"/>
        <v>-1.3134297973766359E-2</v>
      </c>
    </row>
    <row r="3936" spans="2:8" x14ac:dyDescent="0.3">
      <c r="B3936" s="205">
        <v>44645</v>
      </c>
      <c r="C3936" s="81">
        <v>509.94680799999998</v>
      </c>
      <c r="D3936" s="62">
        <f t="shared" si="122"/>
        <v>0.14230852668483129</v>
      </c>
      <c r="E3936">
        <v>-7.5418185707750093E-3</v>
      </c>
      <c r="G3936">
        <v>3929</v>
      </c>
      <c r="H3936">
        <f t="shared" ca="1" si="123"/>
        <v>3.2923358897890519E-2</v>
      </c>
    </row>
    <row r="3937" spans="2:8" x14ac:dyDescent="0.3">
      <c r="B3937" s="205">
        <v>43362</v>
      </c>
      <c r="C3937" s="81">
        <v>446.417755</v>
      </c>
      <c r="D3937" s="62">
        <f t="shared" si="122"/>
        <v>0.74781029594016224</v>
      </c>
      <c r="E3937">
        <v>-7.546618604487897E-3</v>
      </c>
      <c r="G3937">
        <v>3930</v>
      </c>
      <c r="H3937">
        <f t="shared" ca="1" si="123"/>
        <v>4.6648542640280086E-4</v>
      </c>
    </row>
    <row r="3938" spans="2:8" x14ac:dyDescent="0.3">
      <c r="B3938" s="205">
        <v>42270</v>
      </c>
      <c r="C3938" s="81">
        <v>255.41545099999999</v>
      </c>
      <c r="D3938" s="62">
        <f t="shared" si="122"/>
        <v>5.1019776354785833</v>
      </c>
      <c r="E3938">
        <v>-7.5552262786214965E-3</v>
      </c>
      <c r="G3938">
        <v>3931</v>
      </c>
      <c r="H3938">
        <f t="shared" ca="1" si="123"/>
        <v>5.9965776829184643E-3</v>
      </c>
    </row>
    <row r="3939" spans="2:8" x14ac:dyDescent="0.3">
      <c r="B3939" s="205">
        <v>39024</v>
      </c>
      <c r="C3939" s="81">
        <v>41.857815000000002</v>
      </c>
      <c r="D3939" s="62">
        <f t="shared" si="122"/>
        <v>-0.39099921730730308</v>
      </c>
      <c r="E3939">
        <v>-7.5603381346826303E-3</v>
      </c>
      <c r="G3939">
        <v>3932</v>
      </c>
      <c r="H3939">
        <f t="shared" ca="1" si="123"/>
        <v>1.6440053257477855E-2</v>
      </c>
    </row>
    <row r="3940" spans="2:8" x14ac:dyDescent="0.3">
      <c r="B3940" s="205">
        <v>40200</v>
      </c>
      <c r="C3940" s="81">
        <v>68.731955999999997</v>
      </c>
      <c r="D3940" s="62">
        <f t="shared" si="122"/>
        <v>-0.55645004437986934</v>
      </c>
      <c r="E3940">
        <v>-7.5686869844627221E-3</v>
      </c>
      <c r="G3940">
        <v>3933</v>
      </c>
      <c r="H3940">
        <f t="shared" ca="1" si="123"/>
        <v>-3.6474143851344107E-2</v>
      </c>
    </row>
    <row r="3941" spans="2:8" x14ac:dyDescent="0.3">
      <c r="B3941" s="205">
        <v>41556</v>
      </c>
      <c r="C3941" s="81">
        <v>154.95877100000001</v>
      </c>
      <c r="D3941" s="62">
        <f t="shared" si="122"/>
        <v>-0.72504613773402016</v>
      </c>
      <c r="E3941">
        <v>-7.5713949680958955E-3</v>
      </c>
      <c r="G3941">
        <v>3934</v>
      </c>
      <c r="H3941">
        <f t="shared" ca="1" si="123"/>
        <v>-1.8098418521455654E-2</v>
      </c>
    </row>
    <row r="3942" spans="2:8" x14ac:dyDescent="0.3">
      <c r="B3942" s="205">
        <v>44923</v>
      </c>
      <c r="C3942" s="81">
        <v>563.58099400000003</v>
      </c>
      <c r="D3942" s="62">
        <f t="shared" si="122"/>
        <v>0.31700762271908695</v>
      </c>
      <c r="E3942">
        <v>-7.584893881089105E-3</v>
      </c>
      <c r="G3942">
        <v>3935</v>
      </c>
      <c r="H3942">
        <f t="shared" ca="1" si="123"/>
        <v>-2.3478035368478922E-2</v>
      </c>
    </row>
    <row r="3943" spans="2:8" x14ac:dyDescent="0.3">
      <c r="B3943" s="205">
        <v>43963</v>
      </c>
      <c r="C3943" s="81">
        <v>427.92538500000001</v>
      </c>
      <c r="D3943" s="62">
        <f t="shared" si="122"/>
        <v>3.3239231324218039</v>
      </c>
      <c r="E3943">
        <v>-7.6137437700207538E-3</v>
      </c>
      <c r="G3943">
        <v>3936</v>
      </c>
      <c r="H3943">
        <f t="shared" ca="1" si="123"/>
        <v>1.8247979933944117E-2</v>
      </c>
    </row>
    <row r="3944" spans="2:8" x14ac:dyDescent="0.3">
      <c r="B3944" s="205">
        <v>41016</v>
      </c>
      <c r="C3944" s="81">
        <v>98.966926999999998</v>
      </c>
      <c r="D3944" s="62">
        <f t="shared" si="122"/>
        <v>0.1153591481758996</v>
      </c>
      <c r="E3944">
        <v>-7.6165015888356013E-3</v>
      </c>
      <c r="G3944">
        <v>3937</v>
      </c>
      <c r="H3944">
        <f t="shared" ca="1" si="123"/>
        <v>1.1805918939559264E-3</v>
      </c>
    </row>
    <row r="3945" spans="2:8" x14ac:dyDescent="0.3">
      <c r="B3945" s="205">
        <v>40399</v>
      </c>
      <c r="C3945" s="81">
        <v>88.730994999999993</v>
      </c>
      <c r="D3945" s="62">
        <f t="shared" si="122"/>
        <v>8.0067269030240258</v>
      </c>
      <c r="E3945">
        <v>-7.6204122754669956E-3</v>
      </c>
      <c r="G3945">
        <v>3938</v>
      </c>
      <c r="H3945">
        <f t="shared" ca="1" si="123"/>
        <v>-1.2474923788804354E-2</v>
      </c>
    </row>
    <row r="3946" spans="2:8" x14ac:dyDescent="0.3">
      <c r="B3946" s="205">
        <v>38268</v>
      </c>
      <c r="C3946" s="81">
        <v>9.8516359999999992</v>
      </c>
      <c r="D3946" s="62">
        <f t="shared" si="122"/>
        <v>-0.83408493568600117</v>
      </c>
      <c r="E3946">
        <v>-7.6245095986060335E-3</v>
      </c>
      <c r="G3946">
        <v>3939</v>
      </c>
      <c r="H3946">
        <f t="shared" ca="1" si="123"/>
        <v>1.7340318799195367E-2</v>
      </c>
    </row>
    <row r="3947" spans="2:8" x14ac:dyDescent="0.3">
      <c r="B3947" s="205">
        <v>40063</v>
      </c>
      <c r="C3947" s="81">
        <v>59.377586000000001</v>
      </c>
      <c r="D3947" s="62">
        <f t="shared" si="122"/>
        <v>-0.85356109009995063</v>
      </c>
      <c r="E3947">
        <v>-7.6278714614261599E-3</v>
      </c>
      <c r="G3947">
        <v>3940</v>
      </c>
      <c r="H3947">
        <f t="shared" ca="1" si="123"/>
        <v>2.5033287372536218E-2</v>
      </c>
    </row>
    <row r="3948" spans="2:8" x14ac:dyDescent="0.3">
      <c r="B3948" s="205">
        <v>43460</v>
      </c>
      <c r="C3948" s="81">
        <v>405.47683699999999</v>
      </c>
      <c r="D3948" s="62">
        <f t="shared" si="122"/>
        <v>-0.21728778949717062</v>
      </c>
      <c r="E3948">
        <v>-7.6318012327674118E-3</v>
      </c>
      <c r="G3948">
        <v>3941</v>
      </c>
      <c r="H3948">
        <f t="shared" ca="1" si="123"/>
        <v>3.0978426801449715E-3</v>
      </c>
    </row>
    <row r="3949" spans="2:8" x14ac:dyDescent="0.3">
      <c r="B3949" s="205">
        <v>44218</v>
      </c>
      <c r="C3949" s="81">
        <v>518.04077099999995</v>
      </c>
      <c r="D3949" s="62">
        <f t="shared" si="122"/>
        <v>0.63115663418036194</v>
      </c>
      <c r="E3949">
        <v>-7.6343918903844484E-3</v>
      </c>
      <c r="G3949">
        <v>3942</v>
      </c>
      <c r="H3949">
        <f t="shared" ca="1" si="123"/>
        <v>3.014133784819862E-2</v>
      </c>
    </row>
    <row r="3950" spans="2:8" x14ac:dyDescent="0.3">
      <c r="B3950" s="205">
        <v>43056</v>
      </c>
      <c r="C3950" s="81">
        <v>317.59106400000002</v>
      </c>
      <c r="D3950" s="62">
        <f t="shared" si="122"/>
        <v>6.0807039924946</v>
      </c>
      <c r="E3950">
        <v>-7.6673229328110323E-3</v>
      </c>
      <c r="G3950">
        <v>3943</v>
      </c>
      <c r="H3950">
        <f t="shared" ca="1" si="123"/>
        <v>2.1946792064119449E-2</v>
      </c>
    </row>
    <row r="3951" spans="2:8" x14ac:dyDescent="0.3">
      <c r="B3951" s="205">
        <v>39105</v>
      </c>
      <c r="C3951" s="81">
        <v>44.853034999999998</v>
      </c>
      <c r="D3951" s="62">
        <f t="shared" si="122"/>
        <v>6.6968981491654081E-3</v>
      </c>
      <c r="E3951">
        <v>-7.6707063129929911E-3</v>
      </c>
      <c r="G3951">
        <v>3944</v>
      </c>
      <c r="H3951">
        <f t="shared" ca="1" si="123"/>
        <v>-1.0139565839493332E-2</v>
      </c>
    </row>
    <row r="3952" spans="2:8" x14ac:dyDescent="0.3">
      <c r="B3952" s="205">
        <v>39925</v>
      </c>
      <c r="C3952" s="81">
        <v>44.554656999999999</v>
      </c>
      <c r="D3952" s="62">
        <f t="shared" si="122"/>
        <v>-0.70934428492226764</v>
      </c>
      <c r="E3952">
        <v>-7.6812145514186317E-3</v>
      </c>
      <c r="G3952">
        <v>3945</v>
      </c>
      <c r="H3952">
        <f t="shared" ca="1" si="123"/>
        <v>4.3033309174304667E-2</v>
      </c>
    </row>
    <row r="3953" spans="2:8" x14ac:dyDescent="0.3">
      <c r="B3953" s="205">
        <v>41620</v>
      </c>
      <c r="C3953" s="81">
        <v>153.29014599999999</v>
      </c>
      <c r="D3953" s="62">
        <f t="shared" si="122"/>
        <v>-0.26050278969979451</v>
      </c>
      <c r="E3953">
        <v>-7.6855262167629034E-3</v>
      </c>
      <c r="G3953">
        <v>3946</v>
      </c>
      <c r="H3953">
        <f t="shared" ca="1" si="123"/>
        <v>-2.8567192281343863E-2</v>
      </c>
    </row>
    <row r="3954" spans="2:8" x14ac:dyDescent="0.3">
      <c r="B3954" s="205">
        <v>41886</v>
      </c>
      <c r="C3954" s="81">
        <v>207.28968800000001</v>
      </c>
      <c r="D3954" s="62">
        <f t="shared" si="122"/>
        <v>-0.5732737995486753</v>
      </c>
      <c r="E3954">
        <v>-7.692194607262965E-3</v>
      </c>
      <c r="G3954">
        <v>3947</v>
      </c>
      <c r="H3954">
        <f t="shared" ca="1" si="123"/>
        <v>-2.4023316905086606E-2</v>
      </c>
    </row>
    <row r="3955" spans="2:8" x14ac:dyDescent="0.3">
      <c r="B3955" s="205">
        <v>44048</v>
      </c>
      <c r="C3955" s="81">
        <v>485.767426</v>
      </c>
      <c r="D3955" s="62">
        <f t="shared" si="122"/>
        <v>-1.1495376437780319E-2</v>
      </c>
      <c r="E3955">
        <v>-7.6931449415600581E-3</v>
      </c>
      <c r="G3955">
        <v>3948</v>
      </c>
      <c r="H3955">
        <f t="shared" ca="1" si="123"/>
        <v>3.9266234842436264E-2</v>
      </c>
    </row>
    <row r="3956" spans="2:8" x14ac:dyDescent="0.3">
      <c r="B3956" s="205">
        <v>43872</v>
      </c>
      <c r="C3956" s="81">
        <v>491.41644300000002</v>
      </c>
      <c r="D3956" s="62">
        <f t="shared" si="122"/>
        <v>19.611245285241033</v>
      </c>
      <c r="E3956">
        <v>-7.702006155664189E-3</v>
      </c>
      <c r="G3956">
        <v>3949</v>
      </c>
      <c r="H3956">
        <f t="shared" ca="1" si="123"/>
        <v>2.2452181516436761E-3</v>
      </c>
    </row>
    <row r="3957" spans="2:8" x14ac:dyDescent="0.3">
      <c r="B3957" s="205">
        <v>38686</v>
      </c>
      <c r="C3957" s="81">
        <v>23.842151999999999</v>
      </c>
      <c r="D3957" s="62">
        <f t="shared" si="122"/>
        <v>-0.42166432313083457</v>
      </c>
      <c r="E3957">
        <v>-7.7121772692041188E-3</v>
      </c>
      <c r="G3957">
        <v>3950</v>
      </c>
      <c r="H3957">
        <f t="shared" ca="1" si="123"/>
        <v>-2.1482647613753951E-2</v>
      </c>
    </row>
    <row r="3958" spans="2:8" x14ac:dyDescent="0.3">
      <c r="B3958" s="205">
        <v>39695</v>
      </c>
      <c r="C3958" s="81">
        <v>41.225456000000001</v>
      </c>
      <c r="D3958" s="62">
        <f t="shared" si="122"/>
        <v>-0.92669641290068194</v>
      </c>
      <c r="E3958">
        <v>-7.7160685493207325E-3</v>
      </c>
      <c r="G3958">
        <v>3951</v>
      </c>
      <c r="H3958">
        <f t="shared" ca="1" si="123"/>
        <v>-3.1615962843451937E-4</v>
      </c>
    </row>
    <row r="3959" spans="2:8" x14ac:dyDescent="0.3">
      <c r="B3959" s="205">
        <v>45145</v>
      </c>
      <c r="C3959" s="81">
        <v>562.39343299999996</v>
      </c>
      <c r="D3959" s="62">
        <f t="shared" si="122"/>
        <v>3.040206186299875E-2</v>
      </c>
      <c r="E3959">
        <v>-7.7233687755195266E-3</v>
      </c>
      <c r="G3959">
        <v>3952</v>
      </c>
      <c r="H3959">
        <f t="shared" ca="1" si="123"/>
        <v>-6.4651465466533629E-3</v>
      </c>
    </row>
    <row r="3960" spans="2:8" x14ac:dyDescent="0.3">
      <c r="B3960" s="205">
        <v>45267</v>
      </c>
      <c r="C3960" s="81">
        <v>545.79998799999998</v>
      </c>
      <c r="D3960" s="62">
        <f t="shared" si="122"/>
        <v>3.7642562737642556E-2</v>
      </c>
      <c r="E3960">
        <v>-7.7265704803542333E-3</v>
      </c>
      <c r="G3960">
        <v>3953</v>
      </c>
      <c r="H3960">
        <f t="shared" ca="1" si="123"/>
        <v>1.8136798479658277E-2</v>
      </c>
    </row>
    <row r="3961" spans="2:8" x14ac:dyDescent="0.3">
      <c r="B3961" s="205">
        <v>45245</v>
      </c>
      <c r="C3961" s="81">
        <v>526</v>
      </c>
      <c r="D3961" s="62">
        <f t="shared" si="122"/>
        <v>0.19704205991385307</v>
      </c>
      <c r="E3961">
        <v>-7.7343448134771656E-3</v>
      </c>
      <c r="G3961">
        <v>3954</v>
      </c>
      <c r="H3961">
        <f t="shared" ca="1" si="123"/>
        <v>5.1109897295491943E-3</v>
      </c>
    </row>
    <row r="3962" spans="2:8" x14ac:dyDescent="0.3">
      <c r="B3962" s="205">
        <v>44006</v>
      </c>
      <c r="C3962" s="81">
        <v>439.416473</v>
      </c>
      <c r="D3962" s="62">
        <f t="shared" si="122"/>
        <v>-0.20272801621070061</v>
      </c>
      <c r="E3962">
        <v>-7.7409562484519476E-3</v>
      </c>
      <c r="G3962">
        <v>3955</v>
      </c>
      <c r="H3962">
        <f t="shared" ca="1" si="123"/>
        <v>2.6031356178187352E-2</v>
      </c>
    </row>
    <row r="3963" spans="2:8" x14ac:dyDescent="0.3">
      <c r="B3963" s="205">
        <v>45442</v>
      </c>
      <c r="C3963" s="81">
        <v>551.15002400000003</v>
      </c>
      <c r="D3963" s="62">
        <f t="shared" si="122"/>
        <v>0.34384683890895001</v>
      </c>
      <c r="E3963">
        <v>-7.7414491081152139E-3</v>
      </c>
      <c r="G3963">
        <v>3956</v>
      </c>
      <c r="H3963">
        <f t="shared" ca="1" si="123"/>
        <v>-1.7892050986998146E-2</v>
      </c>
    </row>
    <row r="3964" spans="2:8" x14ac:dyDescent="0.3">
      <c r="B3964" s="205">
        <v>43314</v>
      </c>
      <c r="C3964" s="81">
        <v>410.128601</v>
      </c>
      <c r="D3964" s="62">
        <f t="shared" si="122"/>
        <v>9.4433702604607799</v>
      </c>
      <c r="E3964">
        <v>-7.7502582905314907E-3</v>
      </c>
      <c r="G3964">
        <v>3957</v>
      </c>
      <c r="H3964">
        <f t="shared" ca="1" si="123"/>
        <v>3.105218366510341E-3</v>
      </c>
    </row>
    <row r="3965" spans="2:8" x14ac:dyDescent="0.3">
      <c r="B3965" s="205">
        <v>39007</v>
      </c>
      <c r="C3965" s="81">
        <v>39.271670999999998</v>
      </c>
      <c r="D3965" s="62">
        <f t="shared" si="122"/>
        <v>-5.508770902672956E-3</v>
      </c>
      <c r="E3965">
        <v>-7.7593605279921742E-3</v>
      </c>
      <c r="G3965">
        <v>3958</v>
      </c>
      <c r="H3965">
        <f t="shared" ca="1" si="123"/>
        <v>-3.7837768291525395E-2</v>
      </c>
    </row>
    <row r="3966" spans="2:8" x14ac:dyDescent="0.3">
      <c r="B3966" s="205">
        <v>39043</v>
      </c>
      <c r="C3966" s="81">
        <v>39.489207999999998</v>
      </c>
      <c r="D3966" s="62">
        <f t="shared" si="122"/>
        <v>-0.89040178716889085</v>
      </c>
      <c r="E3966">
        <v>-7.7674596478145893E-3</v>
      </c>
      <c r="G3966">
        <v>3959</v>
      </c>
      <c r="H3966">
        <f t="shared" ca="1" si="123"/>
        <v>1.7423382836988011E-2</v>
      </c>
    </row>
    <row r="3967" spans="2:8" x14ac:dyDescent="0.3">
      <c r="B3967" s="205">
        <v>43286</v>
      </c>
      <c r="C3967" s="81">
        <v>360.30886800000002</v>
      </c>
      <c r="D3967" s="62">
        <f t="shared" si="122"/>
        <v>7.3754092877864856</v>
      </c>
      <c r="E3967">
        <v>-7.768193477300735E-3</v>
      </c>
      <c r="G3967">
        <v>3960</v>
      </c>
      <c r="H3967">
        <f t="shared" ca="1" si="123"/>
        <v>2.3904365467227292E-2</v>
      </c>
    </row>
    <row r="3968" spans="2:8" x14ac:dyDescent="0.3">
      <c r="B3968" s="205">
        <v>39283</v>
      </c>
      <c r="C3968" s="81">
        <v>43.019852</v>
      </c>
      <c r="D3968" s="62">
        <f t="shared" si="122"/>
        <v>4.3144842678000321</v>
      </c>
      <c r="E3968">
        <v>-7.7743064879005272E-3</v>
      </c>
      <c r="G3968">
        <v>3961</v>
      </c>
      <c r="H3968">
        <f t="shared" ca="1" si="123"/>
        <v>-1.1450313938966058E-2</v>
      </c>
    </row>
    <row r="3969" spans="2:8" x14ac:dyDescent="0.3">
      <c r="B3969" s="205">
        <v>38163</v>
      </c>
      <c r="C3969" s="81">
        <v>8.0948309999999992</v>
      </c>
      <c r="D3969" s="62">
        <f t="shared" si="122"/>
        <v>-0.98560425797913154</v>
      </c>
      <c r="E3969">
        <v>-7.8126426797046952E-3</v>
      </c>
      <c r="G3969">
        <v>3962</v>
      </c>
      <c r="H3969">
        <f t="shared" ca="1" si="123"/>
        <v>1.4927617556070383E-5</v>
      </c>
    </row>
    <row r="3970" spans="2:8" x14ac:dyDescent="0.3">
      <c r="B3970" s="205">
        <v>44816</v>
      </c>
      <c r="C3970" s="81">
        <v>562.30731200000002</v>
      </c>
      <c r="D3970" s="62">
        <f t="shared" si="122"/>
        <v>1.2733498720653926</v>
      </c>
      <c r="E3970">
        <v>-7.8274514708170026E-3</v>
      </c>
      <c r="G3970">
        <v>3963</v>
      </c>
      <c r="H3970">
        <f t="shared" ca="1" si="123"/>
        <v>3.5718277429522757E-2</v>
      </c>
    </row>
    <row r="3971" spans="2:8" x14ac:dyDescent="0.3">
      <c r="B3971" s="205">
        <v>42352</v>
      </c>
      <c r="C3971" s="81">
        <v>247.34745799999999</v>
      </c>
      <c r="D3971" s="62">
        <f t="shared" si="122"/>
        <v>-0.55604440651198139</v>
      </c>
      <c r="E3971">
        <v>-7.8359344009596554E-3</v>
      </c>
      <c r="G3971">
        <v>3964</v>
      </c>
      <c r="H3971">
        <f t="shared" ca="1" si="123"/>
        <v>-3.4492343766544548E-3</v>
      </c>
    </row>
    <row r="3972" spans="2:8" x14ac:dyDescent="0.3">
      <c r="B3972" s="205">
        <v>45099</v>
      </c>
      <c r="C3972" s="81">
        <v>557.14459199999999</v>
      </c>
      <c r="D3972" s="62">
        <f t="shared" si="122"/>
        <v>1.0066185439984145E-2</v>
      </c>
      <c r="E3972">
        <v>-7.8467891295437835E-3</v>
      </c>
      <c r="G3972">
        <v>3965</v>
      </c>
      <c r="H3972">
        <f t="shared" ca="1" si="123"/>
        <v>3.9404396174143576E-2</v>
      </c>
    </row>
    <row r="3973" spans="2:8" x14ac:dyDescent="0.3">
      <c r="B3973" s="205">
        <v>44600</v>
      </c>
      <c r="C3973" s="81">
        <v>551.59216300000003</v>
      </c>
      <c r="D3973" s="62">
        <f t="shared" si="122"/>
        <v>35.087369771059812</v>
      </c>
      <c r="E3973">
        <v>-7.8525057183967684E-3</v>
      </c>
      <c r="G3973">
        <v>3966</v>
      </c>
      <c r="H3973">
        <f t="shared" ca="1" si="123"/>
        <v>7.586812244260244E-3</v>
      </c>
    </row>
    <row r="3974" spans="2:8" x14ac:dyDescent="0.3">
      <c r="B3974" s="205">
        <v>38464</v>
      </c>
      <c r="C3974" s="81">
        <v>15.284909000000001</v>
      </c>
      <c r="D3974" s="62">
        <f t="shared" si="122"/>
        <v>-0.94361833761391412</v>
      </c>
      <c r="E3974">
        <v>-7.8530988109550004E-3</v>
      </c>
      <c r="G3974">
        <v>3967</v>
      </c>
      <c r="H3974">
        <f t="shared" ca="1" si="123"/>
        <v>-2.1080773422657972E-2</v>
      </c>
    </row>
    <row r="3975" spans="2:8" x14ac:dyDescent="0.3">
      <c r="B3975" s="205">
        <v>42625</v>
      </c>
      <c r="C3975" s="81">
        <v>271.09716800000001</v>
      </c>
      <c r="D3975" s="62">
        <f t="shared" si="122"/>
        <v>-0.47282988368545609</v>
      </c>
      <c r="E3975">
        <v>-7.8550157643273218E-3</v>
      </c>
      <c r="G3975">
        <v>3968</v>
      </c>
      <c r="H3975">
        <f t="shared" ca="1" si="123"/>
        <v>-3.1530696633953935E-2</v>
      </c>
    </row>
    <row r="3976" spans="2:8" x14ac:dyDescent="0.3">
      <c r="B3976" s="205">
        <v>44279</v>
      </c>
      <c r="C3976" s="81">
        <v>514.24987799999997</v>
      </c>
      <c r="D3976" s="62">
        <f t="shared" ref="D3976:D4039" si="124">(C3976-C3977)/C3977</f>
        <v>-6.4370807048643605E-2</v>
      </c>
      <c r="E3976">
        <v>-7.8762566716431715E-3</v>
      </c>
      <c r="G3976">
        <v>3969</v>
      </c>
      <c r="H3976">
        <f t="shared" ca="1" si="123"/>
        <v>1.9095870242081047E-2</v>
      </c>
    </row>
    <row r="3977" spans="2:8" x14ac:dyDescent="0.3">
      <c r="B3977" s="205">
        <v>44637</v>
      </c>
      <c r="C3977" s="81">
        <v>549.63000499999998</v>
      </c>
      <c r="D3977" s="62">
        <f t="shared" si="124"/>
        <v>0.51714043373875074</v>
      </c>
      <c r="E3977">
        <v>-7.8804271934746813E-3</v>
      </c>
      <c r="G3977">
        <v>3970</v>
      </c>
      <c r="H3977">
        <f t="shared" ref="H3977:H4040" ca="1" si="125">_xlfn.NORM.INV(RAND(),N$10,N$11)</f>
        <v>1.1685774402560856E-3</v>
      </c>
    </row>
    <row r="3978" spans="2:8" x14ac:dyDescent="0.3">
      <c r="B3978" s="205">
        <v>43266</v>
      </c>
      <c r="C3978" s="81">
        <v>362.28024299999998</v>
      </c>
      <c r="D3978" s="62">
        <f t="shared" si="124"/>
        <v>7.1009800061246769E-2</v>
      </c>
      <c r="E3978">
        <v>-7.8832316481423012E-3</v>
      </c>
      <c r="G3978">
        <v>3971</v>
      </c>
      <c r="H3978">
        <f t="shared" ca="1" si="125"/>
        <v>-4.0750120950952651E-2</v>
      </c>
    </row>
    <row r="3979" spans="2:8" x14ac:dyDescent="0.3">
      <c r="B3979" s="205">
        <v>43116</v>
      </c>
      <c r="C3979" s="81">
        <v>338.26043700000002</v>
      </c>
      <c r="D3979" s="62">
        <f t="shared" si="124"/>
        <v>0.45711826791154608</v>
      </c>
      <c r="E3979">
        <v>-7.8894508123511144E-3</v>
      </c>
      <c r="G3979">
        <v>3972</v>
      </c>
      <c r="H3979">
        <f t="shared" ca="1" si="125"/>
        <v>-1.5732148265955492E-3</v>
      </c>
    </row>
    <row r="3980" spans="2:8" x14ac:dyDescent="0.3">
      <c r="B3980" s="205">
        <v>42166</v>
      </c>
      <c r="C3980" s="81">
        <v>232.14343299999999</v>
      </c>
      <c r="D3980" s="62">
        <f t="shared" si="124"/>
        <v>-0.57098113437489761</v>
      </c>
      <c r="E3980">
        <v>-7.8927092047639414E-3</v>
      </c>
      <c r="G3980">
        <v>3973</v>
      </c>
      <c r="H3980">
        <f t="shared" ca="1" si="125"/>
        <v>-6.3574305854592079E-3</v>
      </c>
    </row>
    <row r="3981" spans="2:8" x14ac:dyDescent="0.3">
      <c r="B3981" s="205">
        <v>44887</v>
      </c>
      <c r="C3981" s="81">
        <v>541.10308799999996</v>
      </c>
      <c r="D3981" s="62">
        <f t="shared" si="124"/>
        <v>-1.0233563169165818E-2</v>
      </c>
      <c r="E3981">
        <v>-7.8974887868901687E-3</v>
      </c>
      <c r="G3981">
        <v>3974</v>
      </c>
      <c r="H3981">
        <f t="shared" ca="1" si="125"/>
        <v>8.1061194900761205E-3</v>
      </c>
    </row>
    <row r="3982" spans="2:8" x14ac:dyDescent="0.3">
      <c r="B3982" s="205">
        <v>45085</v>
      </c>
      <c r="C3982" s="81">
        <v>546.69775400000003</v>
      </c>
      <c r="D3982" s="62">
        <f t="shared" si="124"/>
        <v>11.961943723879068</v>
      </c>
      <c r="E3982">
        <v>-7.9065364924361618E-3</v>
      </c>
      <c r="G3982">
        <v>3975</v>
      </c>
      <c r="H3982">
        <f t="shared" ca="1" si="125"/>
        <v>1.6230940744061166E-2</v>
      </c>
    </row>
    <row r="3983" spans="2:8" x14ac:dyDescent="0.3">
      <c r="B3983" s="205">
        <v>39318</v>
      </c>
      <c r="C3983" s="81">
        <v>42.177143000000001</v>
      </c>
      <c r="D3983" s="62">
        <f t="shared" si="124"/>
        <v>-0.86256091675797164</v>
      </c>
      <c r="E3983">
        <v>-7.9286873981591413E-3</v>
      </c>
      <c r="G3983">
        <v>3976</v>
      </c>
      <c r="H3983">
        <f t="shared" ca="1" si="125"/>
        <v>1.7585750237112573E-2</v>
      </c>
    </row>
    <row r="3984" spans="2:8" x14ac:dyDescent="0.3">
      <c r="B3984" s="205">
        <v>43172</v>
      </c>
      <c r="C3984" s="81">
        <v>306.87881499999997</v>
      </c>
      <c r="D3984" s="62">
        <f t="shared" si="124"/>
        <v>2.3076567688830467</v>
      </c>
      <c r="E3984">
        <v>-7.9329399646821206E-3</v>
      </c>
      <c r="G3984">
        <v>3977</v>
      </c>
      <c r="H3984">
        <f t="shared" ca="1" si="125"/>
        <v>6.8369507487735341E-3</v>
      </c>
    </row>
    <row r="3985" spans="2:8" x14ac:dyDescent="0.3">
      <c r="B3985" s="205">
        <v>40374</v>
      </c>
      <c r="C3985" s="81">
        <v>92.778312999999997</v>
      </c>
      <c r="D3985" s="62">
        <f t="shared" si="124"/>
        <v>4.5032518020436813E-2</v>
      </c>
      <c r="E3985">
        <v>-7.9401411120139254E-3</v>
      </c>
      <c r="G3985">
        <v>3978</v>
      </c>
      <c r="H3985">
        <f t="shared" ca="1" si="125"/>
        <v>-7.8860737088285544E-4</v>
      </c>
    </row>
    <row r="3986" spans="2:8" x14ac:dyDescent="0.3">
      <c r="B3986" s="205">
        <v>40826</v>
      </c>
      <c r="C3986" s="81">
        <v>88.780311999999995</v>
      </c>
      <c r="D3986" s="62">
        <f t="shared" si="124"/>
        <v>1.1091529122410169</v>
      </c>
      <c r="E3986">
        <v>-7.9442069246346229E-3</v>
      </c>
      <c r="G3986">
        <v>3979</v>
      </c>
      <c r="H3986">
        <f t="shared" ca="1" si="125"/>
        <v>-1.4470983622797352E-2</v>
      </c>
    </row>
    <row r="3987" spans="2:8" x14ac:dyDescent="0.3">
      <c r="B3987" s="205">
        <v>39335</v>
      </c>
      <c r="C3987" s="81">
        <v>42.092875999999997</v>
      </c>
      <c r="D3987" s="62">
        <f t="shared" si="124"/>
        <v>6.3663238325506963</v>
      </c>
      <c r="E3987">
        <v>-7.9443638344655985E-3</v>
      </c>
      <c r="G3987">
        <v>3980</v>
      </c>
      <c r="H3987">
        <f t="shared" ca="1" si="125"/>
        <v>3.6020097269050123E-2</v>
      </c>
    </row>
    <row r="3988" spans="2:8" x14ac:dyDescent="0.3">
      <c r="B3988" s="205">
        <v>37785</v>
      </c>
      <c r="C3988" s="81">
        <v>5.7142309999999998</v>
      </c>
      <c r="D3988" s="62">
        <f t="shared" si="124"/>
        <v>-0.98531490135843114</v>
      </c>
      <c r="E3988">
        <v>-7.9468681016769543E-3</v>
      </c>
      <c r="G3988">
        <v>3981</v>
      </c>
      <c r="H3988">
        <f t="shared" ca="1" si="125"/>
        <v>1.4437017163375841E-2</v>
      </c>
    </row>
    <row r="3989" spans="2:8" x14ac:dyDescent="0.3">
      <c r="B3989" s="205">
        <v>43620</v>
      </c>
      <c r="C3989" s="81">
        <v>389.11764499999998</v>
      </c>
      <c r="D3989" s="62">
        <f t="shared" si="124"/>
        <v>-0.30298735887414807</v>
      </c>
      <c r="E3989">
        <v>-7.9501806657254152E-3</v>
      </c>
      <c r="G3989">
        <v>3982</v>
      </c>
      <c r="H3989">
        <f t="shared" ca="1" si="125"/>
        <v>1.0982055510097021E-2</v>
      </c>
    </row>
    <row r="3990" spans="2:8" x14ac:dyDescent="0.3">
      <c r="B3990" s="205">
        <v>45189</v>
      </c>
      <c r="C3990" s="81">
        <v>558.26483199999996</v>
      </c>
      <c r="D3990" s="62">
        <f t="shared" si="124"/>
        <v>0.14297890917719963</v>
      </c>
      <c r="E3990">
        <v>-7.9554563096275611E-3</v>
      </c>
      <c r="G3990">
        <v>3983</v>
      </c>
      <c r="H3990">
        <f t="shared" ca="1" si="125"/>
        <v>4.5156227442492057E-2</v>
      </c>
    </row>
    <row r="3991" spans="2:8" x14ac:dyDescent="0.3">
      <c r="B3991" s="205">
        <v>44088</v>
      </c>
      <c r="C3991" s="81">
        <v>488.429688</v>
      </c>
      <c r="D3991" s="62">
        <f t="shared" si="124"/>
        <v>2.1998832388766743</v>
      </c>
      <c r="E3991">
        <v>-7.9685485512410569E-3</v>
      </c>
      <c r="G3991">
        <v>3984</v>
      </c>
      <c r="H3991">
        <f t="shared" ca="1" si="125"/>
        <v>3.2685883703065222E-3</v>
      </c>
    </row>
    <row r="3992" spans="2:8" x14ac:dyDescent="0.3">
      <c r="B3992" s="205">
        <v>41534</v>
      </c>
      <c r="C3992" s="81">
        <v>152.639847</v>
      </c>
      <c r="D3992" s="62">
        <f t="shared" si="124"/>
        <v>-0.40394763254529631</v>
      </c>
      <c r="E3992">
        <v>-7.978882459274762E-3</v>
      </c>
      <c r="G3992">
        <v>3985</v>
      </c>
      <c r="H3992">
        <f t="shared" ca="1" si="125"/>
        <v>3.3707169873819907E-2</v>
      </c>
    </row>
    <row r="3993" spans="2:8" x14ac:dyDescent="0.3">
      <c r="B3993" s="205">
        <v>42871</v>
      </c>
      <c r="C3993" s="81">
        <v>256.08462500000002</v>
      </c>
      <c r="D3993" s="62">
        <f t="shared" si="124"/>
        <v>-0.47457186741570201</v>
      </c>
      <c r="E3993">
        <v>-7.9869322845508104E-3</v>
      </c>
      <c r="G3993">
        <v>3986</v>
      </c>
      <c r="H3993">
        <f t="shared" ca="1" si="125"/>
        <v>-2.1642432203583226E-2</v>
      </c>
    </row>
    <row r="3994" spans="2:8" x14ac:dyDescent="0.3">
      <c r="B3994" s="205">
        <v>44697</v>
      </c>
      <c r="C3994" s="81">
        <v>487.38278200000002</v>
      </c>
      <c r="D3994" s="62">
        <f t="shared" si="124"/>
        <v>17.73667024690414</v>
      </c>
      <c r="E3994">
        <v>-7.9871942213492787E-3</v>
      </c>
      <c r="G3994">
        <v>3987</v>
      </c>
      <c r="H3994">
        <f t="shared" ca="1" si="125"/>
        <v>6.4219621860284019E-4</v>
      </c>
    </row>
    <row r="3995" spans="2:8" x14ac:dyDescent="0.3">
      <c r="B3995" s="205">
        <v>38695</v>
      </c>
      <c r="C3995" s="81">
        <v>26.012241</v>
      </c>
      <c r="D3995" s="62">
        <f t="shared" si="124"/>
        <v>-0.95535092685163869</v>
      </c>
      <c r="E3995">
        <v>-8.0086579921490667E-3</v>
      </c>
      <c r="G3995">
        <v>3988</v>
      </c>
      <c r="H3995">
        <f t="shared" ca="1" si="125"/>
        <v>-2.2703273046669355E-2</v>
      </c>
    </row>
    <row r="3996" spans="2:8" x14ac:dyDescent="0.3">
      <c r="B3996" s="205">
        <v>44895</v>
      </c>
      <c r="C3996" s="81">
        <v>582.59307899999999</v>
      </c>
      <c r="D3996" s="62">
        <f t="shared" si="124"/>
        <v>4.2292396651749691</v>
      </c>
      <c r="E3996">
        <v>-8.0087152560757938E-3</v>
      </c>
      <c r="G3996">
        <v>3989</v>
      </c>
      <c r="H3996">
        <f t="shared" ca="1" si="125"/>
        <v>-1.7900362682767637E-2</v>
      </c>
    </row>
    <row r="3997" spans="2:8" x14ac:dyDescent="0.3">
      <c r="B3997" s="205">
        <v>41151</v>
      </c>
      <c r="C3997" s="81">
        <v>111.410667</v>
      </c>
      <c r="D3997" s="62">
        <f t="shared" si="124"/>
        <v>-0.54268691612195563</v>
      </c>
      <c r="E3997">
        <v>-8.0095912192358724E-3</v>
      </c>
      <c r="G3997">
        <v>3990</v>
      </c>
      <c r="H3997">
        <f t="shared" ca="1" si="125"/>
        <v>-1.5292725258514057E-2</v>
      </c>
    </row>
    <row r="3998" spans="2:8" x14ac:dyDescent="0.3">
      <c r="B3998" s="205">
        <v>42730</v>
      </c>
      <c r="C3998" s="81">
        <v>243.62011699999999</v>
      </c>
      <c r="D3998" s="62">
        <f t="shared" si="124"/>
        <v>1.7537947798330713</v>
      </c>
      <c r="E3998">
        <v>-8.0136755441011977E-3</v>
      </c>
      <c r="G3998">
        <v>3991</v>
      </c>
      <c r="H3998">
        <f t="shared" ca="1" si="125"/>
        <v>-4.3723930881213423E-2</v>
      </c>
    </row>
    <row r="3999" spans="2:8" x14ac:dyDescent="0.3">
      <c r="B3999" s="205">
        <v>40899</v>
      </c>
      <c r="C3999" s="81">
        <v>88.467055999999999</v>
      </c>
      <c r="D3999" s="62">
        <f t="shared" si="124"/>
        <v>-0.78651771891676225</v>
      </c>
      <c r="E3999">
        <v>-8.0159953465016968E-3</v>
      </c>
      <c r="G3999">
        <v>3992</v>
      </c>
      <c r="H3999">
        <f t="shared" ca="1" si="125"/>
        <v>2.578273648397128E-2</v>
      </c>
    </row>
    <row r="4000" spans="2:8" x14ac:dyDescent="0.3">
      <c r="B4000" s="205">
        <v>43521</v>
      </c>
      <c r="C4000" s="81">
        <v>414.39999399999999</v>
      </c>
      <c r="D4000" s="62">
        <f t="shared" si="124"/>
        <v>72.402684582779059</v>
      </c>
      <c r="E4000">
        <v>-8.0385858824800933E-3</v>
      </c>
      <c r="G4000">
        <v>3993</v>
      </c>
      <c r="H4000">
        <f t="shared" ca="1" si="125"/>
        <v>-2.8012172810272382E-2</v>
      </c>
    </row>
    <row r="4001" spans="2:8" x14ac:dyDescent="0.3">
      <c r="B4001" s="205">
        <v>37778</v>
      </c>
      <c r="C4001" s="81">
        <v>5.6455700000000002</v>
      </c>
      <c r="D4001" s="62">
        <f t="shared" si="124"/>
        <v>-0.86300586377620514</v>
      </c>
      <c r="E4001">
        <v>-8.0423914078611835E-3</v>
      </c>
      <c r="G4001">
        <v>3994</v>
      </c>
      <c r="H4001">
        <f t="shared" ca="1" si="125"/>
        <v>-1.5847413322065587E-2</v>
      </c>
    </row>
    <row r="4002" spans="2:8" x14ac:dyDescent="0.3">
      <c r="B4002" s="205">
        <v>39140</v>
      </c>
      <c r="C4002" s="81">
        <v>41.210304000000001</v>
      </c>
      <c r="D4002" s="62">
        <f t="shared" si="124"/>
        <v>-0.91960296918617768</v>
      </c>
      <c r="E4002">
        <v>-8.0442421039723863E-3</v>
      </c>
      <c r="G4002">
        <v>3995</v>
      </c>
      <c r="H4002">
        <f t="shared" ca="1" si="125"/>
        <v>3.5430520770700975E-2</v>
      </c>
    </row>
    <row r="4003" spans="2:8" x14ac:dyDescent="0.3">
      <c r="B4003" s="205">
        <v>45028</v>
      </c>
      <c r="C4003" s="81">
        <v>512.58489999999995</v>
      </c>
      <c r="D4003" s="62">
        <f t="shared" si="124"/>
        <v>2.1470220328545149</v>
      </c>
      <c r="E4003">
        <v>-8.0481153333354823E-3</v>
      </c>
      <c r="G4003">
        <v>3996</v>
      </c>
      <c r="H4003">
        <f t="shared" ca="1" si="125"/>
        <v>2.0215785408206743E-2</v>
      </c>
    </row>
    <row r="4004" spans="2:8" x14ac:dyDescent="0.3">
      <c r="B4004" s="205">
        <v>41752</v>
      </c>
      <c r="C4004" s="81">
        <v>162.87934899999999</v>
      </c>
      <c r="D4004" s="62">
        <f t="shared" si="124"/>
        <v>-0.37166614524546759</v>
      </c>
      <c r="E4004">
        <v>-8.0643086269208721E-3</v>
      </c>
      <c r="G4004">
        <v>3997</v>
      </c>
      <c r="H4004">
        <f t="shared" ca="1" si="125"/>
        <v>-4.0585948077400203E-3</v>
      </c>
    </row>
    <row r="4005" spans="2:8" x14ac:dyDescent="0.3">
      <c r="B4005" s="205">
        <v>42741</v>
      </c>
      <c r="C4005" s="81">
        <v>259.22421300000002</v>
      </c>
      <c r="D4005" s="62">
        <f t="shared" si="124"/>
        <v>45.072059603714216</v>
      </c>
      <c r="E4005">
        <v>-8.0689155975568784E-3</v>
      </c>
      <c r="G4005">
        <v>3998</v>
      </c>
      <c r="H4005">
        <f t="shared" ca="1" si="125"/>
        <v>-9.3877969271689843E-3</v>
      </c>
    </row>
    <row r="4006" spans="2:8" x14ac:dyDescent="0.3">
      <c r="B4006" s="205">
        <v>37600</v>
      </c>
      <c r="C4006" s="81">
        <v>5.6264950000000002</v>
      </c>
      <c r="D4006" s="62">
        <f t="shared" si="124"/>
        <v>-0.96413903776192311</v>
      </c>
      <c r="E4006">
        <v>-8.0699614087481556E-3</v>
      </c>
      <c r="G4006">
        <v>3999</v>
      </c>
      <c r="H4006">
        <f t="shared" ca="1" si="125"/>
        <v>5.7191131258524834E-3</v>
      </c>
    </row>
    <row r="4007" spans="2:8" x14ac:dyDescent="0.3">
      <c r="B4007" s="205">
        <v>41711</v>
      </c>
      <c r="C4007" s="81">
        <v>156.897491</v>
      </c>
      <c r="D4007" s="62">
        <f t="shared" si="124"/>
        <v>0.42496349641972875</v>
      </c>
      <c r="E4007">
        <v>-8.0831766345216393E-3</v>
      </c>
      <c r="G4007">
        <v>4000</v>
      </c>
      <c r="H4007">
        <f t="shared" ca="1" si="125"/>
        <v>4.3233502878604869E-2</v>
      </c>
    </row>
    <row r="4008" spans="2:8" x14ac:dyDescent="0.3">
      <c r="B4008" s="205">
        <v>41135</v>
      </c>
      <c r="C4008" s="81">
        <v>110.106323</v>
      </c>
      <c r="D4008" s="62">
        <f t="shared" si="124"/>
        <v>-0.80403528441620764</v>
      </c>
      <c r="E4008">
        <v>-8.1035716787833546E-3</v>
      </c>
      <c r="G4008">
        <v>4001</v>
      </c>
      <c r="H4008">
        <f t="shared" ca="1" si="125"/>
        <v>6.0125349476017869E-3</v>
      </c>
    </row>
    <row r="4009" spans="2:8" x14ac:dyDescent="0.3">
      <c r="B4009" s="205">
        <v>44419</v>
      </c>
      <c r="C4009" s="81">
        <v>561.86810300000002</v>
      </c>
      <c r="D4009" s="62">
        <f t="shared" si="124"/>
        <v>1.0086129702183149</v>
      </c>
      <c r="E4009">
        <v>-8.106235773299433E-3</v>
      </c>
      <c r="G4009">
        <v>4002</v>
      </c>
      <c r="H4009">
        <f t="shared" ca="1" si="125"/>
        <v>-3.7999700881319338E-3</v>
      </c>
    </row>
    <row r="4010" spans="2:8" x14ac:dyDescent="0.3">
      <c r="B4010" s="205">
        <v>42601</v>
      </c>
      <c r="C4010" s="81">
        <v>279.729401</v>
      </c>
      <c r="D4010" s="62">
        <f t="shared" si="124"/>
        <v>48.953534166983346</v>
      </c>
      <c r="E4010">
        <v>-8.1069426755220296E-3</v>
      </c>
      <c r="G4010">
        <v>4003</v>
      </c>
      <c r="H4010">
        <f t="shared" ca="1" si="125"/>
        <v>1.1024399897444023E-2</v>
      </c>
    </row>
    <row r="4011" spans="2:8" x14ac:dyDescent="0.3">
      <c r="B4011" s="205">
        <v>37664</v>
      </c>
      <c r="C4011" s="81">
        <v>5.5997919999999999</v>
      </c>
      <c r="D4011" s="62">
        <f t="shared" si="124"/>
        <v>-0.97778342849050959</v>
      </c>
      <c r="E4011">
        <v>-8.1086586473996993E-3</v>
      </c>
      <c r="G4011">
        <v>4004</v>
      </c>
      <c r="H4011">
        <f t="shared" ca="1" si="125"/>
        <v>-3.380834582948062E-2</v>
      </c>
    </row>
    <row r="4012" spans="2:8" x14ac:dyDescent="0.3">
      <c r="B4012" s="205">
        <v>42723</v>
      </c>
      <c r="C4012" s="81">
        <v>252.054733</v>
      </c>
      <c r="D4012" s="62">
        <f t="shared" si="124"/>
        <v>6.1818336613702352</v>
      </c>
      <c r="E4012">
        <v>-8.1135340294055946E-3</v>
      </c>
      <c r="G4012">
        <v>4005</v>
      </c>
      <c r="H4012">
        <f t="shared" ca="1" si="125"/>
        <v>-2.2180922801235919E-3</v>
      </c>
    </row>
    <row r="4013" spans="2:8" x14ac:dyDescent="0.3">
      <c r="B4013" s="205">
        <v>38820</v>
      </c>
      <c r="C4013" s="81">
        <v>35.096153000000001</v>
      </c>
      <c r="D4013" s="62">
        <f t="shared" si="124"/>
        <v>2.6210386421618255</v>
      </c>
      <c r="E4013">
        <v>-8.1459362082580717E-3</v>
      </c>
      <c r="G4013">
        <v>4006</v>
      </c>
      <c r="H4013">
        <f t="shared" ca="1" si="125"/>
        <v>-2.613033773507225E-2</v>
      </c>
    </row>
    <row r="4014" spans="2:8" x14ac:dyDescent="0.3">
      <c r="B4014" s="205">
        <v>38258</v>
      </c>
      <c r="C4014" s="81">
        <v>9.6922890000000006</v>
      </c>
      <c r="D4014" s="62">
        <f t="shared" si="124"/>
        <v>-0.98178483473564382</v>
      </c>
      <c r="E4014">
        <v>-8.153123001616424E-3</v>
      </c>
      <c r="G4014">
        <v>4007</v>
      </c>
      <c r="H4014">
        <f t="shared" ca="1" si="125"/>
        <v>5.1297584193379184E-3</v>
      </c>
    </row>
    <row r="4015" spans="2:8" x14ac:dyDescent="0.3">
      <c r="B4015" s="205">
        <v>45239</v>
      </c>
      <c r="C4015" s="81">
        <v>532.09997599999997</v>
      </c>
      <c r="D4015" s="62">
        <f t="shared" si="124"/>
        <v>56.872627355405704</v>
      </c>
      <c r="E4015">
        <v>-8.1594869774895343E-3</v>
      </c>
      <c r="G4015">
        <v>4008</v>
      </c>
      <c r="H4015">
        <f t="shared" ca="1" si="125"/>
        <v>1.4750019620235959E-2</v>
      </c>
    </row>
    <row r="4016" spans="2:8" x14ac:dyDescent="0.3">
      <c r="B4016" s="205">
        <v>38183</v>
      </c>
      <c r="C4016" s="81">
        <v>9.1943289999999998</v>
      </c>
      <c r="D4016" s="62">
        <f t="shared" si="124"/>
        <v>-0.98303406756532885</v>
      </c>
      <c r="E4016">
        <v>-8.1650318084569001E-3</v>
      </c>
      <c r="G4016">
        <v>4009</v>
      </c>
      <c r="H4016">
        <f t="shared" ca="1" si="125"/>
        <v>8.9615751832333224E-4</v>
      </c>
    </row>
    <row r="4017" spans="2:8" x14ac:dyDescent="0.3">
      <c r="B4017" s="205">
        <v>44662</v>
      </c>
      <c r="C4017" s="81">
        <v>541.92889400000001</v>
      </c>
      <c r="D4017" s="62">
        <f t="shared" si="124"/>
        <v>1.0119838043753582</v>
      </c>
      <c r="E4017">
        <v>-8.1694823125170561E-3</v>
      </c>
      <c r="G4017">
        <v>4010</v>
      </c>
      <c r="H4017">
        <f t="shared" ca="1" si="125"/>
        <v>3.3138793211320849E-2</v>
      </c>
    </row>
    <row r="4018" spans="2:8" x14ac:dyDescent="0.3">
      <c r="B4018" s="205">
        <v>42219</v>
      </c>
      <c r="C4018" s="81">
        <v>269.350525</v>
      </c>
      <c r="D4018" s="62">
        <f t="shared" si="124"/>
        <v>1.926404116596752</v>
      </c>
      <c r="E4018">
        <v>-8.1828127721530215E-3</v>
      </c>
      <c r="G4018">
        <v>4011</v>
      </c>
      <c r="H4018">
        <f t="shared" ca="1" si="125"/>
        <v>-3.5902239953817722E-2</v>
      </c>
    </row>
    <row r="4019" spans="2:8" x14ac:dyDescent="0.3">
      <c r="B4019" s="205">
        <v>40977</v>
      </c>
      <c r="C4019" s="81">
        <v>92.041466</v>
      </c>
      <c r="D4019" s="62">
        <f t="shared" si="124"/>
        <v>-0.82428944438838125</v>
      </c>
      <c r="E4019">
        <v>-8.1848981142268549E-3</v>
      </c>
      <c r="G4019">
        <v>4012</v>
      </c>
      <c r="H4019">
        <f t="shared" ca="1" si="125"/>
        <v>2.1166504980409628E-2</v>
      </c>
    </row>
    <row r="4020" spans="2:8" x14ac:dyDescent="0.3">
      <c r="B4020" s="205">
        <v>44201</v>
      </c>
      <c r="C4020" s="81">
        <v>523.824341</v>
      </c>
      <c r="D4020" s="62">
        <f t="shared" si="124"/>
        <v>16.51470528246784</v>
      </c>
      <c r="E4020">
        <v>-8.190025187205267E-3</v>
      </c>
      <c r="G4020">
        <v>4013</v>
      </c>
      <c r="H4020">
        <f t="shared" ca="1" si="125"/>
        <v>-4.0219367844325338E-2</v>
      </c>
    </row>
    <row r="4021" spans="2:8" x14ac:dyDescent="0.3">
      <c r="B4021" s="205">
        <v>38768</v>
      </c>
      <c r="C4021" s="81">
        <v>29.907688</v>
      </c>
      <c r="D4021" s="62">
        <f t="shared" si="124"/>
        <v>-0.9392899248086467</v>
      </c>
      <c r="E4021">
        <v>-8.1935317546197629E-3</v>
      </c>
      <c r="G4021">
        <v>4014</v>
      </c>
      <c r="H4021">
        <f t="shared" ca="1" si="125"/>
        <v>1.4531272683083022E-2</v>
      </c>
    </row>
    <row r="4022" spans="2:8" x14ac:dyDescent="0.3">
      <c r="B4022" s="205">
        <v>44705</v>
      </c>
      <c r="C4022" s="81">
        <v>492.63137799999998</v>
      </c>
      <c r="D4022" s="62">
        <f t="shared" si="124"/>
        <v>1.3843381342597332</v>
      </c>
      <c r="E4022">
        <v>-8.1966939507141841E-3</v>
      </c>
      <c r="G4022">
        <v>4015</v>
      </c>
      <c r="H4022">
        <f t="shared" ca="1" si="125"/>
        <v>-5.284510816696876E-4</v>
      </c>
    </row>
    <row r="4023" spans="2:8" x14ac:dyDescent="0.3">
      <c r="B4023" s="205">
        <v>41908</v>
      </c>
      <c r="C4023" s="81">
        <v>206.61137400000001</v>
      </c>
      <c r="D4023" s="62">
        <f t="shared" si="124"/>
        <v>1.262670079686284</v>
      </c>
      <c r="E4023">
        <v>-8.2002919590074448E-3</v>
      </c>
      <c r="G4023">
        <v>4016</v>
      </c>
      <c r="H4023">
        <f t="shared" ca="1" si="125"/>
        <v>1.4069844623720011E-2</v>
      </c>
    </row>
    <row r="4024" spans="2:8" x14ac:dyDescent="0.3">
      <c r="B4024" s="205">
        <v>40765</v>
      </c>
      <c r="C4024" s="81">
        <v>91.313079999999999</v>
      </c>
      <c r="D4024" s="62">
        <f t="shared" si="124"/>
        <v>6.8665723917843383E-2</v>
      </c>
      <c r="E4024">
        <v>-8.204697733993023E-3</v>
      </c>
      <c r="G4024">
        <v>4017</v>
      </c>
      <c r="H4024">
        <f t="shared" ca="1" si="125"/>
        <v>-1.3310240696951518E-2</v>
      </c>
    </row>
    <row r="4025" spans="2:8" x14ac:dyDescent="0.3">
      <c r="B4025" s="205">
        <v>40612</v>
      </c>
      <c r="C4025" s="81">
        <v>85.445876999999996</v>
      </c>
      <c r="D4025" s="62">
        <f t="shared" si="124"/>
        <v>-0.81965911661603008</v>
      </c>
      <c r="E4025">
        <v>-8.2050299419880162E-3</v>
      </c>
      <c r="G4025">
        <v>4018</v>
      </c>
      <c r="H4025">
        <f t="shared" ca="1" si="125"/>
        <v>1.4112044331334284E-2</v>
      </c>
    </row>
    <row r="4026" spans="2:8" x14ac:dyDescent="0.3">
      <c r="B4026" s="205">
        <v>44071</v>
      </c>
      <c r="C4026" s="81">
        <v>473.802032</v>
      </c>
      <c r="D4026" s="62">
        <f t="shared" si="124"/>
        <v>6.1905086906440312</v>
      </c>
      <c r="E4026">
        <v>-8.2124160258278209E-3</v>
      </c>
      <c r="G4026">
        <v>4019</v>
      </c>
      <c r="H4026">
        <f t="shared" ca="1" si="125"/>
        <v>-3.9858332765856659E-2</v>
      </c>
    </row>
    <row r="4027" spans="2:8" x14ac:dyDescent="0.3">
      <c r="B4027" s="205">
        <v>40120</v>
      </c>
      <c r="C4027" s="81">
        <v>65.892700000000005</v>
      </c>
      <c r="D4027" s="62">
        <f t="shared" si="124"/>
        <v>-0.771679543259155</v>
      </c>
      <c r="E4027">
        <v>-8.2184152822568045E-3</v>
      </c>
      <c r="G4027">
        <v>4020</v>
      </c>
      <c r="H4027">
        <f t="shared" ca="1" si="125"/>
        <v>-4.7430194294862831E-2</v>
      </c>
    </row>
    <row r="4028" spans="2:8" x14ac:dyDescent="0.3">
      <c r="B4028" s="205">
        <v>42990</v>
      </c>
      <c r="C4028" s="81">
        <v>288.597443</v>
      </c>
      <c r="D4028" s="62">
        <f t="shared" si="124"/>
        <v>-0.45444717769376181</v>
      </c>
      <c r="E4028">
        <v>-8.2403994062297242E-3</v>
      </c>
      <c r="G4028">
        <v>4021</v>
      </c>
      <c r="H4028">
        <f t="shared" ca="1" si="125"/>
        <v>-9.7091496414680352E-3</v>
      </c>
    </row>
    <row r="4029" spans="2:8" x14ac:dyDescent="0.3">
      <c r="B4029" s="205">
        <v>45363</v>
      </c>
      <c r="C4029" s="81">
        <v>529</v>
      </c>
      <c r="D4029" s="62">
        <f t="shared" si="124"/>
        <v>2.218031683924806</v>
      </c>
      <c r="E4029">
        <v>-8.2490135021066856E-3</v>
      </c>
      <c r="G4029">
        <v>4022</v>
      </c>
      <c r="H4029">
        <f t="shared" ca="1" si="125"/>
        <v>-2.1290642762494989E-3</v>
      </c>
    </row>
    <row r="4030" spans="2:8" x14ac:dyDescent="0.3">
      <c r="B4030" s="205">
        <v>41778</v>
      </c>
      <c r="C4030" s="81">
        <v>164.3862</v>
      </c>
      <c r="D4030" s="62">
        <f t="shared" si="124"/>
        <v>-9.5601340393920056E-2</v>
      </c>
      <c r="E4030">
        <v>-8.2646662353382562E-3</v>
      </c>
      <c r="G4030">
        <v>4023</v>
      </c>
      <c r="H4030">
        <f t="shared" ca="1" si="125"/>
        <v>-1.2420693429448713E-2</v>
      </c>
    </row>
    <row r="4031" spans="2:8" x14ac:dyDescent="0.3">
      <c r="B4031" s="205">
        <v>41848</v>
      </c>
      <c r="C4031" s="81">
        <v>181.76298499999999</v>
      </c>
      <c r="D4031" s="62">
        <f t="shared" si="124"/>
        <v>-0.6231160187408038</v>
      </c>
      <c r="E4031">
        <v>-8.2665431516106107E-3</v>
      </c>
      <c r="G4031">
        <v>4024</v>
      </c>
      <c r="H4031">
        <f t="shared" ca="1" si="125"/>
        <v>2.2865575232593308E-2</v>
      </c>
    </row>
    <row r="4032" spans="2:8" x14ac:dyDescent="0.3">
      <c r="B4032" s="205">
        <v>44056</v>
      </c>
      <c r="C4032" s="81">
        <v>482.27835099999999</v>
      </c>
      <c r="D4032" s="62">
        <f t="shared" si="124"/>
        <v>-4.9049767796041095E-2</v>
      </c>
      <c r="E4032">
        <v>-8.2668809586328978E-3</v>
      </c>
      <c r="G4032">
        <v>4025</v>
      </c>
      <c r="H4032">
        <f t="shared" ca="1" si="125"/>
        <v>-6.810373767815299E-2</v>
      </c>
    </row>
    <row r="4033" spans="2:8" x14ac:dyDescent="0.3">
      <c r="B4033" s="205">
        <v>44232</v>
      </c>
      <c r="C4033" s="81">
        <v>507.15414399999997</v>
      </c>
      <c r="D4033" s="62">
        <f t="shared" si="124"/>
        <v>54.885862639699731</v>
      </c>
      <c r="E4033">
        <v>-8.2683753286283933E-3</v>
      </c>
      <c r="G4033">
        <v>4026</v>
      </c>
      <c r="H4033">
        <f t="shared" ca="1" si="125"/>
        <v>-2.781928769624009E-3</v>
      </c>
    </row>
    <row r="4034" spans="2:8" x14ac:dyDescent="0.3">
      <c r="B4034" s="205">
        <v>38198</v>
      </c>
      <c r="C4034" s="81">
        <v>9.0748200000000008</v>
      </c>
      <c r="D4034" s="62">
        <f t="shared" si="124"/>
        <v>-0.98343763946080753</v>
      </c>
      <c r="E4034">
        <v>-8.2717784831906182E-3</v>
      </c>
      <c r="G4034">
        <v>4027</v>
      </c>
      <c r="H4034">
        <f t="shared" ca="1" si="125"/>
        <v>-2.2116991265070034E-2</v>
      </c>
    </row>
    <row r="4035" spans="2:8" x14ac:dyDescent="0.3">
      <c r="B4035" s="205">
        <v>45204</v>
      </c>
      <c r="C4035" s="81">
        <v>547.918274</v>
      </c>
      <c r="D4035" s="62">
        <f t="shared" si="124"/>
        <v>1.1418742540020448</v>
      </c>
      <c r="E4035">
        <v>-8.282966503301372E-3</v>
      </c>
      <c r="G4035">
        <v>4028</v>
      </c>
      <c r="H4035">
        <f t="shared" ca="1" si="125"/>
        <v>7.3337742542904632E-3</v>
      </c>
    </row>
    <row r="4036" spans="2:8" x14ac:dyDescent="0.3">
      <c r="B4036" s="205">
        <v>42368</v>
      </c>
      <c r="C4036" s="81">
        <v>255.81253100000001</v>
      </c>
      <c r="D4036" s="62">
        <f t="shared" si="124"/>
        <v>26.350458536095118</v>
      </c>
      <c r="E4036">
        <v>-8.294393059126515E-3</v>
      </c>
      <c r="G4036">
        <v>4029</v>
      </c>
      <c r="H4036">
        <f t="shared" ca="1" si="125"/>
        <v>2.2200460201155351E-2</v>
      </c>
    </row>
    <row r="4037" spans="2:8" x14ac:dyDescent="0.3">
      <c r="B4037" s="205">
        <v>38142</v>
      </c>
      <c r="C4037" s="81">
        <v>9.353135</v>
      </c>
      <c r="D4037" s="62">
        <f t="shared" si="124"/>
        <v>-0.98180397177824885</v>
      </c>
      <c r="E4037">
        <v>-8.2989747233870384E-3</v>
      </c>
      <c r="G4037">
        <v>4030</v>
      </c>
      <c r="H4037">
        <f t="shared" ca="1" si="125"/>
        <v>-1.4795981793647283E-2</v>
      </c>
    </row>
    <row r="4038" spans="2:8" x14ac:dyDescent="0.3">
      <c r="B4038" s="205">
        <v>45065</v>
      </c>
      <c r="C4038" s="81">
        <v>514.02069100000006</v>
      </c>
      <c r="D4038" s="62">
        <f t="shared" si="124"/>
        <v>1.1723287319177187</v>
      </c>
      <c r="E4038">
        <v>-8.3102455611490187E-3</v>
      </c>
      <c r="G4038">
        <v>4031</v>
      </c>
      <c r="H4038">
        <f t="shared" ca="1" si="125"/>
        <v>2.8542074702340547E-2</v>
      </c>
    </row>
    <row r="4039" spans="2:8" x14ac:dyDescent="0.3">
      <c r="B4039" s="205">
        <v>42034</v>
      </c>
      <c r="C4039" s="81">
        <v>236.62196399999999</v>
      </c>
      <c r="D4039" s="62">
        <f t="shared" si="124"/>
        <v>-0.54913178330336776</v>
      </c>
      <c r="E4039">
        <v>-8.3203877581785272E-3</v>
      </c>
      <c r="G4039">
        <v>4032</v>
      </c>
      <c r="H4039">
        <f t="shared" ca="1" si="125"/>
        <v>-2.396035276806463E-2</v>
      </c>
    </row>
    <row r="4040" spans="2:8" x14ac:dyDescent="0.3">
      <c r="B4040" s="205">
        <v>44971</v>
      </c>
      <c r="C4040" s="81">
        <v>524.81402600000001</v>
      </c>
      <c r="D4040" s="62">
        <f t="shared" ref="D4040:D4103" si="126">(C4040-C4041)/C4041</f>
        <v>0.76219554805818701</v>
      </c>
      <c r="E4040">
        <v>-8.3263853790097805E-3</v>
      </c>
      <c r="G4040">
        <v>4033</v>
      </c>
      <c r="H4040">
        <f t="shared" ca="1" si="125"/>
        <v>-9.8424777751844675E-3</v>
      </c>
    </row>
    <row r="4041" spans="2:8" x14ac:dyDescent="0.3">
      <c r="B4041" s="205">
        <v>43185</v>
      </c>
      <c r="C4041" s="81">
        <v>297.81826799999999</v>
      </c>
      <c r="D4041" s="62">
        <f t="shared" si="126"/>
        <v>1.5169543238842622</v>
      </c>
      <c r="E4041">
        <v>-8.3284313865537411E-3</v>
      </c>
      <c r="G4041">
        <v>4034</v>
      </c>
      <c r="H4041">
        <f t="shared" ref="H4041:H4104" ca="1" si="127">_xlfn.NORM.INV(RAND(),N$10,N$11)</f>
        <v>9.7236809564347285E-3</v>
      </c>
    </row>
    <row r="4042" spans="2:8" x14ac:dyDescent="0.3">
      <c r="B4042" s="205">
        <v>41326</v>
      </c>
      <c r="C4042" s="81">
        <v>118.32486</v>
      </c>
      <c r="D4042" s="62">
        <f t="shared" si="126"/>
        <v>-0.57330120424333364</v>
      </c>
      <c r="E4042">
        <v>-8.3364121105478309E-3</v>
      </c>
      <c r="G4042">
        <v>4035</v>
      </c>
      <c r="H4042">
        <f t="shared" ca="1" si="127"/>
        <v>-2.8837042947066543E-2</v>
      </c>
    </row>
    <row r="4043" spans="2:8" x14ac:dyDescent="0.3">
      <c r="B4043" s="205">
        <v>42620</v>
      </c>
      <c r="C4043" s="81">
        <v>277.30300899999997</v>
      </c>
      <c r="D4043" s="62">
        <f t="shared" si="126"/>
        <v>40.257488569508446</v>
      </c>
      <c r="E4043">
        <v>-8.3430168439282519E-3</v>
      </c>
      <c r="G4043">
        <v>4036</v>
      </c>
      <c r="H4043">
        <f t="shared" ca="1" si="127"/>
        <v>8.8957647555626461E-4</v>
      </c>
    </row>
    <row r="4044" spans="2:8" x14ac:dyDescent="0.3">
      <c r="B4044" s="205">
        <v>37447</v>
      </c>
      <c r="C4044" s="81">
        <v>6.7212769999999997</v>
      </c>
      <c r="D4044" s="62">
        <f t="shared" si="126"/>
        <v>-0.98382564312341592</v>
      </c>
      <c r="E4044">
        <v>-8.347478663972601E-3</v>
      </c>
      <c r="G4044">
        <v>4037</v>
      </c>
      <c r="H4044">
        <f t="shared" ca="1" si="127"/>
        <v>-8.7494927666947261E-3</v>
      </c>
    </row>
    <row r="4045" spans="2:8" x14ac:dyDescent="0.3">
      <c r="B4045" s="205">
        <v>43531</v>
      </c>
      <c r="C4045" s="81">
        <v>415.551422</v>
      </c>
      <c r="D4045" s="62">
        <f t="shared" si="126"/>
        <v>0.2381686086862414</v>
      </c>
      <c r="E4045">
        <v>-8.3570362156197356E-3</v>
      </c>
      <c r="G4045">
        <v>4038</v>
      </c>
      <c r="H4045">
        <f t="shared" ca="1" si="127"/>
        <v>-8.8153028513416158E-3</v>
      </c>
    </row>
    <row r="4046" spans="2:8" x14ac:dyDescent="0.3">
      <c r="B4046" s="205">
        <v>43131</v>
      </c>
      <c r="C4046" s="81">
        <v>335.61779799999999</v>
      </c>
      <c r="D4046" s="62">
        <f t="shared" si="126"/>
        <v>-0.16775911584005176</v>
      </c>
      <c r="E4046">
        <v>-8.365866549687722E-3</v>
      </c>
      <c r="G4046">
        <v>4039</v>
      </c>
      <c r="H4046">
        <f t="shared" ca="1" si="127"/>
        <v>-4.2436382695916916E-2</v>
      </c>
    </row>
    <row r="4047" spans="2:8" x14ac:dyDescent="0.3">
      <c r="B4047" s="205">
        <v>43482</v>
      </c>
      <c r="C4047" s="81">
        <v>403.27001999999999</v>
      </c>
      <c r="D4047" s="62">
        <f t="shared" si="126"/>
        <v>18.88396231578356</v>
      </c>
      <c r="E4047">
        <v>-8.3756024676714773E-3</v>
      </c>
      <c r="G4047">
        <v>4040</v>
      </c>
      <c r="H4047">
        <f t="shared" ca="1" si="127"/>
        <v>-1.5878389172453905E-2</v>
      </c>
    </row>
    <row r="4048" spans="2:8" x14ac:dyDescent="0.3">
      <c r="B4048" s="205">
        <v>38586</v>
      </c>
      <c r="C4048" s="81">
        <v>20.281169999999999</v>
      </c>
      <c r="D4048" s="62">
        <f t="shared" si="126"/>
        <v>0.21470040496062687</v>
      </c>
      <c r="E4048">
        <v>-8.3796376540730862E-3</v>
      </c>
      <c r="G4048">
        <v>4041</v>
      </c>
      <c r="H4048">
        <f t="shared" ca="1" si="127"/>
        <v>1.2229379778721846E-2</v>
      </c>
    </row>
    <row r="4049" spans="2:8" x14ac:dyDescent="0.3">
      <c r="B4049" s="205">
        <v>38482</v>
      </c>
      <c r="C4049" s="81">
        <v>16.696438000000001</v>
      </c>
      <c r="D4049" s="62">
        <f t="shared" si="126"/>
        <v>-0.58976072984899874</v>
      </c>
      <c r="E4049">
        <v>-8.3836775065138629E-3</v>
      </c>
      <c r="G4049">
        <v>4042</v>
      </c>
      <c r="H4049">
        <f t="shared" ca="1" si="127"/>
        <v>-8.2782683195159155E-3</v>
      </c>
    </row>
    <row r="4050" spans="2:8" x14ac:dyDescent="0.3">
      <c r="B4050" s="205">
        <v>38912</v>
      </c>
      <c r="C4050" s="81">
        <v>40.699268000000004</v>
      </c>
      <c r="D4050" s="62">
        <f t="shared" si="126"/>
        <v>-0.59298524351960846</v>
      </c>
      <c r="E4050">
        <v>-8.3923192147299722E-3</v>
      </c>
      <c r="G4050">
        <v>4043</v>
      </c>
      <c r="H4050">
        <f t="shared" ca="1" si="127"/>
        <v>6.174718679381009E-2</v>
      </c>
    </row>
    <row r="4051" spans="2:8" x14ac:dyDescent="0.3">
      <c r="B4051" s="205">
        <v>41082</v>
      </c>
      <c r="C4051" s="81">
        <v>99.994575999999995</v>
      </c>
      <c r="D4051" s="62">
        <f t="shared" si="126"/>
        <v>-0.60584690508569938</v>
      </c>
      <c r="E4051">
        <v>-8.4182912085584358E-3</v>
      </c>
      <c r="G4051">
        <v>4044</v>
      </c>
      <c r="H4051">
        <f t="shared" ca="1" si="127"/>
        <v>1.2332275396982936E-2</v>
      </c>
    </row>
    <row r="4052" spans="2:8" x14ac:dyDescent="0.3">
      <c r="B4052" s="205">
        <v>42788</v>
      </c>
      <c r="C4052" s="81">
        <v>253.69476299999999</v>
      </c>
      <c r="D4052" s="62">
        <f t="shared" si="126"/>
        <v>-4.1430649514231054E-2</v>
      </c>
      <c r="E4052">
        <v>-8.4250976939341509E-3</v>
      </c>
      <c r="G4052">
        <v>4045</v>
      </c>
      <c r="H4052">
        <f t="shared" ca="1" si="127"/>
        <v>2.0528512116534458E-2</v>
      </c>
    </row>
    <row r="4053" spans="2:8" x14ac:dyDescent="0.3">
      <c r="B4053" s="205">
        <v>42832</v>
      </c>
      <c r="C4053" s="81">
        <v>264.65978999999999</v>
      </c>
      <c r="D4053" s="62">
        <f t="shared" si="126"/>
        <v>-0.5314804917525604</v>
      </c>
      <c r="E4053">
        <v>-8.42709504448526E-3</v>
      </c>
      <c r="G4053">
        <v>4046</v>
      </c>
      <c r="H4053">
        <f t="shared" ca="1" si="127"/>
        <v>-1.1497599206738502E-2</v>
      </c>
    </row>
    <row r="4054" spans="2:8" x14ac:dyDescent="0.3">
      <c r="B4054" s="205">
        <v>44575</v>
      </c>
      <c r="C4054" s="81">
        <v>564.88531499999999</v>
      </c>
      <c r="D4054" s="62">
        <f t="shared" si="126"/>
        <v>1.1103561803740409</v>
      </c>
      <c r="E4054">
        <v>-8.4381126178321424E-3</v>
      </c>
      <c r="G4054">
        <v>4047</v>
      </c>
      <c r="H4054">
        <f t="shared" ca="1" si="127"/>
        <v>1.3913513783810689E-2</v>
      </c>
    </row>
    <row r="4055" spans="2:8" x14ac:dyDescent="0.3">
      <c r="B4055" s="205">
        <v>42499</v>
      </c>
      <c r="C4055" s="81">
        <v>267.67297400000001</v>
      </c>
      <c r="D4055" s="62">
        <f t="shared" si="126"/>
        <v>0.78391522421469906</v>
      </c>
      <c r="E4055">
        <v>-8.4423232047522914E-3</v>
      </c>
      <c r="G4055">
        <v>4048</v>
      </c>
      <c r="H4055">
        <f t="shared" ca="1" si="127"/>
        <v>3.6512849512663672E-3</v>
      </c>
    </row>
    <row r="4056" spans="2:8" x14ac:dyDescent="0.3">
      <c r="B4056" s="205">
        <v>41626</v>
      </c>
      <c r="C4056" s="81">
        <v>150.048035</v>
      </c>
      <c r="D4056" s="62">
        <f t="shared" si="126"/>
        <v>12.226259170906751</v>
      </c>
      <c r="E4056">
        <v>-8.4492398991505707E-3</v>
      </c>
      <c r="G4056">
        <v>4049</v>
      </c>
      <c r="H4056">
        <f t="shared" ca="1" si="127"/>
        <v>4.7286040696374786E-2</v>
      </c>
    </row>
    <row r="4057" spans="2:8" x14ac:dyDescent="0.3">
      <c r="B4057" s="205">
        <v>38336</v>
      </c>
      <c r="C4057" s="81">
        <v>11.344707</v>
      </c>
      <c r="D4057" s="62">
        <f t="shared" si="126"/>
        <v>-0.97512323777301979</v>
      </c>
      <c r="E4057">
        <v>-8.4597306699061587E-3</v>
      </c>
      <c r="G4057">
        <v>4050</v>
      </c>
      <c r="H4057">
        <f t="shared" ca="1" si="127"/>
        <v>-1.2649774386289211E-2</v>
      </c>
    </row>
    <row r="4058" spans="2:8" x14ac:dyDescent="0.3">
      <c r="B4058" s="205">
        <v>43777</v>
      </c>
      <c r="C4058" s="81">
        <v>456.036316</v>
      </c>
      <c r="D4058" s="62">
        <f t="shared" si="126"/>
        <v>19.337378083002449</v>
      </c>
      <c r="E4058">
        <v>-8.4783030072995459E-3</v>
      </c>
      <c r="G4058">
        <v>4051</v>
      </c>
      <c r="H4058">
        <f t="shared" ca="1" si="127"/>
        <v>-5.7839331013402016E-3</v>
      </c>
    </row>
    <row r="4059" spans="2:8" x14ac:dyDescent="0.3">
      <c r="B4059" s="205">
        <v>38614</v>
      </c>
      <c r="C4059" s="81">
        <v>22.423555</v>
      </c>
      <c r="D4059" s="62">
        <f t="shared" si="126"/>
        <v>1.2956186740368709</v>
      </c>
      <c r="E4059">
        <v>-8.4801743171017043E-3</v>
      </c>
      <c r="G4059">
        <v>4052</v>
      </c>
      <c r="H4059">
        <f t="shared" ca="1" si="127"/>
        <v>-3.3312959415365231E-2</v>
      </c>
    </row>
    <row r="4060" spans="2:8" x14ac:dyDescent="0.3">
      <c r="B4060" s="205">
        <v>38254</v>
      </c>
      <c r="C4060" s="81">
        <v>9.7679790000000004</v>
      </c>
      <c r="D4060" s="62">
        <f t="shared" si="126"/>
        <v>-0.9193883972668152</v>
      </c>
      <c r="E4060">
        <v>-8.491686050925833E-3</v>
      </c>
      <c r="G4060">
        <v>4053</v>
      </c>
      <c r="H4060">
        <f t="shared" ca="1" si="127"/>
        <v>4.1815542106081231E-2</v>
      </c>
    </row>
    <row r="4061" spans="2:8" x14ac:dyDescent="0.3">
      <c r="B4061" s="205">
        <v>41344</v>
      </c>
      <c r="C4061" s="81">
        <v>121.17336299999999</v>
      </c>
      <c r="D4061" s="62">
        <f t="shared" si="126"/>
        <v>-0.14703995813664139</v>
      </c>
      <c r="E4061">
        <v>-8.50896946773513E-3</v>
      </c>
      <c r="G4061">
        <v>4054</v>
      </c>
      <c r="H4061">
        <f t="shared" ca="1" si="127"/>
        <v>-8.200396353578672E-3</v>
      </c>
    </row>
    <row r="4062" spans="2:8" x14ac:dyDescent="0.3">
      <c r="B4062" s="205">
        <v>41411</v>
      </c>
      <c r="C4062" s="81">
        <v>142.06218000000001</v>
      </c>
      <c r="D4062" s="62">
        <f t="shared" si="126"/>
        <v>-0.28476806108138059</v>
      </c>
      <c r="E4062">
        <v>-8.5200571548776655E-3</v>
      </c>
      <c r="G4062">
        <v>4055</v>
      </c>
      <c r="H4062">
        <f t="shared" ca="1" si="127"/>
        <v>2.0697445069244366E-2</v>
      </c>
    </row>
    <row r="4063" spans="2:8" x14ac:dyDescent="0.3">
      <c r="B4063" s="205">
        <v>41922</v>
      </c>
      <c r="C4063" s="81">
        <v>198.623932</v>
      </c>
      <c r="D4063" s="62">
        <f t="shared" si="126"/>
        <v>36.325994065393431</v>
      </c>
      <c r="E4063">
        <v>-8.5273990714775042E-3</v>
      </c>
      <c r="G4063">
        <v>4056</v>
      </c>
      <c r="H4063">
        <f t="shared" ca="1" si="127"/>
        <v>3.2528685391394099E-2</v>
      </c>
    </row>
    <row r="4064" spans="2:8" x14ac:dyDescent="0.3">
      <c r="B4064" s="205">
        <v>37692</v>
      </c>
      <c r="C4064" s="81">
        <v>5.3213299999999997</v>
      </c>
      <c r="D4064" s="62">
        <f t="shared" si="126"/>
        <v>-0.98904666341672653</v>
      </c>
      <c r="E4064">
        <v>-8.5286217669716564E-3</v>
      </c>
      <c r="G4064">
        <v>4057</v>
      </c>
      <c r="H4064">
        <f t="shared" ca="1" si="127"/>
        <v>-1.0357598850207376E-2</v>
      </c>
    </row>
    <row r="4065" spans="2:8" x14ac:dyDescent="0.3">
      <c r="B4065" s="205">
        <v>44162</v>
      </c>
      <c r="C4065" s="81">
        <v>485.81817599999999</v>
      </c>
      <c r="D4065" s="62">
        <f t="shared" si="126"/>
        <v>83.343360118611017</v>
      </c>
      <c r="E4065">
        <v>-8.5300733966011295E-3</v>
      </c>
      <c r="G4065">
        <v>4058</v>
      </c>
      <c r="H4065">
        <f t="shared" ca="1" si="127"/>
        <v>4.9319939171597969E-3</v>
      </c>
    </row>
    <row r="4066" spans="2:8" x14ac:dyDescent="0.3">
      <c r="B4066" s="205">
        <v>37784</v>
      </c>
      <c r="C4066" s="81">
        <v>5.7600049999999996</v>
      </c>
      <c r="D4066" s="62">
        <f t="shared" si="126"/>
        <v>-0.98776549219968401</v>
      </c>
      <c r="E4066">
        <v>-8.5357083472614621E-3</v>
      </c>
      <c r="G4066">
        <v>4059</v>
      </c>
      <c r="H4066">
        <f t="shared" ca="1" si="127"/>
        <v>6.133787177439772E-3</v>
      </c>
    </row>
    <row r="4067" spans="2:8" x14ac:dyDescent="0.3">
      <c r="B4067" s="205">
        <v>43949</v>
      </c>
      <c r="C4067" s="81">
        <v>470.79989599999999</v>
      </c>
      <c r="D4067" s="62">
        <f t="shared" si="126"/>
        <v>2.0807129970232245</v>
      </c>
      <c r="E4067">
        <v>-8.5410292220761668E-3</v>
      </c>
      <c r="G4067">
        <v>4060</v>
      </c>
      <c r="H4067">
        <f t="shared" ca="1" si="127"/>
        <v>4.0970282886295464E-2</v>
      </c>
    </row>
    <row r="4068" spans="2:8" x14ac:dyDescent="0.3">
      <c r="B4068" s="205">
        <v>41548</v>
      </c>
      <c r="C4068" s="81">
        <v>152.821732</v>
      </c>
      <c r="D4068" s="62">
        <f t="shared" si="126"/>
        <v>-0.62919228559137985</v>
      </c>
      <c r="E4068">
        <v>-8.5548575360015078E-3</v>
      </c>
      <c r="G4068">
        <v>4061</v>
      </c>
      <c r="H4068">
        <f t="shared" ca="1" si="127"/>
        <v>1.8077562912358465E-2</v>
      </c>
    </row>
    <row r="4069" spans="2:8" x14ac:dyDescent="0.3">
      <c r="B4069" s="205">
        <v>43693</v>
      </c>
      <c r="C4069" s="81">
        <v>412.13201900000001</v>
      </c>
      <c r="D4069" s="62">
        <f t="shared" si="126"/>
        <v>2.4293283077703611</v>
      </c>
      <c r="E4069">
        <v>-8.5699235719239042E-3</v>
      </c>
      <c r="G4069">
        <v>4062</v>
      </c>
      <c r="H4069">
        <f t="shared" ca="1" si="127"/>
        <v>-2.0008339193158461E-4</v>
      </c>
    </row>
    <row r="4070" spans="2:8" x14ac:dyDescent="0.3">
      <c r="B4070" s="205">
        <v>41339</v>
      </c>
      <c r="C4070" s="81">
        <v>120.178642</v>
      </c>
      <c r="D4070" s="62">
        <f t="shared" si="126"/>
        <v>-0.24022228749969587</v>
      </c>
      <c r="E4070">
        <v>-8.5786714995469329E-3</v>
      </c>
      <c r="G4070">
        <v>4063</v>
      </c>
      <c r="H4070">
        <f t="shared" ca="1" si="127"/>
        <v>1.4044352393876022E-2</v>
      </c>
    </row>
    <row r="4071" spans="2:8" x14ac:dyDescent="0.3">
      <c r="B4071" s="205">
        <v>41710</v>
      </c>
      <c r="C4071" s="81">
        <v>158.17605599999999</v>
      </c>
      <c r="D4071" s="62">
        <f t="shared" si="126"/>
        <v>-0.72320630848885725</v>
      </c>
      <c r="E4071">
        <v>-8.5859798327396954E-3</v>
      </c>
      <c r="G4071">
        <v>4064</v>
      </c>
      <c r="H4071">
        <f t="shared" ca="1" si="127"/>
        <v>-3.3682891246512685E-3</v>
      </c>
    </row>
    <row r="4072" spans="2:8" x14ac:dyDescent="0.3">
      <c r="B4072" s="205">
        <v>44573</v>
      </c>
      <c r="C4072" s="81">
        <v>571.45831299999998</v>
      </c>
      <c r="D4072" s="62">
        <f t="shared" si="126"/>
        <v>12.178877604912152</v>
      </c>
      <c r="E4072">
        <v>-8.5950324770660662E-3</v>
      </c>
      <c r="G4072">
        <v>4065</v>
      </c>
      <c r="H4072">
        <f t="shared" ca="1" si="127"/>
        <v>1.2710861683931249E-2</v>
      </c>
    </row>
    <row r="4073" spans="2:8" x14ac:dyDescent="0.3">
      <c r="B4073" s="205">
        <v>39122</v>
      </c>
      <c r="C4073" s="81">
        <v>43.361682999999999</v>
      </c>
      <c r="D4073" s="62">
        <f t="shared" si="126"/>
        <v>-0.92001796183717743</v>
      </c>
      <c r="E4073">
        <v>-8.5957312740239222E-3</v>
      </c>
      <c r="G4073">
        <v>4066</v>
      </c>
      <c r="H4073">
        <f t="shared" ca="1" si="127"/>
        <v>1.9795891346068836E-2</v>
      </c>
    </row>
    <row r="4074" spans="2:8" x14ac:dyDescent="0.3">
      <c r="B4074" s="205">
        <v>45083</v>
      </c>
      <c r="C4074" s="81">
        <v>542.14276099999995</v>
      </c>
      <c r="D4074" s="62">
        <f t="shared" si="126"/>
        <v>1.0021880060053414E-3</v>
      </c>
      <c r="E4074">
        <v>-8.6012319881912762E-3</v>
      </c>
      <c r="G4074">
        <v>4067</v>
      </c>
      <c r="H4074">
        <f t="shared" ca="1" si="127"/>
        <v>1.7414608410309992E-2</v>
      </c>
    </row>
    <row r="4075" spans="2:8" x14ac:dyDescent="0.3">
      <c r="B4075" s="205">
        <v>45344</v>
      </c>
      <c r="C4075" s="81">
        <v>541.59997599999997</v>
      </c>
      <c r="D4075" s="62">
        <f t="shared" si="126"/>
        <v>1.1978982386137693</v>
      </c>
      <c r="E4075">
        <v>-8.6033536577709308E-3</v>
      </c>
      <c r="G4075">
        <v>4068</v>
      </c>
      <c r="H4075">
        <f t="shared" ca="1" si="127"/>
        <v>3.9264728079425153E-3</v>
      </c>
    </row>
    <row r="4076" spans="2:8" x14ac:dyDescent="0.3">
      <c r="B4076" s="205">
        <v>42482</v>
      </c>
      <c r="C4076" s="81">
        <v>246.41722100000001</v>
      </c>
      <c r="D4076" s="62">
        <f t="shared" si="126"/>
        <v>-0.15673422677828286</v>
      </c>
      <c r="E4076">
        <v>-8.6077969148831406E-3</v>
      </c>
      <c r="G4076">
        <v>4069</v>
      </c>
      <c r="H4076">
        <f t="shared" ca="1" si="127"/>
        <v>2.1363296783507176E-2</v>
      </c>
    </row>
    <row r="4077" spans="2:8" x14ac:dyDescent="0.3">
      <c r="B4077" s="205">
        <v>42982</v>
      </c>
      <c r="C4077" s="81">
        <v>292.21774299999998</v>
      </c>
      <c r="D4077" s="62">
        <f t="shared" si="126"/>
        <v>0.12952431333005246</v>
      </c>
      <c r="E4077">
        <v>-8.6140911996925775E-3</v>
      </c>
      <c r="G4077">
        <v>4070</v>
      </c>
      <c r="H4077">
        <f t="shared" ca="1" si="127"/>
        <v>-8.2657501399808781E-4</v>
      </c>
    </row>
    <row r="4078" spans="2:8" x14ac:dyDescent="0.3">
      <c r="B4078" s="205">
        <v>42695</v>
      </c>
      <c r="C4078" s="81">
        <v>258.70867900000002</v>
      </c>
      <c r="D4078" s="62">
        <f t="shared" si="126"/>
        <v>22.259109474806792</v>
      </c>
      <c r="E4078">
        <v>-8.6193877874827709E-3</v>
      </c>
      <c r="G4078">
        <v>4071</v>
      </c>
      <c r="H4078">
        <f t="shared" ca="1" si="127"/>
        <v>-2.6212554502047787E-3</v>
      </c>
    </row>
    <row r="4079" spans="2:8" x14ac:dyDescent="0.3">
      <c r="B4079" s="205">
        <v>38310</v>
      </c>
      <c r="C4079" s="81">
        <v>11.122897</v>
      </c>
      <c r="D4079" s="62">
        <f t="shared" si="126"/>
        <v>-0.95861040826255672</v>
      </c>
      <c r="E4079">
        <v>-8.6268003733081296E-3</v>
      </c>
      <c r="G4079">
        <v>4072</v>
      </c>
      <c r="H4079">
        <f t="shared" ca="1" si="127"/>
        <v>-2.3633968620991212E-2</v>
      </c>
    </row>
    <row r="4080" spans="2:8" x14ac:dyDescent="0.3">
      <c r="B4080" s="205">
        <v>42853</v>
      </c>
      <c r="C4080" s="81">
        <v>268.73657200000002</v>
      </c>
      <c r="D4080" s="62">
        <f t="shared" si="126"/>
        <v>-4.7342306544575531E-2</v>
      </c>
      <c r="E4080">
        <v>-8.6430613504568828E-3</v>
      </c>
      <c r="G4080">
        <v>4073</v>
      </c>
      <c r="H4080">
        <f t="shared" ca="1" si="127"/>
        <v>-7.9088808122036794E-3</v>
      </c>
    </row>
    <row r="4081" spans="2:8" x14ac:dyDescent="0.3">
      <c r="B4081" s="205">
        <v>42527</v>
      </c>
      <c r="C4081" s="81">
        <v>282.091431</v>
      </c>
      <c r="D4081" s="62">
        <f t="shared" si="126"/>
        <v>49.363900680299309</v>
      </c>
      <c r="E4081">
        <v>-8.6630162217774791E-3</v>
      </c>
      <c r="G4081">
        <v>4074</v>
      </c>
      <c r="H4081">
        <f t="shared" ca="1" si="127"/>
        <v>4.9443949049703853E-2</v>
      </c>
    </row>
    <row r="4082" spans="2:8" x14ac:dyDescent="0.3">
      <c r="B4082" s="205">
        <v>37573</v>
      </c>
      <c r="C4082" s="81">
        <v>5.601064</v>
      </c>
      <c r="D4082" s="62">
        <f t="shared" si="126"/>
        <v>-0.82196299873312595</v>
      </c>
      <c r="E4082">
        <v>-8.6784335422146301E-3</v>
      </c>
      <c r="G4082">
        <v>4075</v>
      </c>
      <c r="H4082">
        <f t="shared" ca="1" si="127"/>
        <v>2.289963275946326E-3</v>
      </c>
    </row>
    <row r="4083" spans="2:8" x14ac:dyDescent="0.3">
      <c r="B4083" s="205">
        <v>38761</v>
      </c>
      <c r="C4083" s="81">
        <v>31.460111999999999</v>
      </c>
      <c r="D4083" s="62">
        <f t="shared" si="126"/>
        <v>1.0763252052244801</v>
      </c>
      <c r="E4083">
        <v>-8.6932815292865319E-3</v>
      </c>
      <c r="G4083">
        <v>4076</v>
      </c>
      <c r="H4083">
        <f t="shared" ca="1" si="127"/>
        <v>2.2331248898539068E-2</v>
      </c>
    </row>
    <row r="4084" spans="2:8" x14ac:dyDescent="0.3">
      <c r="B4084" s="205">
        <v>38467</v>
      </c>
      <c r="C4084" s="81">
        <v>15.151823</v>
      </c>
      <c r="D4084" s="62">
        <f t="shared" si="126"/>
        <v>-0.84931914120255203</v>
      </c>
      <c r="E4084">
        <v>-8.7070194529781288E-3</v>
      </c>
      <c r="G4084">
        <v>4077</v>
      </c>
      <c r="H4084">
        <f t="shared" ca="1" si="127"/>
        <v>3.3371203816606604E-2</v>
      </c>
    </row>
    <row r="4085" spans="2:8" x14ac:dyDescent="0.3">
      <c r="B4085" s="205">
        <v>40702</v>
      </c>
      <c r="C4085" s="81">
        <v>100.555725</v>
      </c>
      <c r="D4085" s="62">
        <f t="shared" si="126"/>
        <v>9.286202532849785</v>
      </c>
      <c r="E4085">
        <v>-8.7107625967476829E-3</v>
      </c>
      <c r="G4085">
        <v>4078</v>
      </c>
      <c r="H4085">
        <f t="shared" ca="1" si="127"/>
        <v>-1.8147809930202296E-3</v>
      </c>
    </row>
    <row r="4086" spans="2:8" x14ac:dyDescent="0.3">
      <c r="B4086" s="205">
        <v>38084</v>
      </c>
      <c r="C4086" s="81">
        <v>9.7757869999999993</v>
      </c>
      <c r="D4086" s="62">
        <f t="shared" si="126"/>
        <v>-0.98259145184193819</v>
      </c>
      <c r="E4086">
        <v>-8.7303796383754011E-3</v>
      </c>
      <c r="G4086">
        <v>4079</v>
      </c>
      <c r="H4086">
        <f t="shared" ca="1" si="127"/>
        <v>1.8331449149682776E-2</v>
      </c>
    </row>
    <row r="4087" spans="2:8" x14ac:dyDescent="0.3">
      <c r="B4087" s="205">
        <v>45098</v>
      </c>
      <c r="C4087" s="81">
        <v>561.55096400000002</v>
      </c>
      <c r="D4087" s="62">
        <f t="shared" si="126"/>
        <v>6.8269361800482988</v>
      </c>
      <c r="E4087">
        <v>-8.7397932302365686E-3</v>
      </c>
      <c r="G4087">
        <v>4080</v>
      </c>
      <c r="H4087">
        <f t="shared" ca="1" si="127"/>
        <v>3.7028848283846769E-2</v>
      </c>
    </row>
    <row r="4088" spans="2:8" x14ac:dyDescent="0.3">
      <c r="B4088" s="205">
        <v>40211</v>
      </c>
      <c r="C4088" s="81">
        <v>71.745948999999996</v>
      </c>
      <c r="D4088" s="62">
        <f t="shared" si="126"/>
        <v>-0.72756153146192082</v>
      </c>
      <c r="E4088">
        <v>-8.7508957840217536E-3</v>
      </c>
      <c r="G4088">
        <v>4081</v>
      </c>
      <c r="H4088">
        <f t="shared" ca="1" si="127"/>
        <v>3.4454569145325131E-2</v>
      </c>
    </row>
    <row r="4089" spans="2:8" x14ac:dyDescent="0.3">
      <c r="B4089" s="205">
        <v>42514</v>
      </c>
      <c r="C4089" s="81">
        <v>263.347351</v>
      </c>
      <c r="D4089" s="62">
        <f t="shared" si="126"/>
        <v>-0.49800355999593654</v>
      </c>
      <c r="E4089">
        <v>-8.7533623397814918E-3</v>
      </c>
      <c r="G4089">
        <v>4082</v>
      </c>
      <c r="H4089">
        <f t="shared" ca="1" si="127"/>
        <v>-2.6937073175695152E-2</v>
      </c>
    </row>
    <row r="4090" spans="2:8" x14ac:dyDescent="0.3">
      <c r="B4090" s="205">
        <v>44859</v>
      </c>
      <c r="C4090" s="81">
        <v>524.60003700000004</v>
      </c>
      <c r="D4090" s="62">
        <f t="shared" si="126"/>
        <v>1.447721572409322</v>
      </c>
      <c r="E4090">
        <v>-8.7546252477140214E-3</v>
      </c>
      <c r="G4090">
        <v>4083</v>
      </c>
      <c r="H4090">
        <f t="shared" ca="1" si="127"/>
        <v>-3.0043346961670042E-3</v>
      </c>
    </row>
    <row r="4091" spans="2:8" x14ac:dyDescent="0.3">
      <c r="B4091" s="205">
        <v>41956</v>
      </c>
      <c r="C4091" s="81">
        <v>214.321777</v>
      </c>
      <c r="D4091" s="62">
        <f t="shared" si="126"/>
        <v>0.29549310860139555</v>
      </c>
      <c r="E4091">
        <v>-8.7549998962374899E-3</v>
      </c>
      <c r="G4091">
        <v>4084</v>
      </c>
      <c r="H4091">
        <f t="shared" ca="1" si="127"/>
        <v>2.0174151083026431E-2</v>
      </c>
    </row>
    <row r="4092" spans="2:8" x14ac:dyDescent="0.3">
      <c r="B4092" s="205">
        <v>41739</v>
      </c>
      <c r="C4092" s="81">
        <v>165.43644699999999</v>
      </c>
      <c r="D4092" s="62">
        <f t="shared" si="126"/>
        <v>30.936360454662768</v>
      </c>
      <c r="E4092">
        <v>-8.7550486931980108E-3</v>
      </c>
      <c r="G4092">
        <v>4085</v>
      </c>
      <c r="H4092">
        <f t="shared" ca="1" si="127"/>
        <v>-1.6105824235177889E-2</v>
      </c>
    </row>
    <row r="4093" spans="2:8" x14ac:dyDescent="0.3">
      <c r="B4093" s="205">
        <v>37700</v>
      </c>
      <c r="C4093" s="81">
        <v>5.1801909999999998</v>
      </c>
      <c r="D4093" s="62">
        <f t="shared" si="126"/>
        <v>-0.99023066289486084</v>
      </c>
      <c r="E4093">
        <v>-8.7589564798081585E-3</v>
      </c>
      <c r="G4093">
        <v>4086</v>
      </c>
      <c r="H4093">
        <f t="shared" ca="1" si="127"/>
        <v>-1.3966483592900033E-2</v>
      </c>
    </row>
    <row r="4094" spans="2:8" x14ac:dyDescent="0.3">
      <c r="B4094" s="205">
        <v>45281</v>
      </c>
      <c r="C4094" s="81">
        <v>530.25</v>
      </c>
      <c r="D4094" s="62">
        <f t="shared" si="126"/>
        <v>12.643703201326097</v>
      </c>
      <c r="E4094">
        <v>-8.7858900730336184E-3</v>
      </c>
      <c r="G4094">
        <v>4087</v>
      </c>
      <c r="H4094">
        <f t="shared" ca="1" si="127"/>
        <v>-9.0605572942262132E-3</v>
      </c>
    </row>
    <row r="4095" spans="2:8" x14ac:dyDescent="0.3">
      <c r="B4095" s="205">
        <v>39868</v>
      </c>
      <c r="C4095" s="81">
        <v>38.864082000000003</v>
      </c>
      <c r="D4095" s="62">
        <f t="shared" si="126"/>
        <v>-0.54578306325107095</v>
      </c>
      <c r="E4095">
        <v>-8.7956448718978231E-3</v>
      </c>
      <c r="G4095">
        <v>4088</v>
      </c>
      <c r="H4095">
        <f t="shared" ca="1" si="127"/>
        <v>-2.2860539588562673E-2</v>
      </c>
    </row>
    <row r="4096" spans="2:8" x14ac:dyDescent="0.3">
      <c r="B4096" s="205">
        <v>40928</v>
      </c>
      <c r="C4096" s="81">
        <v>85.562820000000002</v>
      </c>
      <c r="D4096" s="62">
        <f t="shared" si="126"/>
        <v>-0.23601153627417945</v>
      </c>
      <c r="E4096">
        <v>-8.7991086436679973E-3</v>
      </c>
      <c r="G4096">
        <v>4089</v>
      </c>
      <c r="H4096">
        <f t="shared" ca="1" si="127"/>
        <v>2.4580051388877741E-2</v>
      </c>
    </row>
    <row r="4097" spans="2:8" x14ac:dyDescent="0.3">
      <c r="B4097" s="205">
        <v>41233</v>
      </c>
      <c r="C4097" s="81">
        <v>111.994911</v>
      </c>
      <c r="D4097" s="62">
        <f t="shared" si="126"/>
        <v>-0.78326797562798789</v>
      </c>
      <c r="E4097">
        <v>-8.8034466957045542E-3</v>
      </c>
      <c r="G4097">
        <v>4090</v>
      </c>
      <c r="H4097">
        <f t="shared" ca="1" si="127"/>
        <v>-4.2689716885991038E-3</v>
      </c>
    </row>
    <row r="4098" spans="2:8" x14ac:dyDescent="0.3">
      <c r="B4098" s="205">
        <v>45000</v>
      </c>
      <c r="C4098" s="81">
        <v>516.74371299999996</v>
      </c>
      <c r="D4098" s="62">
        <f t="shared" si="126"/>
        <v>0.34076373005531951</v>
      </c>
      <c r="E4098">
        <v>-8.8321276825885989E-3</v>
      </c>
      <c r="G4098">
        <v>4091</v>
      </c>
      <c r="H4098">
        <f t="shared" ca="1" si="127"/>
        <v>3.8624638249669498E-3</v>
      </c>
    </row>
    <row r="4099" spans="2:8" x14ac:dyDescent="0.3">
      <c r="B4099" s="205">
        <v>43390</v>
      </c>
      <c r="C4099" s="81">
        <v>385.40997299999998</v>
      </c>
      <c r="D4099" s="62">
        <f t="shared" si="126"/>
        <v>-0.32841972976291789</v>
      </c>
      <c r="E4099">
        <v>-8.8527501024515884E-3</v>
      </c>
      <c r="G4099">
        <v>4092</v>
      </c>
      <c r="H4099">
        <f t="shared" ca="1" si="127"/>
        <v>-5.348538141237735E-3</v>
      </c>
    </row>
    <row r="4100" spans="2:8" x14ac:dyDescent="0.3">
      <c r="B4100" s="205">
        <v>44490</v>
      </c>
      <c r="C4100" s="81">
        <v>573.88519299999996</v>
      </c>
      <c r="D4100" s="62">
        <f t="shared" si="126"/>
        <v>0.17511813236635854</v>
      </c>
      <c r="E4100">
        <v>-8.8584161377157702E-3</v>
      </c>
      <c r="G4100">
        <v>4093</v>
      </c>
      <c r="H4100">
        <f t="shared" ca="1" si="127"/>
        <v>1.9474735380262651E-2</v>
      </c>
    </row>
    <row r="4101" spans="2:8" x14ac:dyDescent="0.3">
      <c r="B4101" s="205">
        <v>44725</v>
      </c>
      <c r="C4101" s="81">
        <v>488.363831</v>
      </c>
      <c r="D4101" s="62">
        <f t="shared" si="126"/>
        <v>-0.1069450055888006</v>
      </c>
      <c r="E4101">
        <v>-8.8602200522089839E-3</v>
      </c>
      <c r="G4101">
        <v>4094</v>
      </c>
      <c r="H4101">
        <f t="shared" ca="1" si="127"/>
        <v>2.6331823044695422E-2</v>
      </c>
    </row>
    <row r="4102" spans="2:8" x14ac:dyDescent="0.3">
      <c r="B4102" s="205">
        <v>45082</v>
      </c>
      <c r="C4102" s="81">
        <v>546.84631300000001</v>
      </c>
      <c r="D4102" s="62">
        <f t="shared" si="126"/>
        <v>0.44251966065863263</v>
      </c>
      <c r="E4102">
        <v>-8.8836791582033933E-3</v>
      </c>
      <c r="G4102">
        <v>4095</v>
      </c>
      <c r="H4102">
        <f t="shared" ca="1" si="127"/>
        <v>2.3734848325244091E-2</v>
      </c>
    </row>
    <row r="4103" spans="2:8" x14ac:dyDescent="0.3">
      <c r="B4103" s="205">
        <v>43580</v>
      </c>
      <c r="C4103" s="81">
        <v>379.09106400000002</v>
      </c>
      <c r="D4103" s="62">
        <f t="shared" si="126"/>
        <v>3.4844170346376684</v>
      </c>
      <c r="E4103">
        <v>-8.9050555015402089E-3</v>
      </c>
      <c r="G4103">
        <v>4096</v>
      </c>
      <c r="H4103">
        <f t="shared" ca="1" si="127"/>
        <v>-2.6185701580372419E-2</v>
      </c>
    </row>
    <row r="4104" spans="2:8" x14ac:dyDescent="0.3">
      <c r="B4104" s="205">
        <v>40864</v>
      </c>
      <c r="C4104" s="81">
        <v>84.535194000000004</v>
      </c>
      <c r="D4104" s="62">
        <f t="shared" ref="D4104:D4167" si="128">(C4104-C4105)/C4105</f>
        <v>-0.83716885530728824</v>
      </c>
      <c r="E4104">
        <v>-8.90521272572402E-3</v>
      </c>
      <c r="G4104">
        <v>4097</v>
      </c>
      <c r="H4104">
        <f t="shared" ca="1" si="127"/>
        <v>4.1366746795517856E-2</v>
      </c>
    </row>
    <row r="4105" spans="2:8" x14ac:dyDescent="0.3">
      <c r="B4105" s="205">
        <v>44202</v>
      </c>
      <c r="C4105" s="81">
        <v>519.15863000000002</v>
      </c>
      <c r="D4105" s="62">
        <f t="shared" si="128"/>
        <v>2.2005407784344146E-2</v>
      </c>
      <c r="E4105">
        <v>-8.9070144985873949E-3</v>
      </c>
      <c r="G4105">
        <v>4098</v>
      </c>
      <c r="H4105">
        <f t="shared" ref="H4105:H4168" ca="1" si="129">_xlfn.NORM.INV(RAND(),N$10,N$11)</f>
        <v>-3.643485035488072E-2</v>
      </c>
    </row>
    <row r="4106" spans="2:8" x14ac:dyDescent="0.3">
      <c r="B4106" s="205">
        <v>44243</v>
      </c>
      <c r="C4106" s="81">
        <v>507.98031600000002</v>
      </c>
      <c r="D4106" s="62">
        <f t="shared" si="128"/>
        <v>-7.7737603039923719E-2</v>
      </c>
      <c r="E4106">
        <v>-8.9133205470912549E-3</v>
      </c>
      <c r="G4106">
        <v>4099</v>
      </c>
      <c r="H4106">
        <f t="shared" ca="1" si="129"/>
        <v>-4.198584207904775E-2</v>
      </c>
    </row>
    <row r="4107" spans="2:8" x14ac:dyDescent="0.3">
      <c r="B4107" s="205">
        <v>44369</v>
      </c>
      <c r="C4107" s="81">
        <v>550.79803500000003</v>
      </c>
      <c r="D4107" s="62">
        <f t="shared" si="128"/>
        <v>0.64322627938465571</v>
      </c>
      <c r="E4107">
        <v>-8.9201053459069275E-3</v>
      </c>
      <c r="G4107">
        <v>4100</v>
      </c>
      <c r="H4107">
        <f t="shared" ca="1" si="129"/>
        <v>-2.6721544561692609E-2</v>
      </c>
    </row>
    <row r="4108" spans="2:8" x14ac:dyDescent="0.3">
      <c r="B4108" s="205">
        <v>43210</v>
      </c>
      <c r="C4108" s="81">
        <v>335.19305400000002</v>
      </c>
      <c r="D4108" s="62">
        <f t="shared" si="128"/>
        <v>-0.36407045249745751</v>
      </c>
      <c r="E4108">
        <v>-8.9297867966878445E-3</v>
      </c>
      <c r="G4108">
        <v>4101</v>
      </c>
      <c r="H4108">
        <f t="shared" ca="1" si="129"/>
        <v>-1.3218209883817385E-2</v>
      </c>
    </row>
    <row r="4109" spans="2:8" x14ac:dyDescent="0.3">
      <c r="B4109" s="205">
        <v>45006</v>
      </c>
      <c r="C4109" s="81">
        <v>527.09149200000002</v>
      </c>
      <c r="D4109" s="62">
        <f t="shared" si="128"/>
        <v>1.8809210953992822E-2</v>
      </c>
      <c r="E4109">
        <v>-8.9369178692504277E-3</v>
      </c>
      <c r="G4109">
        <v>4102</v>
      </c>
      <c r="H4109">
        <f t="shared" ca="1" si="129"/>
        <v>-3.7453964697638571E-2</v>
      </c>
    </row>
    <row r="4110" spans="2:8" x14ac:dyDescent="0.3">
      <c r="B4110" s="205">
        <v>44349</v>
      </c>
      <c r="C4110" s="81">
        <v>517.36035200000003</v>
      </c>
      <c r="D4110" s="62">
        <f t="shared" si="128"/>
        <v>12.646027468599005</v>
      </c>
      <c r="E4110">
        <v>-8.9378113363111321E-3</v>
      </c>
      <c r="G4110">
        <v>4103</v>
      </c>
      <c r="H4110">
        <f t="shared" ca="1" si="129"/>
        <v>4.4332558575358144E-2</v>
      </c>
    </row>
    <row r="4111" spans="2:8" x14ac:dyDescent="0.3">
      <c r="B4111" s="205">
        <v>39707</v>
      </c>
      <c r="C4111" s="81">
        <v>37.912891000000002</v>
      </c>
      <c r="D4111" s="62">
        <f t="shared" si="128"/>
        <v>-0.9274411212900463</v>
      </c>
      <c r="E4111">
        <v>-8.93824574585644E-3</v>
      </c>
      <c r="G4111">
        <v>4104</v>
      </c>
      <c r="H4111">
        <f t="shared" ca="1" si="129"/>
        <v>-9.1150609448275334E-3</v>
      </c>
    </row>
    <row r="4112" spans="2:8" x14ac:dyDescent="0.3">
      <c r="B4112" s="205">
        <v>44320</v>
      </c>
      <c r="C4112" s="81">
        <v>522.51208499999996</v>
      </c>
      <c r="D4112" s="62">
        <f t="shared" si="128"/>
        <v>3.3889226454433208E-2</v>
      </c>
      <c r="E4112">
        <v>-8.9416884051622837E-3</v>
      </c>
      <c r="G4112">
        <v>4105</v>
      </c>
      <c r="H4112">
        <f t="shared" ca="1" si="129"/>
        <v>-1.6363220657601824E-3</v>
      </c>
    </row>
    <row r="4113" spans="2:8" x14ac:dyDescent="0.3">
      <c r="B4113" s="205">
        <v>44648</v>
      </c>
      <c r="C4113" s="81">
        <v>505.38497899999999</v>
      </c>
      <c r="D4113" s="62">
        <f t="shared" si="128"/>
        <v>34.369397870942507</v>
      </c>
      <c r="E4113">
        <v>-8.9456957636255847E-3</v>
      </c>
      <c r="G4113">
        <v>4106</v>
      </c>
      <c r="H4113">
        <f t="shared" ca="1" si="129"/>
        <v>3.5434824076833848E-2</v>
      </c>
    </row>
    <row r="4114" spans="2:8" x14ac:dyDescent="0.3">
      <c r="B4114" s="205">
        <v>38398</v>
      </c>
      <c r="C4114" s="81">
        <v>14.288764</v>
      </c>
      <c r="D4114" s="62">
        <f t="shared" si="128"/>
        <v>-0.61082223488362319</v>
      </c>
      <c r="E4114">
        <v>-8.951007704494536E-3</v>
      </c>
      <c r="G4114">
        <v>4107</v>
      </c>
      <c r="H4114">
        <f t="shared" ca="1" si="129"/>
        <v>2.6637353275498765E-2</v>
      </c>
    </row>
    <row r="4115" spans="2:8" x14ac:dyDescent="0.3">
      <c r="B4115" s="205">
        <v>38932</v>
      </c>
      <c r="C4115" s="81">
        <v>36.715263</v>
      </c>
      <c r="D4115" s="62">
        <f t="shared" si="128"/>
        <v>0.39098272310678345</v>
      </c>
      <c r="E4115">
        <v>-8.9613384591829721E-3</v>
      </c>
      <c r="G4115">
        <v>4108</v>
      </c>
      <c r="H4115">
        <f t="shared" ca="1" si="129"/>
        <v>8.6127245516347227E-3</v>
      </c>
    </row>
    <row r="4116" spans="2:8" x14ac:dyDescent="0.3">
      <c r="B4116" s="205">
        <v>38706</v>
      </c>
      <c r="C4116" s="81">
        <v>26.395197</v>
      </c>
      <c r="D4116" s="62">
        <f t="shared" si="128"/>
        <v>-0.95016634988283888</v>
      </c>
      <c r="E4116">
        <v>-8.9673238746831602E-3</v>
      </c>
      <c r="G4116">
        <v>4109</v>
      </c>
      <c r="H4116">
        <f t="shared" ca="1" si="129"/>
        <v>1.1675472954867757E-2</v>
      </c>
    </row>
    <row r="4117" spans="2:8" x14ac:dyDescent="0.3">
      <c r="B4117" s="205">
        <v>44981</v>
      </c>
      <c r="C4117" s="81">
        <v>529.66613800000005</v>
      </c>
      <c r="D4117" s="62">
        <f t="shared" si="128"/>
        <v>6.3422916866858685</v>
      </c>
      <c r="E4117">
        <v>-8.9855414301322108E-3</v>
      </c>
      <c r="G4117">
        <v>4110</v>
      </c>
      <c r="H4117">
        <f t="shared" ca="1" si="129"/>
        <v>7.1812664269681609E-3</v>
      </c>
    </row>
    <row r="4118" spans="2:8" x14ac:dyDescent="0.3">
      <c r="B4118" s="205">
        <v>40232</v>
      </c>
      <c r="C4118" s="81">
        <v>72.139076000000003</v>
      </c>
      <c r="D4118" s="62">
        <f t="shared" si="128"/>
        <v>-0.8737401679322081</v>
      </c>
      <c r="E4118">
        <v>-9.0010888764043128E-3</v>
      </c>
      <c r="G4118">
        <v>4111</v>
      </c>
      <c r="H4118">
        <f t="shared" ca="1" si="129"/>
        <v>-1.1905173204698201E-2</v>
      </c>
    </row>
    <row r="4119" spans="2:8" x14ac:dyDescent="0.3">
      <c r="B4119" s="205">
        <v>45125</v>
      </c>
      <c r="C4119" s="81">
        <v>571.35412599999995</v>
      </c>
      <c r="D4119" s="62">
        <f t="shared" si="128"/>
        <v>0.80761936606666074</v>
      </c>
      <c r="E4119">
        <v>-9.0168134559125597E-3</v>
      </c>
      <c r="G4119">
        <v>4112</v>
      </c>
      <c r="H4119">
        <f t="shared" ca="1" si="129"/>
        <v>-3.2803241405352686E-2</v>
      </c>
    </row>
    <row r="4120" spans="2:8" x14ac:dyDescent="0.3">
      <c r="B4120" s="205">
        <v>43054</v>
      </c>
      <c r="C4120" s="81">
        <v>316.08099399999998</v>
      </c>
      <c r="D4120" s="62">
        <f t="shared" si="128"/>
        <v>0.24360330153605333</v>
      </c>
      <c r="E4120">
        <v>-9.0249707020100892E-3</v>
      </c>
      <c r="G4120">
        <v>4113</v>
      </c>
      <c r="H4120">
        <f t="shared" ca="1" si="129"/>
        <v>2.3219831327255403E-5</v>
      </c>
    </row>
    <row r="4121" spans="2:8" x14ac:dyDescent="0.3">
      <c r="B4121" s="205">
        <v>42255</v>
      </c>
      <c r="C4121" s="81">
        <v>254.16545099999999</v>
      </c>
      <c r="D4121" s="62">
        <f t="shared" si="128"/>
        <v>1.8788111403796051</v>
      </c>
      <c r="E4121">
        <v>-9.0251558380379151E-3</v>
      </c>
      <c r="G4121">
        <v>4114</v>
      </c>
      <c r="H4121">
        <f t="shared" ca="1" si="129"/>
        <v>-1.305908394442672E-2</v>
      </c>
    </row>
    <row r="4122" spans="2:8" x14ac:dyDescent="0.3">
      <c r="B4122" s="205">
        <v>40856</v>
      </c>
      <c r="C4122" s="81">
        <v>88.288337999999996</v>
      </c>
      <c r="D4122" s="62">
        <f t="shared" si="128"/>
        <v>-0.803032270973425</v>
      </c>
      <c r="E4122">
        <v>-9.0271480490128897E-3</v>
      </c>
      <c r="G4122">
        <v>4115</v>
      </c>
      <c r="H4122">
        <f t="shared" ca="1" si="129"/>
        <v>7.3647239939930702E-3</v>
      </c>
    </row>
    <row r="4123" spans="2:8" x14ac:dyDescent="0.3">
      <c r="B4123" s="205">
        <v>43763</v>
      </c>
      <c r="C4123" s="81">
        <v>448.23757899999998</v>
      </c>
      <c r="D4123" s="62">
        <f t="shared" si="128"/>
        <v>1.0166988960502543</v>
      </c>
      <c r="E4123">
        <v>-9.0462578484938275E-3</v>
      </c>
      <c r="G4123">
        <v>4116</v>
      </c>
      <c r="H4123">
        <f t="shared" ca="1" si="129"/>
        <v>-6.1794366141350345E-2</v>
      </c>
    </row>
    <row r="4124" spans="2:8" x14ac:dyDescent="0.3">
      <c r="B4124" s="205">
        <v>41969</v>
      </c>
      <c r="C4124" s="81">
        <v>222.26301599999999</v>
      </c>
      <c r="D4124" s="62">
        <f t="shared" si="128"/>
        <v>-0.57347551902446858</v>
      </c>
      <c r="E4124">
        <v>-9.057327636508291E-3</v>
      </c>
      <c r="G4124">
        <v>4117</v>
      </c>
      <c r="H4124">
        <f t="shared" ca="1" si="129"/>
        <v>4.6424865223826496E-3</v>
      </c>
    </row>
    <row r="4125" spans="2:8" x14ac:dyDescent="0.3">
      <c r="B4125" s="205">
        <v>44209</v>
      </c>
      <c r="C4125" s="81">
        <v>521.10260000000005</v>
      </c>
      <c r="D4125" s="62">
        <f t="shared" si="128"/>
        <v>0.1772301342265184</v>
      </c>
      <c r="E4125">
        <v>-9.0575642111425606E-3</v>
      </c>
      <c r="G4125">
        <v>4118</v>
      </c>
      <c r="H4125">
        <f t="shared" ca="1" si="129"/>
        <v>1.5158631672407439E-3</v>
      </c>
    </row>
    <row r="4126" spans="2:8" x14ac:dyDescent="0.3">
      <c r="B4126" s="205">
        <v>43830</v>
      </c>
      <c r="C4126" s="81">
        <v>442.65142800000001</v>
      </c>
      <c r="D4126" s="62">
        <f t="shared" si="128"/>
        <v>24.278343733312365</v>
      </c>
      <c r="E4126">
        <v>-9.0791583988806095E-3</v>
      </c>
      <c r="G4126">
        <v>4119</v>
      </c>
      <c r="H4126">
        <f t="shared" ca="1" si="129"/>
        <v>-3.5570744927146923E-3</v>
      </c>
    </row>
    <row r="4127" spans="2:8" x14ac:dyDescent="0.3">
      <c r="B4127" s="205">
        <v>38518</v>
      </c>
      <c r="C4127" s="81">
        <v>17.511092999999999</v>
      </c>
      <c r="D4127" s="62">
        <f t="shared" si="128"/>
        <v>-0.80965543468675227</v>
      </c>
      <c r="E4127">
        <v>-9.1285759044730814E-3</v>
      </c>
      <c r="G4127">
        <v>4120</v>
      </c>
      <c r="H4127">
        <f t="shared" ca="1" si="129"/>
        <v>4.1825292233811276E-2</v>
      </c>
    </row>
    <row r="4128" spans="2:8" x14ac:dyDescent="0.3">
      <c r="B4128" s="205">
        <v>40974</v>
      </c>
      <c r="C4128" s="81">
        <v>91.996810999999994</v>
      </c>
      <c r="D4128" s="62">
        <f t="shared" si="128"/>
        <v>-0.67987938508850299</v>
      </c>
      <c r="E4128">
        <v>-9.1433710890798624E-3</v>
      </c>
      <c r="G4128">
        <v>4121</v>
      </c>
      <c r="H4128">
        <f t="shared" ca="1" si="129"/>
        <v>3.8496520159661624E-2</v>
      </c>
    </row>
    <row r="4129" spans="2:8" x14ac:dyDescent="0.3">
      <c r="B4129" s="205">
        <v>42555</v>
      </c>
      <c r="C4129" s="81">
        <v>287.38171399999999</v>
      </c>
      <c r="D4129" s="62">
        <f t="shared" si="128"/>
        <v>0.66628488108694783</v>
      </c>
      <c r="E4129">
        <v>-9.1696461562421529E-3</v>
      </c>
      <c r="G4129">
        <v>4122</v>
      </c>
      <c r="H4129">
        <f t="shared" ca="1" si="129"/>
        <v>-1.4365127612537967E-2</v>
      </c>
    </row>
    <row r="4130" spans="2:8" x14ac:dyDescent="0.3">
      <c r="B4130" s="205">
        <v>41810</v>
      </c>
      <c r="C4130" s="81">
        <v>172.468536</v>
      </c>
      <c r="D4130" s="62">
        <f t="shared" si="128"/>
        <v>1.6276114595790263</v>
      </c>
      <c r="E4130">
        <v>-9.1813936784271039E-3</v>
      </c>
      <c r="G4130">
        <v>4123</v>
      </c>
      <c r="H4130">
        <f t="shared" ca="1" si="129"/>
        <v>3.3413244548949297E-2</v>
      </c>
    </row>
    <row r="4131" spans="2:8" x14ac:dyDescent="0.3">
      <c r="B4131" s="205">
        <v>40114</v>
      </c>
      <c r="C4131" s="81">
        <v>65.637000999999998</v>
      </c>
      <c r="D4131" s="62">
        <f t="shared" si="128"/>
        <v>-0.5556638743924337</v>
      </c>
      <c r="E4131">
        <v>-9.1862922358923894E-3</v>
      </c>
      <c r="G4131">
        <v>4124</v>
      </c>
      <c r="H4131">
        <f t="shared" ca="1" si="129"/>
        <v>-8.6947344150982604E-3</v>
      </c>
    </row>
    <row r="4132" spans="2:8" x14ac:dyDescent="0.3">
      <c r="B4132" s="205">
        <v>41591</v>
      </c>
      <c r="C4132" s="81">
        <v>147.71925400000001</v>
      </c>
      <c r="D4132" s="62">
        <f t="shared" si="128"/>
        <v>2.0898520417337956</v>
      </c>
      <c r="E4132">
        <v>-9.1880763701190152E-3</v>
      </c>
      <c r="G4132">
        <v>4125</v>
      </c>
      <c r="H4132">
        <f t="shared" ca="1" si="129"/>
        <v>3.79824324723722E-2</v>
      </c>
    </row>
    <row r="4133" spans="2:8" x14ac:dyDescent="0.3">
      <c r="B4133" s="205">
        <v>39458</v>
      </c>
      <c r="C4133" s="81">
        <v>47.807873000000001</v>
      </c>
      <c r="D4133" s="62">
        <f t="shared" si="128"/>
        <v>-0.81942349202738507</v>
      </c>
      <c r="E4133">
        <v>-9.2308520629017631E-3</v>
      </c>
      <c r="G4133">
        <v>4126</v>
      </c>
      <c r="H4133">
        <f t="shared" ca="1" si="129"/>
        <v>-1.3698409667679049E-2</v>
      </c>
    </row>
    <row r="4134" spans="2:8" x14ac:dyDescent="0.3">
      <c r="B4134" s="205">
        <v>42656</v>
      </c>
      <c r="C4134" s="81">
        <v>264.75134300000002</v>
      </c>
      <c r="D4134" s="62">
        <f t="shared" si="128"/>
        <v>4.8778348781470511</v>
      </c>
      <c r="E4134">
        <v>-9.2545929077523029E-3</v>
      </c>
      <c r="G4134">
        <v>4127</v>
      </c>
      <c r="H4134">
        <f t="shared" ca="1" si="129"/>
        <v>-1.297294698644156E-3</v>
      </c>
    </row>
    <row r="4135" spans="2:8" x14ac:dyDescent="0.3">
      <c r="B4135" s="205">
        <v>39344</v>
      </c>
      <c r="C4135" s="81">
        <v>45.042324000000001</v>
      </c>
      <c r="D4135" s="62">
        <f t="shared" si="128"/>
        <v>-0.91895297570388834</v>
      </c>
      <c r="E4135">
        <v>-9.2676426328585308E-3</v>
      </c>
      <c r="G4135">
        <v>4128</v>
      </c>
      <c r="H4135">
        <f t="shared" ca="1" si="129"/>
        <v>-5.8858775699526193E-3</v>
      </c>
    </row>
    <row r="4136" spans="2:8" x14ac:dyDescent="0.3">
      <c r="B4136" s="205">
        <v>44368</v>
      </c>
      <c r="C4136" s="81">
        <v>555.75543200000004</v>
      </c>
      <c r="D4136" s="62">
        <f t="shared" si="128"/>
        <v>5.081107581264332</v>
      </c>
      <c r="E4136">
        <v>-9.2704602814035249E-3</v>
      </c>
      <c r="G4136">
        <v>4129</v>
      </c>
      <c r="H4136">
        <f t="shared" ca="1" si="129"/>
        <v>-2.1770836539699617E-2</v>
      </c>
    </row>
    <row r="4137" spans="2:8" x14ac:dyDescent="0.3">
      <c r="B4137" s="205">
        <v>40415</v>
      </c>
      <c r="C4137" s="81">
        <v>91.390495000000001</v>
      </c>
      <c r="D4137" s="62">
        <f t="shared" si="128"/>
        <v>-0.70210193571281809</v>
      </c>
      <c r="E4137">
        <v>-9.2927919508569486E-3</v>
      </c>
      <c r="G4137">
        <v>4130</v>
      </c>
      <c r="H4137">
        <f t="shared" ca="1" si="129"/>
        <v>1.1389234318331061E-2</v>
      </c>
    </row>
    <row r="4138" spans="2:8" x14ac:dyDescent="0.3">
      <c r="B4138" s="205">
        <v>43159</v>
      </c>
      <c r="C4138" s="81">
        <v>306.78445399999998</v>
      </c>
      <c r="D4138" s="62">
        <f t="shared" si="128"/>
        <v>1.6556456806876452</v>
      </c>
      <c r="E4138">
        <v>-9.2961087428960042E-3</v>
      </c>
      <c r="G4138">
        <v>4131</v>
      </c>
      <c r="H4138">
        <f t="shared" ca="1" si="129"/>
        <v>1.8423066585878001E-2</v>
      </c>
    </row>
    <row r="4139" spans="2:8" x14ac:dyDescent="0.3">
      <c r="B4139" s="205">
        <v>41283</v>
      </c>
      <c r="C4139" s="81">
        <v>115.52160600000001</v>
      </c>
      <c r="D4139" s="62">
        <f t="shared" si="128"/>
        <v>0.29378562368806127</v>
      </c>
      <c r="E4139">
        <v>-9.305826675798658E-3</v>
      </c>
      <c r="G4139">
        <v>4132</v>
      </c>
      <c r="H4139">
        <f t="shared" ca="1" si="129"/>
        <v>1.1363501399191008E-2</v>
      </c>
    </row>
    <row r="4140" spans="2:8" x14ac:dyDescent="0.3">
      <c r="B4140" s="205">
        <v>40492</v>
      </c>
      <c r="C4140" s="81">
        <v>89.289603999999997</v>
      </c>
      <c r="D4140" s="62">
        <f t="shared" si="128"/>
        <v>0.16507962302193449</v>
      </c>
      <c r="E4140">
        <v>-9.3134160916641066E-3</v>
      </c>
      <c r="G4140">
        <v>4133</v>
      </c>
      <c r="H4140">
        <f t="shared" ca="1" si="129"/>
        <v>2.6002781802229613E-3</v>
      </c>
    </row>
    <row r="4141" spans="2:8" x14ac:dyDescent="0.3">
      <c r="B4141" s="205">
        <v>40219</v>
      </c>
      <c r="C4141" s="81">
        <v>76.638199</v>
      </c>
      <c r="D4141" s="62">
        <f t="shared" si="128"/>
        <v>-0.85583483359675694</v>
      </c>
      <c r="E4141">
        <v>-9.3171362702987957E-3</v>
      </c>
      <c r="G4141">
        <v>4134</v>
      </c>
      <c r="H4141">
        <f t="shared" ca="1" si="129"/>
        <v>4.6535457271509657E-2</v>
      </c>
    </row>
    <row r="4142" spans="2:8" x14ac:dyDescent="0.3">
      <c r="B4142" s="205">
        <v>45316</v>
      </c>
      <c r="C4142" s="81">
        <v>531.59997599999997</v>
      </c>
      <c r="D4142" s="62">
        <f t="shared" si="128"/>
        <v>4.9595591428256727</v>
      </c>
      <c r="E4142">
        <v>-9.3179281096352502E-3</v>
      </c>
      <c r="G4142">
        <v>4135</v>
      </c>
      <c r="H4142">
        <f t="shared" ca="1" si="129"/>
        <v>-8.3741033565506266E-3</v>
      </c>
    </row>
    <row r="4143" spans="2:8" x14ac:dyDescent="0.3">
      <c r="B4143" s="205">
        <v>40556</v>
      </c>
      <c r="C4143" s="81">
        <v>89.201224999999994</v>
      </c>
      <c r="D4143" s="62">
        <f t="shared" si="128"/>
        <v>-0.84954876956061776</v>
      </c>
      <c r="E4143">
        <v>-9.3229757325667996E-3</v>
      </c>
      <c r="G4143">
        <v>4136</v>
      </c>
      <c r="H4143">
        <f t="shared" ca="1" si="129"/>
        <v>4.3102143946932611E-2</v>
      </c>
    </row>
    <row r="4144" spans="2:8" x14ac:dyDescent="0.3">
      <c r="B4144" s="205">
        <v>44904</v>
      </c>
      <c r="C4144" s="81">
        <v>592.89129600000001</v>
      </c>
      <c r="D4144" s="62">
        <f t="shared" si="128"/>
        <v>121.38421239060808</v>
      </c>
      <c r="E4144">
        <v>-9.3482340685468544E-3</v>
      </c>
      <c r="G4144">
        <v>4137</v>
      </c>
      <c r="H4144">
        <f t="shared" ca="1" si="129"/>
        <v>-1.0057000944513839E-2</v>
      </c>
    </row>
    <row r="4145" spans="2:8" x14ac:dyDescent="0.3">
      <c r="B4145" s="205">
        <v>37746</v>
      </c>
      <c r="C4145" s="81">
        <v>4.8445080000000003</v>
      </c>
      <c r="D4145" s="62">
        <f t="shared" si="128"/>
        <v>-0.89871622901605797</v>
      </c>
      <c r="E4145">
        <v>-9.3603989789547756E-3</v>
      </c>
      <c r="G4145">
        <v>4138</v>
      </c>
      <c r="H4145">
        <f t="shared" ca="1" si="129"/>
        <v>-3.6270801513980211E-2</v>
      </c>
    </row>
    <row r="4146" spans="2:8" x14ac:dyDescent="0.3">
      <c r="B4146" s="205">
        <v>39955</v>
      </c>
      <c r="C4146" s="81">
        <v>47.831038999999997</v>
      </c>
      <c r="D4146" s="62">
        <f t="shared" si="128"/>
        <v>4.1686416687639385</v>
      </c>
      <c r="E4146">
        <v>-9.37500666632856E-3</v>
      </c>
      <c r="G4146">
        <v>4139</v>
      </c>
      <c r="H4146">
        <f t="shared" ca="1" si="129"/>
        <v>-1.7819864136118291E-2</v>
      </c>
    </row>
    <row r="4147" spans="2:8" x14ac:dyDescent="0.3">
      <c r="B4147" s="205">
        <v>38208</v>
      </c>
      <c r="C4147" s="81">
        <v>9.2540829999999996</v>
      </c>
      <c r="D4147" s="62">
        <f t="shared" si="128"/>
        <v>0.54991644193024003</v>
      </c>
      <c r="E4147">
        <v>-9.3816730188131907E-3</v>
      </c>
      <c r="G4147">
        <v>4140</v>
      </c>
      <c r="H4147">
        <f t="shared" ca="1" si="129"/>
        <v>4.3681992720384375E-3</v>
      </c>
    </row>
    <row r="4148" spans="2:8" x14ac:dyDescent="0.3">
      <c r="B4148" s="205">
        <v>37508</v>
      </c>
      <c r="C4148" s="81">
        <v>5.9706979999999996</v>
      </c>
      <c r="D4148" s="62">
        <f t="shared" si="128"/>
        <v>-0.98992863162874667</v>
      </c>
      <c r="E4148">
        <v>-9.3866646845656293E-3</v>
      </c>
      <c r="G4148">
        <v>4141</v>
      </c>
      <c r="H4148">
        <f t="shared" ca="1" si="129"/>
        <v>-1.4211953655013151E-2</v>
      </c>
    </row>
    <row r="4149" spans="2:8" x14ac:dyDescent="0.3">
      <c r="B4149" s="205">
        <v>44508</v>
      </c>
      <c r="C4149" s="81">
        <v>592.83880599999998</v>
      </c>
      <c r="D4149" s="62">
        <f t="shared" si="128"/>
        <v>13.71858473089495</v>
      </c>
      <c r="E4149">
        <v>-9.3868405499153307E-3</v>
      </c>
      <c r="G4149">
        <v>4142</v>
      </c>
      <c r="H4149">
        <f t="shared" ca="1" si="129"/>
        <v>2.8124890949816191E-2</v>
      </c>
    </row>
    <row r="4150" spans="2:8" x14ac:dyDescent="0.3">
      <c r="B4150" s="205">
        <v>39493</v>
      </c>
      <c r="C4150" s="81">
        <v>40.278247999999998</v>
      </c>
      <c r="D4150" s="62">
        <f t="shared" si="128"/>
        <v>-0.59076229862315299</v>
      </c>
      <c r="E4150">
        <v>-9.389443778721045E-3</v>
      </c>
      <c r="G4150">
        <v>4143</v>
      </c>
      <c r="H4150">
        <f t="shared" ca="1" si="129"/>
        <v>2.8258263374493307E-2</v>
      </c>
    </row>
    <row r="4151" spans="2:8" x14ac:dyDescent="0.3">
      <c r="B4151" s="205">
        <v>40744</v>
      </c>
      <c r="C4151" s="81">
        <v>98.422623000000002</v>
      </c>
      <c r="D4151" s="62">
        <f t="shared" si="128"/>
        <v>-0.80793774187403355</v>
      </c>
      <c r="E4151">
        <v>-9.3914873809833356E-3</v>
      </c>
      <c r="G4151">
        <v>4144</v>
      </c>
      <c r="H4151">
        <f t="shared" ca="1" si="129"/>
        <v>7.827080476699718E-3</v>
      </c>
    </row>
    <row r="4152" spans="2:8" x14ac:dyDescent="0.3">
      <c r="B4152" s="205">
        <v>44343</v>
      </c>
      <c r="C4152" s="81">
        <v>512.45165999999995</v>
      </c>
      <c r="D4152" s="62">
        <f t="shared" si="128"/>
        <v>7.6020508283624721</v>
      </c>
      <c r="E4152">
        <v>-9.3950471022382943E-3</v>
      </c>
      <c r="G4152">
        <v>4145</v>
      </c>
      <c r="H4152">
        <f t="shared" ca="1" si="129"/>
        <v>-2.611926438031693E-2</v>
      </c>
    </row>
    <row r="4153" spans="2:8" x14ac:dyDescent="0.3">
      <c r="B4153" s="205">
        <v>40080</v>
      </c>
      <c r="C4153" s="81">
        <v>59.573196000000003</v>
      </c>
      <c r="D4153" s="62">
        <f t="shared" si="128"/>
        <v>-0.49996785680102873</v>
      </c>
      <c r="E4153">
        <v>-9.3964604875732532E-3</v>
      </c>
      <c r="G4153">
        <v>4146</v>
      </c>
      <c r="H4153">
        <f t="shared" ca="1" si="129"/>
        <v>-8.3599526025759548E-3</v>
      </c>
    </row>
    <row r="4154" spans="2:8" x14ac:dyDescent="0.3">
      <c r="B4154" s="205">
        <v>41312</v>
      </c>
      <c r="C4154" s="81">
        <v>119.138733</v>
      </c>
      <c r="D4154" s="62">
        <f t="shared" si="128"/>
        <v>2.1732029509663011</v>
      </c>
      <c r="E4154">
        <v>-9.3983025958347417E-3</v>
      </c>
      <c r="G4154">
        <v>4147</v>
      </c>
      <c r="H4154">
        <f t="shared" ca="1" si="129"/>
        <v>-2.2710056572807117E-2</v>
      </c>
    </row>
    <row r="4155" spans="2:8" x14ac:dyDescent="0.3">
      <c r="B4155" s="205">
        <v>38925</v>
      </c>
      <c r="C4155" s="81">
        <v>37.545261000000004</v>
      </c>
      <c r="D4155" s="62">
        <f t="shared" si="128"/>
        <v>-0.55084165551544662</v>
      </c>
      <c r="E4155">
        <v>-9.4163496376894178E-3</v>
      </c>
      <c r="G4155">
        <v>4148</v>
      </c>
      <c r="H4155">
        <f t="shared" ca="1" si="129"/>
        <v>-1.9384636002577327E-2</v>
      </c>
    </row>
    <row r="4156" spans="2:8" x14ac:dyDescent="0.3">
      <c r="B4156" s="205">
        <v>40631</v>
      </c>
      <c r="C4156" s="81">
        <v>83.590255999999997</v>
      </c>
      <c r="D4156" s="62">
        <f t="shared" si="128"/>
        <v>0.98684706044988013</v>
      </c>
      <c r="E4156">
        <v>-9.4241878295685411E-3</v>
      </c>
      <c r="G4156">
        <v>4149</v>
      </c>
      <c r="H4156">
        <f t="shared" ca="1" si="129"/>
        <v>1.180523274796622E-3</v>
      </c>
    </row>
    <row r="4157" spans="2:8" x14ac:dyDescent="0.3">
      <c r="B4157" s="205">
        <v>39240</v>
      </c>
      <c r="C4157" s="81">
        <v>42.071812000000001</v>
      </c>
      <c r="D4157" s="62">
        <f t="shared" si="128"/>
        <v>0.24911310702627179</v>
      </c>
      <c r="E4157">
        <v>-9.4245416496084571E-3</v>
      </c>
      <c r="G4157">
        <v>4150</v>
      </c>
      <c r="H4157">
        <f t="shared" ca="1" si="129"/>
        <v>-1.3346506743666296E-2</v>
      </c>
    </row>
    <row r="4158" spans="2:8" x14ac:dyDescent="0.3">
      <c r="B4158" s="205">
        <v>39771</v>
      </c>
      <c r="C4158" s="81">
        <v>33.681347000000002</v>
      </c>
      <c r="D4158" s="62">
        <f t="shared" si="128"/>
        <v>4.1763073841344234</v>
      </c>
      <c r="E4158">
        <v>-9.4280561047156933E-3</v>
      </c>
      <c r="G4158">
        <v>4151</v>
      </c>
      <c r="H4158">
        <f t="shared" ca="1" si="129"/>
        <v>-1.5081185700372635E-2</v>
      </c>
    </row>
    <row r="4159" spans="2:8" x14ac:dyDescent="0.3">
      <c r="B4159" s="205">
        <v>37824</v>
      </c>
      <c r="C4159" s="81">
        <v>6.5068289999999998</v>
      </c>
      <c r="D4159" s="62">
        <f t="shared" si="128"/>
        <v>-0.56013796090904777</v>
      </c>
      <c r="E4159">
        <v>-9.4507307909531494E-3</v>
      </c>
      <c r="G4159">
        <v>4152</v>
      </c>
      <c r="H4159">
        <f t="shared" ca="1" si="129"/>
        <v>-1.7547668609221256E-2</v>
      </c>
    </row>
    <row r="4160" spans="2:8" x14ac:dyDescent="0.3">
      <c r="B4160" s="205">
        <v>38435</v>
      </c>
      <c r="C4160" s="81">
        <v>14.792885999999999</v>
      </c>
      <c r="D4160" s="62">
        <f t="shared" si="128"/>
        <v>-0.96637579799252937</v>
      </c>
      <c r="E4160">
        <v>-9.4518295116391964E-3</v>
      </c>
      <c r="G4160">
        <v>4153</v>
      </c>
      <c r="H4160">
        <f t="shared" ca="1" si="129"/>
        <v>-5.441678220271199E-3</v>
      </c>
    </row>
    <row r="4161" spans="2:8" x14ac:dyDescent="0.3">
      <c r="B4161" s="205">
        <v>43833</v>
      </c>
      <c r="C4161" s="81">
        <v>439.94757099999998</v>
      </c>
      <c r="D4161" s="62">
        <f t="shared" si="128"/>
        <v>0.22058506168036421</v>
      </c>
      <c r="E4161">
        <v>-9.4577036813476584E-3</v>
      </c>
      <c r="G4161">
        <v>4154</v>
      </c>
      <c r="H4161">
        <f t="shared" ca="1" si="129"/>
        <v>-1.8692439955834424E-2</v>
      </c>
    </row>
    <row r="4162" spans="2:8" x14ac:dyDescent="0.3">
      <c r="B4162" s="205">
        <v>43250</v>
      </c>
      <c r="C4162" s="81">
        <v>360.439911</v>
      </c>
      <c r="D4162" s="62">
        <f t="shared" si="128"/>
        <v>3.2910019961188111</v>
      </c>
      <c r="E4162">
        <v>-9.4669660229497448E-3</v>
      </c>
      <c r="G4162">
        <v>4155</v>
      </c>
      <c r="H4162">
        <f t="shared" ca="1" si="129"/>
        <v>3.2774179913355454E-2</v>
      </c>
    </row>
    <row r="4163" spans="2:8" x14ac:dyDescent="0.3">
      <c r="B4163" s="205">
        <v>40933</v>
      </c>
      <c r="C4163" s="81">
        <v>83.999008000000003</v>
      </c>
      <c r="D4163" s="62">
        <f t="shared" si="128"/>
        <v>-0.66084718104253859</v>
      </c>
      <c r="E4163">
        <v>-9.4837508666088047E-3</v>
      </c>
      <c r="G4163">
        <v>4156</v>
      </c>
      <c r="H4163">
        <f t="shared" ca="1" si="129"/>
        <v>1.1162950505612149E-3</v>
      </c>
    </row>
    <row r="4164" spans="2:8" x14ac:dyDescent="0.3">
      <c r="B4164" s="205">
        <v>42313</v>
      </c>
      <c r="C4164" s="81">
        <v>247.673035</v>
      </c>
      <c r="D4164" s="62">
        <f t="shared" si="128"/>
        <v>14.48078379922419</v>
      </c>
      <c r="E4164">
        <v>-9.4866872734796024E-3</v>
      </c>
      <c r="G4164">
        <v>4157</v>
      </c>
      <c r="H4164">
        <f t="shared" ca="1" si="129"/>
        <v>4.0332506871603184E-4</v>
      </c>
    </row>
    <row r="4165" spans="2:8" x14ac:dyDescent="0.3">
      <c r="B4165" s="205">
        <v>38429</v>
      </c>
      <c r="C4165" s="81">
        <v>15.99874</v>
      </c>
      <c r="D4165" s="62">
        <f t="shared" si="128"/>
        <v>-0.93932419602845507</v>
      </c>
      <c r="E4165">
        <v>-9.4876883553321814E-3</v>
      </c>
      <c r="G4165">
        <v>4158</v>
      </c>
      <c r="H4165">
        <f t="shared" ca="1" si="129"/>
        <v>1.6033083576835777E-2</v>
      </c>
    </row>
    <row r="4166" spans="2:8" x14ac:dyDescent="0.3">
      <c r="B4166" s="205">
        <v>42817</v>
      </c>
      <c r="C4166" s="81">
        <v>263.67578099999997</v>
      </c>
      <c r="D4166" s="62">
        <f t="shared" si="128"/>
        <v>43.72672817594875</v>
      </c>
      <c r="E4166">
        <v>-9.5052839238355443E-3</v>
      </c>
      <c r="G4166">
        <v>4159</v>
      </c>
      <c r="H4166">
        <f t="shared" ca="1" si="129"/>
        <v>3.186428337132139E-2</v>
      </c>
    </row>
    <row r="4167" spans="2:8" x14ac:dyDescent="0.3">
      <c r="B4167" s="205">
        <v>37512</v>
      </c>
      <c r="C4167" s="81">
        <v>5.8952619999999998</v>
      </c>
      <c r="D4167" s="62">
        <f t="shared" si="128"/>
        <v>-0.51748489107306506</v>
      </c>
      <c r="E4167">
        <v>-9.5056350660082858E-3</v>
      </c>
      <c r="G4167">
        <v>4160</v>
      </c>
      <c r="H4167">
        <f t="shared" ca="1" si="129"/>
        <v>-3.3192020968487647E-2</v>
      </c>
    </row>
    <row r="4168" spans="2:8" x14ac:dyDescent="0.3">
      <c r="B4168" s="205">
        <v>37992</v>
      </c>
      <c r="C4168" s="81">
        <v>12.217777</v>
      </c>
      <c r="D4168" s="62">
        <f t="shared" ref="D4168:D4231" si="130">(C4168-C4169)/C4169</f>
        <v>-0.42455778615832274</v>
      </c>
      <c r="E4168">
        <v>-9.5178173713057392E-3</v>
      </c>
      <c r="G4168">
        <v>4161</v>
      </c>
      <c r="H4168">
        <f t="shared" ca="1" si="129"/>
        <v>2.2325498407573367E-2</v>
      </c>
    </row>
    <row r="4169" spans="2:8" x14ac:dyDescent="0.3">
      <c r="B4169" s="205">
        <v>38580</v>
      </c>
      <c r="C4169" s="81">
        <v>21.231978999999999</v>
      </c>
      <c r="D4169" s="62">
        <f t="shared" si="130"/>
        <v>-0.9264184693428843</v>
      </c>
      <c r="E4169">
        <v>-9.5181426020980835E-3</v>
      </c>
      <c r="G4169">
        <v>4162</v>
      </c>
      <c r="H4169">
        <f t="shared" ref="H4169:H4232" ca="1" si="131">_xlfn.NORM.INV(RAND(),N$10,N$11)</f>
        <v>2.5025523213061899E-3</v>
      </c>
    </row>
    <row r="4170" spans="2:8" x14ac:dyDescent="0.3">
      <c r="B4170" s="205">
        <v>42986</v>
      </c>
      <c r="C4170" s="81">
        <v>288.55038500000001</v>
      </c>
      <c r="D4170" s="62">
        <f t="shared" si="130"/>
        <v>-0.19370170575159484</v>
      </c>
      <c r="E4170">
        <v>-9.5220893991572134E-3</v>
      </c>
      <c r="G4170">
        <v>4163</v>
      </c>
      <c r="H4170">
        <f t="shared" ca="1" si="131"/>
        <v>-1.7305507234445568E-2</v>
      </c>
    </row>
    <row r="4171" spans="2:8" x14ac:dyDescent="0.3">
      <c r="B4171" s="205">
        <v>43299</v>
      </c>
      <c r="C4171" s="81">
        <v>357.87051400000001</v>
      </c>
      <c r="D4171" s="62">
        <f t="shared" si="130"/>
        <v>6.7326015472657001</v>
      </c>
      <c r="E4171">
        <v>-9.5275113143128351E-3</v>
      </c>
      <c r="G4171">
        <v>4164</v>
      </c>
      <c r="H4171">
        <f t="shared" ca="1" si="131"/>
        <v>2.3764813000374564E-2</v>
      </c>
    </row>
    <row r="4172" spans="2:8" x14ac:dyDescent="0.3">
      <c r="B4172" s="205">
        <v>39408</v>
      </c>
      <c r="C4172" s="81">
        <v>46.280738999999997</v>
      </c>
      <c r="D4172" s="62">
        <f t="shared" si="130"/>
        <v>5.7671158650197223E-2</v>
      </c>
      <c r="E4172">
        <v>-9.5326254272714555E-3</v>
      </c>
      <c r="G4172">
        <v>4165</v>
      </c>
      <c r="H4172">
        <f t="shared" ca="1" si="131"/>
        <v>-5.2957596441458685E-2</v>
      </c>
    </row>
    <row r="4173" spans="2:8" x14ac:dyDescent="0.3">
      <c r="B4173" s="205">
        <v>39259</v>
      </c>
      <c r="C4173" s="81">
        <v>43.757210000000001</v>
      </c>
      <c r="D4173" s="62">
        <f t="shared" si="130"/>
        <v>-0.91301617921915146</v>
      </c>
      <c r="E4173">
        <v>-9.5373196339265127E-3</v>
      </c>
      <c r="G4173">
        <v>4166</v>
      </c>
      <c r="H4173">
        <f t="shared" ca="1" si="131"/>
        <v>-1.4665811484850359E-2</v>
      </c>
    </row>
    <row r="4174" spans="2:8" x14ac:dyDescent="0.3">
      <c r="B4174" s="205">
        <v>45390</v>
      </c>
      <c r="C4174" s="81">
        <v>503.04998799999998</v>
      </c>
      <c r="D4174" s="62">
        <f t="shared" si="130"/>
        <v>0.73468725863884887</v>
      </c>
      <c r="E4174">
        <v>-9.5491357694326099E-3</v>
      </c>
      <c r="G4174">
        <v>4167</v>
      </c>
      <c r="H4174">
        <f t="shared" ca="1" si="131"/>
        <v>3.1866769442489409E-2</v>
      </c>
    </row>
    <row r="4175" spans="2:8" x14ac:dyDescent="0.3">
      <c r="B4175" s="205">
        <v>42570</v>
      </c>
      <c r="C4175" s="81">
        <v>289.99462899999997</v>
      </c>
      <c r="D4175" s="62">
        <f t="shared" si="130"/>
        <v>7.8328556700490841</v>
      </c>
      <c r="E4175">
        <v>-9.5619446323124482E-3</v>
      </c>
      <c r="G4175">
        <v>4168</v>
      </c>
      <c r="H4175">
        <f t="shared" ca="1" si="131"/>
        <v>3.7390244786468012E-2</v>
      </c>
    </row>
    <row r="4176" spans="2:8" x14ac:dyDescent="0.3">
      <c r="B4176" s="205">
        <v>38803</v>
      </c>
      <c r="C4176" s="81">
        <v>32.831356</v>
      </c>
      <c r="D4176" s="62">
        <f t="shared" si="130"/>
        <v>-0.91633786849063537</v>
      </c>
      <c r="E4176">
        <v>-9.5651600471165985E-3</v>
      </c>
      <c r="G4176">
        <v>4169</v>
      </c>
      <c r="H4176">
        <f t="shared" ca="1" si="131"/>
        <v>1.3142559456106994E-2</v>
      </c>
    </row>
    <row r="4177" spans="2:8" x14ac:dyDescent="0.3">
      <c r="B4177" s="205">
        <v>43438</v>
      </c>
      <c r="C4177" s="81">
        <v>392.42791699999998</v>
      </c>
      <c r="D4177" s="62">
        <f t="shared" si="130"/>
        <v>-0.23465030607928825</v>
      </c>
      <c r="E4177">
        <v>-9.5652357738142679E-3</v>
      </c>
      <c r="G4177">
        <v>4170</v>
      </c>
      <c r="H4177">
        <f t="shared" ca="1" si="131"/>
        <v>5.7085771766105346E-3</v>
      </c>
    </row>
    <row r="4178" spans="2:8" x14ac:dyDescent="0.3">
      <c r="B4178" s="205">
        <v>44223</v>
      </c>
      <c r="C4178" s="81">
        <v>512.74328600000001</v>
      </c>
      <c r="D4178" s="62">
        <f t="shared" si="130"/>
        <v>0.23787288997910158</v>
      </c>
      <c r="E4178">
        <v>-9.5756828942427964E-3</v>
      </c>
      <c r="G4178">
        <v>4171</v>
      </c>
      <c r="H4178">
        <f t="shared" ca="1" si="131"/>
        <v>-6.3488714624054844E-3</v>
      </c>
    </row>
    <row r="4179" spans="2:8" x14ac:dyDescent="0.3">
      <c r="B4179" s="205">
        <v>43978</v>
      </c>
      <c r="C4179" s="81">
        <v>414.21319599999998</v>
      </c>
      <c r="D4179" s="62">
        <f t="shared" si="130"/>
        <v>69.056169321483139</v>
      </c>
      <c r="E4179">
        <v>-9.5820623972498863E-3</v>
      </c>
      <c r="G4179">
        <v>4172</v>
      </c>
      <c r="H4179">
        <f t="shared" ca="1" si="131"/>
        <v>-2.4177925026014336E-2</v>
      </c>
    </row>
    <row r="4180" spans="2:8" x14ac:dyDescent="0.3">
      <c r="B4180" s="205">
        <v>37650</v>
      </c>
      <c r="C4180" s="81">
        <v>5.9125870000000003</v>
      </c>
      <c r="D4180" s="62">
        <f t="shared" si="130"/>
        <v>-0.98877312705356768</v>
      </c>
      <c r="E4180">
        <v>-9.5848994783248511E-3</v>
      </c>
      <c r="G4180">
        <v>4173</v>
      </c>
      <c r="H4180">
        <f t="shared" ca="1" si="131"/>
        <v>-4.3402650943058421E-4</v>
      </c>
    </row>
    <row r="4181" spans="2:8" x14ac:dyDescent="0.3">
      <c r="B4181" s="205">
        <v>44993</v>
      </c>
      <c r="C4181" s="81">
        <v>526.64593500000001</v>
      </c>
      <c r="D4181" s="62">
        <f t="shared" si="130"/>
        <v>4.7190563784944057</v>
      </c>
      <c r="E4181">
        <v>-9.5903182594417498E-3</v>
      </c>
      <c r="G4181">
        <v>4174</v>
      </c>
      <c r="H4181">
        <f t="shared" ca="1" si="131"/>
        <v>2.0442458064018679E-2</v>
      </c>
    </row>
    <row r="4182" spans="2:8" x14ac:dyDescent="0.3">
      <c r="B4182" s="205">
        <v>40969</v>
      </c>
      <c r="C4182" s="81">
        <v>92.086158999999995</v>
      </c>
      <c r="D4182" s="62">
        <f t="shared" si="130"/>
        <v>14.802353205648515</v>
      </c>
      <c r="E4182">
        <v>-9.6109388598050825E-3</v>
      </c>
      <c r="G4182">
        <v>4175</v>
      </c>
      <c r="H4182">
        <f t="shared" ca="1" si="131"/>
        <v>1.0291211692452333E-2</v>
      </c>
    </row>
    <row r="4183" spans="2:8" x14ac:dyDescent="0.3">
      <c r="B4183" s="205">
        <v>37517</v>
      </c>
      <c r="C4183" s="81">
        <v>5.8273700000000002</v>
      </c>
      <c r="D4183" s="62">
        <f t="shared" si="130"/>
        <v>-0.80372256749071347</v>
      </c>
      <c r="E4183">
        <v>-9.6154842999095474E-3</v>
      </c>
      <c r="G4183">
        <v>4176</v>
      </c>
      <c r="H4183">
        <f t="shared" ca="1" si="131"/>
        <v>8.3196445959396502E-4</v>
      </c>
    </row>
    <row r="4184" spans="2:8" x14ac:dyDescent="0.3">
      <c r="B4184" s="205">
        <v>38740</v>
      </c>
      <c r="C4184" s="81">
        <v>29.689454999999999</v>
      </c>
      <c r="D4184" s="62">
        <f t="shared" si="130"/>
        <v>-0.87756195436564899</v>
      </c>
      <c r="E4184">
        <v>-9.6155453117211381E-3</v>
      </c>
      <c r="G4184">
        <v>4177</v>
      </c>
      <c r="H4184">
        <f t="shared" ca="1" si="131"/>
        <v>1.4754865786490084E-2</v>
      </c>
    </row>
    <row r="4185" spans="2:8" x14ac:dyDescent="0.3">
      <c r="B4185" s="205">
        <v>42065</v>
      </c>
      <c r="C4185" s="81">
        <v>242.485535</v>
      </c>
      <c r="D4185" s="62">
        <f t="shared" si="130"/>
        <v>4.9413137393370334</v>
      </c>
      <c r="E4185">
        <v>-9.6173768091469894E-3</v>
      </c>
      <c r="G4185">
        <v>4178</v>
      </c>
      <c r="H4185">
        <f t="shared" ca="1" si="131"/>
        <v>-8.760907994796438E-3</v>
      </c>
    </row>
    <row r="4186" spans="2:8" x14ac:dyDescent="0.3">
      <c r="B4186" s="205">
        <v>39141</v>
      </c>
      <c r="C4186" s="81">
        <v>40.813454</v>
      </c>
      <c r="D4186" s="62">
        <f t="shared" si="130"/>
        <v>-0.89784582690653125</v>
      </c>
      <c r="E4186">
        <v>-9.6298731501713881E-3</v>
      </c>
      <c r="G4186">
        <v>4179</v>
      </c>
      <c r="H4186">
        <f t="shared" ca="1" si="131"/>
        <v>3.6664565474991216E-2</v>
      </c>
    </row>
    <row r="4187" spans="2:8" x14ac:dyDescent="0.3">
      <c r="B4187" s="205">
        <v>43473</v>
      </c>
      <c r="C4187" s="81">
        <v>399.52801499999998</v>
      </c>
      <c r="D4187" s="62">
        <f t="shared" si="130"/>
        <v>77.454908969231724</v>
      </c>
      <c r="E4187">
        <v>-9.6325260574183103E-3</v>
      </c>
      <c r="G4187">
        <v>4180</v>
      </c>
      <c r="H4187">
        <f t="shared" ca="1" si="131"/>
        <v>1.6015995852380401E-3</v>
      </c>
    </row>
    <row r="4188" spans="2:8" x14ac:dyDescent="0.3">
      <c r="B4188" s="205">
        <v>37704</v>
      </c>
      <c r="C4188" s="81">
        <v>5.092454</v>
      </c>
      <c r="D4188" s="62">
        <f t="shared" si="130"/>
        <v>-0.99080858804197791</v>
      </c>
      <c r="E4188">
        <v>-9.6440248274811038E-3</v>
      </c>
      <c r="G4188">
        <v>4181</v>
      </c>
      <c r="H4188">
        <f t="shared" ca="1" si="131"/>
        <v>-1.2135475639876575E-3</v>
      </c>
    </row>
    <row r="4189" spans="2:8" x14ac:dyDescent="0.3">
      <c r="B4189" s="205">
        <v>44547</v>
      </c>
      <c r="C4189" s="81">
        <v>554.04480000000001</v>
      </c>
      <c r="D4189" s="62">
        <f t="shared" si="130"/>
        <v>5.430957994928149</v>
      </c>
      <c r="E4189">
        <v>-9.6447988424204767E-3</v>
      </c>
      <c r="G4189">
        <v>4182</v>
      </c>
      <c r="H4189">
        <f t="shared" ca="1" si="131"/>
        <v>-2.7008483555530073E-2</v>
      </c>
    </row>
    <row r="4190" spans="2:8" x14ac:dyDescent="0.3">
      <c r="B4190" s="205">
        <v>40611</v>
      </c>
      <c r="C4190" s="81">
        <v>86.152762999999993</v>
      </c>
      <c r="D4190" s="62">
        <f t="shared" si="130"/>
        <v>-0.64990909834844568</v>
      </c>
      <c r="E4190">
        <v>-9.6492475207999567E-3</v>
      </c>
      <c r="G4190">
        <v>4183</v>
      </c>
      <c r="H4190">
        <f t="shared" ca="1" si="131"/>
        <v>8.5597118458206056E-3</v>
      </c>
    </row>
    <row r="4191" spans="2:8" x14ac:dyDescent="0.3">
      <c r="B4191" s="205">
        <v>42087</v>
      </c>
      <c r="C4191" s="81">
        <v>246.086838</v>
      </c>
      <c r="D4191" s="62">
        <f t="shared" si="130"/>
        <v>6.8913913943766545</v>
      </c>
      <c r="E4191">
        <v>-9.6620222683669304E-3</v>
      </c>
      <c r="G4191">
        <v>4184</v>
      </c>
      <c r="H4191">
        <f t="shared" ca="1" si="131"/>
        <v>-1.5038110368757438E-2</v>
      </c>
    </row>
    <row r="4192" spans="2:8" x14ac:dyDescent="0.3">
      <c r="B4192" s="205">
        <v>38751</v>
      </c>
      <c r="C4192" s="81">
        <v>31.184214000000001</v>
      </c>
      <c r="D4192" s="62">
        <f t="shared" si="130"/>
        <v>2.2484625535590546</v>
      </c>
      <c r="E4192">
        <v>-9.6770503568015236E-3</v>
      </c>
      <c r="G4192">
        <v>4185</v>
      </c>
      <c r="H4192">
        <f t="shared" ca="1" si="131"/>
        <v>1.7461170397695024E-2</v>
      </c>
    </row>
    <row r="4193" spans="2:8" x14ac:dyDescent="0.3">
      <c r="B4193" s="205">
        <v>38135</v>
      </c>
      <c r="C4193" s="81">
        <v>9.5996839999999999</v>
      </c>
      <c r="D4193" s="62">
        <f t="shared" si="130"/>
        <v>-0.97858649316664137</v>
      </c>
      <c r="E4193">
        <v>-9.6892715282069861E-3</v>
      </c>
      <c r="G4193">
        <v>4186</v>
      </c>
      <c r="H4193">
        <f t="shared" ca="1" si="131"/>
        <v>-1.8384703500621499E-3</v>
      </c>
    </row>
    <row r="4194" spans="2:8" x14ac:dyDescent="0.3">
      <c r="B4194" s="205">
        <v>43790</v>
      </c>
      <c r="C4194" s="81">
        <v>448.30041499999999</v>
      </c>
      <c r="D4194" s="62">
        <f t="shared" si="130"/>
        <v>6.4924035655184085</v>
      </c>
      <c r="E4194">
        <v>-9.7056203684673329E-3</v>
      </c>
      <c r="G4194">
        <v>4187</v>
      </c>
      <c r="H4194">
        <f t="shared" ca="1" si="131"/>
        <v>-2.6842218623145519E-2</v>
      </c>
    </row>
    <row r="4195" spans="2:8" x14ac:dyDescent="0.3">
      <c r="B4195" s="205">
        <v>40060</v>
      </c>
      <c r="C4195" s="81">
        <v>59.833992000000002</v>
      </c>
      <c r="D4195" s="62">
        <f t="shared" si="130"/>
        <v>-0.33547817146455766</v>
      </c>
      <c r="E4195">
        <v>-9.7123802784410823E-3</v>
      </c>
      <c r="G4195">
        <v>4188</v>
      </c>
      <c r="H4195">
        <f t="shared" ca="1" si="131"/>
        <v>2.6324482247239198E-2</v>
      </c>
    </row>
    <row r="4196" spans="2:8" x14ac:dyDescent="0.3">
      <c r="B4196" s="205">
        <v>40555</v>
      </c>
      <c r="C4196" s="81">
        <v>90.040672000000001</v>
      </c>
      <c r="D4196" s="62">
        <f t="shared" si="130"/>
        <v>-0.80908244151973674</v>
      </c>
      <c r="E4196">
        <v>-9.7181296535008739E-3</v>
      </c>
      <c r="G4196">
        <v>4189</v>
      </c>
      <c r="H4196">
        <f t="shared" ca="1" si="131"/>
        <v>-9.387235119112769E-3</v>
      </c>
    </row>
    <row r="4197" spans="2:8" x14ac:dyDescent="0.3">
      <c r="B4197" s="205">
        <v>43858</v>
      </c>
      <c r="C4197" s="81">
        <v>471.62069700000001</v>
      </c>
      <c r="D4197" s="62">
        <f t="shared" si="130"/>
        <v>9.8529743027341951E-2</v>
      </c>
      <c r="E4197">
        <v>-9.7323770533918417E-3</v>
      </c>
      <c r="G4197">
        <v>4190</v>
      </c>
      <c r="H4197">
        <f t="shared" ca="1" si="131"/>
        <v>-3.0095992912872325E-2</v>
      </c>
    </row>
    <row r="4198" spans="2:8" x14ac:dyDescent="0.3">
      <c r="B4198" s="205">
        <v>43500</v>
      </c>
      <c r="C4198" s="81">
        <v>429.31991599999998</v>
      </c>
      <c r="D4198" s="62">
        <f t="shared" si="130"/>
        <v>5.9431567019928053</v>
      </c>
      <c r="E4198">
        <v>-9.7378663380992148E-3</v>
      </c>
      <c r="G4198">
        <v>4191</v>
      </c>
      <c r="H4198">
        <f t="shared" ca="1" si="131"/>
        <v>3.1827075703195096E-4</v>
      </c>
    </row>
    <row r="4199" spans="2:8" x14ac:dyDescent="0.3">
      <c r="B4199" s="205">
        <v>40091</v>
      </c>
      <c r="C4199" s="81">
        <v>61.833534</v>
      </c>
      <c r="D4199" s="62">
        <f t="shared" si="130"/>
        <v>-0.63957063477280895</v>
      </c>
      <c r="E4199">
        <v>-9.7460371966687255E-3</v>
      </c>
      <c r="G4199">
        <v>4192</v>
      </c>
      <c r="H4199">
        <f t="shared" ca="1" si="131"/>
        <v>9.7635522383917421E-3</v>
      </c>
    </row>
    <row r="4200" spans="2:8" x14ac:dyDescent="0.3">
      <c r="B4200" s="205">
        <v>41774</v>
      </c>
      <c r="C4200" s="81">
        <v>171.555206</v>
      </c>
      <c r="D4200" s="62">
        <f t="shared" si="130"/>
        <v>3.6535206009079282</v>
      </c>
      <c r="E4200">
        <v>-9.7525304384204845E-3</v>
      </c>
      <c r="G4200">
        <v>4193</v>
      </c>
      <c r="H4200">
        <f t="shared" ca="1" si="131"/>
        <v>-7.8605160199607151E-3</v>
      </c>
    </row>
    <row r="4201" spans="2:8" x14ac:dyDescent="0.3">
      <c r="B4201" s="205">
        <v>39729</v>
      </c>
      <c r="C4201" s="81">
        <v>36.865681000000002</v>
      </c>
      <c r="D4201" s="62">
        <f t="shared" si="130"/>
        <v>-0.93270843731861364</v>
      </c>
      <c r="E4201">
        <v>-9.7591383320381371E-3</v>
      </c>
      <c r="G4201">
        <v>4194</v>
      </c>
      <c r="H4201">
        <f t="shared" ca="1" si="131"/>
        <v>-2.2788876850289807E-2</v>
      </c>
    </row>
    <row r="4202" spans="2:8" x14ac:dyDescent="0.3">
      <c r="B4202" s="205">
        <v>45300</v>
      </c>
      <c r="C4202" s="81">
        <v>547.84997599999997</v>
      </c>
      <c r="D4202" s="62">
        <f t="shared" si="130"/>
        <v>1.853064455652802</v>
      </c>
      <c r="E4202">
        <v>-9.7605494803434806E-3</v>
      </c>
      <c r="G4202">
        <v>4195</v>
      </c>
      <c r="H4202">
        <f t="shared" ca="1" si="131"/>
        <v>-2.9800810767563529E-3</v>
      </c>
    </row>
    <row r="4203" spans="2:8" x14ac:dyDescent="0.3">
      <c r="B4203" s="205">
        <v>41928</v>
      </c>
      <c r="C4203" s="81">
        <v>192.021591</v>
      </c>
      <c r="D4203" s="62">
        <f t="shared" si="130"/>
        <v>0.75399677445205127</v>
      </c>
      <c r="E4203">
        <v>-9.761978651827102E-3</v>
      </c>
      <c r="G4203">
        <v>4196</v>
      </c>
      <c r="H4203">
        <f t="shared" ca="1" si="131"/>
        <v>1.3034746148348427E-2</v>
      </c>
    </row>
    <row r="4204" spans="2:8" x14ac:dyDescent="0.3">
      <c r="B4204" s="205">
        <v>41149</v>
      </c>
      <c r="C4204" s="81">
        <v>109.47659299999999</v>
      </c>
      <c r="D4204" s="62">
        <f t="shared" si="130"/>
        <v>-0.80862318095506025</v>
      </c>
      <c r="E4204">
        <v>-9.7642562271851759E-3</v>
      </c>
      <c r="G4204">
        <v>4197</v>
      </c>
      <c r="H4204">
        <f t="shared" ca="1" si="131"/>
        <v>2.057076923080384E-2</v>
      </c>
    </row>
    <row r="4205" spans="2:8" x14ac:dyDescent="0.3">
      <c r="B4205" s="205">
        <v>45120</v>
      </c>
      <c r="C4205" s="81">
        <v>572.04730199999995</v>
      </c>
      <c r="D4205" s="62">
        <f t="shared" si="130"/>
        <v>9.6933429849868122E-2</v>
      </c>
      <c r="E4205">
        <v>-9.7703111893307944E-3</v>
      </c>
      <c r="G4205">
        <v>4198</v>
      </c>
      <c r="H4205">
        <f t="shared" ca="1" si="131"/>
        <v>-1.6265001427479792E-2</v>
      </c>
    </row>
    <row r="4206" spans="2:8" x14ac:dyDescent="0.3">
      <c r="B4206" s="205">
        <v>44994</v>
      </c>
      <c r="C4206" s="81">
        <v>521.49682600000006</v>
      </c>
      <c r="D4206" s="62">
        <f t="shared" si="130"/>
        <v>2.0503736089919222</v>
      </c>
      <c r="E4206">
        <v>-9.7771741084452749E-3</v>
      </c>
      <c r="G4206">
        <v>4199</v>
      </c>
      <c r="H4206">
        <f t="shared" ca="1" si="131"/>
        <v>-7.6082021720526626E-3</v>
      </c>
    </row>
    <row r="4207" spans="2:8" x14ac:dyDescent="0.3">
      <c r="B4207" s="205">
        <v>41806</v>
      </c>
      <c r="C4207" s="81">
        <v>170.961624</v>
      </c>
      <c r="D4207" s="62">
        <f t="shared" si="130"/>
        <v>-0.71641237425902415</v>
      </c>
      <c r="E4207">
        <v>-9.7858879831853873E-3</v>
      </c>
      <c r="G4207">
        <v>4200</v>
      </c>
      <c r="H4207">
        <f t="shared" ca="1" si="131"/>
        <v>-2.3676749740933357E-2</v>
      </c>
    </row>
    <row r="4208" spans="2:8" x14ac:dyDescent="0.3">
      <c r="B4208" s="205">
        <v>44469</v>
      </c>
      <c r="C4208" s="81">
        <v>602.85290499999996</v>
      </c>
      <c r="D4208" s="62">
        <f t="shared" si="130"/>
        <v>1.9527336164420697</v>
      </c>
      <c r="E4208">
        <v>-9.7890825266104091E-3</v>
      </c>
      <c r="G4208">
        <v>4201</v>
      </c>
      <c r="H4208">
        <f t="shared" ca="1" si="131"/>
        <v>8.3472973204173975E-3</v>
      </c>
    </row>
    <row r="4209" spans="2:8" x14ac:dyDescent="0.3">
      <c r="B4209" s="205">
        <v>41873</v>
      </c>
      <c r="C4209" s="81">
        <v>204.16772499999999</v>
      </c>
      <c r="D4209" s="62">
        <f t="shared" si="130"/>
        <v>8.0278435824325758</v>
      </c>
      <c r="E4209">
        <v>-9.7972816578555996E-3</v>
      </c>
      <c r="G4209">
        <v>4202</v>
      </c>
      <c r="H4209">
        <f t="shared" ca="1" si="131"/>
        <v>-2.4101279113675943E-2</v>
      </c>
    </row>
    <row r="4210" spans="2:8" x14ac:dyDescent="0.3">
      <c r="B4210" s="205">
        <v>38611</v>
      </c>
      <c r="C4210" s="81">
        <v>22.615337</v>
      </c>
      <c r="D4210" s="62">
        <f t="shared" si="130"/>
        <v>-0.91213727366788233</v>
      </c>
      <c r="E4210">
        <v>-9.8268026148589181E-3</v>
      </c>
      <c r="G4210">
        <v>4203</v>
      </c>
      <c r="H4210">
        <f t="shared" ca="1" si="131"/>
        <v>-3.2232764029018618E-2</v>
      </c>
    </row>
    <row r="4211" spans="2:8" x14ac:dyDescent="0.3">
      <c r="B4211" s="205">
        <v>42362</v>
      </c>
      <c r="C4211" s="81">
        <v>257.39398199999999</v>
      </c>
      <c r="D4211" s="62">
        <f t="shared" si="130"/>
        <v>2.6634071353965734</v>
      </c>
      <c r="E4211">
        <v>-9.8404464829983489E-3</v>
      </c>
      <c r="G4211">
        <v>4204</v>
      </c>
      <c r="H4211">
        <f t="shared" ca="1" si="131"/>
        <v>2.0139002175649498E-2</v>
      </c>
    </row>
    <row r="4212" spans="2:8" x14ac:dyDescent="0.3">
      <c r="B4212" s="205">
        <v>40193</v>
      </c>
      <c r="C4212" s="81">
        <v>70.260818</v>
      </c>
      <c r="D4212" s="62">
        <f t="shared" si="130"/>
        <v>8.0225548403401366</v>
      </c>
      <c r="E4212">
        <v>-9.8489150756484161E-3</v>
      </c>
      <c r="G4212">
        <v>4205</v>
      </c>
      <c r="H4212">
        <f t="shared" ca="1" si="131"/>
        <v>-1.2843793055139812E-2</v>
      </c>
    </row>
    <row r="4213" spans="2:8" x14ac:dyDescent="0.3">
      <c r="B4213" s="205">
        <v>37876</v>
      </c>
      <c r="C4213" s="81">
        <v>7.787242</v>
      </c>
      <c r="D4213" s="62">
        <f t="shared" si="130"/>
        <v>-0.98555147614266325</v>
      </c>
      <c r="E4213">
        <v>-9.8664435640140238E-3</v>
      </c>
      <c r="G4213">
        <v>4206</v>
      </c>
      <c r="H4213">
        <f t="shared" ca="1" si="131"/>
        <v>-1.1653329363344022E-3</v>
      </c>
    </row>
    <row r="4214" spans="2:8" x14ac:dyDescent="0.3">
      <c r="B4214" s="205">
        <v>45208</v>
      </c>
      <c r="C4214" s="81">
        <v>538.96453899999995</v>
      </c>
      <c r="D4214" s="62">
        <f t="shared" si="130"/>
        <v>14.7225373305745</v>
      </c>
      <c r="E4214">
        <v>-9.8693549268666757E-3</v>
      </c>
      <c r="G4214">
        <v>4207</v>
      </c>
      <c r="H4214">
        <f t="shared" ca="1" si="131"/>
        <v>-2.8944591243690978E-3</v>
      </c>
    </row>
    <row r="4215" spans="2:8" x14ac:dyDescent="0.3">
      <c r="B4215" s="205">
        <v>39741</v>
      </c>
      <c r="C4215" s="81">
        <v>34.279743000000003</v>
      </c>
      <c r="D4215" s="62">
        <f t="shared" si="130"/>
        <v>-0.93390400964690934</v>
      </c>
      <c r="E4215">
        <v>-9.8765268068262985E-3</v>
      </c>
      <c r="G4215">
        <v>4208</v>
      </c>
      <c r="H4215">
        <f t="shared" ca="1" si="131"/>
        <v>-4.5968280137751484E-3</v>
      </c>
    </row>
    <row r="4216" spans="2:8" x14ac:dyDescent="0.3">
      <c r="B4216" s="205">
        <v>44853</v>
      </c>
      <c r="C4216" s="81">
        <v>518.63574200000005</v>
      </c>
      <c r="D4216" s="62">
        <f t="shared" si="130"/>
        <v>-3.1941287048209165E-2</v>
      </c>
      <c r="E4216">
        <v>-9.8805375284787694E-3</v>
      </c>
      <c r="G4216">
        <v>4209</v>
      </c>
      <c r="H4216">
        <f t="shared" ca="1" si="131"/>
        <v>-3.2063434954262959E-3</v>
      </c>
    </row>
    <row r="4217" spans="2:8" x14ac:dyDescent="0.3">
      <c r="B4217" s="205">
        <v>44585</v>
      </c>
      <c r="C4217" s="81">
        <v>535.74823000000004</v>
      </c>
      <c r="D4217" s="62">
        <f t="shared" si="130"/>
        <v>5.4484940438767948</v>
      </c>
      <c r="E4217">
        <v>-9.8813356001417208E-3</v>
      </c>
      <c r="G4217">
        <v>4210</v>
      </c>
      <c r="H4217">
        <f t="shared" ca="1" si="131"/>
        <v>2.601558495694738E-2</v>
      </c>
    </row>
    <row r="4218" spans="2:8" x14ac:dyDescent="0.3">
      <c r="B4218" s="205">
        <v>40344</v>
      </c>
      <c r="C4218" s="81">
        <v>83.081138999999993</v>
      </c>
      <c r="D4218" s="62">
        <f t="shared" si="130"/>
        <v>-0.78617202998527091</v>
      </c>
      <c r="E4218">
        <v>-9.8908970261919454E-3</v>
      </c>
      <c r="G4218">
        <v>4211</v>
      </c>
      <c r="H4218">
        <f t="shared" ca="1" si="131"/>
        <v>-1.880456862085569E-2</v>
      </c>
    </row>
    <row r="4219" spans="2:8" x14ac:dyDescent="0.3">
      <c r="B4219" s="205">
        <v>43573</v>
      </c>
      <c r="C4219" s="81">
        <v>388.54196200000001</v>
      </c>
      <c r="D4219" s="62">
        <f t="shared" si="130"/>
        <v>0.55561531694010646</v>
      </c>
      <c r="E4219">
        <v>-9.9023408673546733E-3</v>
      </c>
      <c r="G4219">
        <v>4212</v>
      </c>
      <c r="H4219">
        <f t="shared" ca="1" si="131"/>
        <v>-1.2401941440714453E-3</v>
      </c>
    </row>
    <row r="4220" spans="2:8" x14ac:dyDescent="0.3">
      <c r="B4220" s="205">
        <v>42307</v>
      </c>
      <c r="C4220" s="81">
        <v>249.76738</v>
      </c>
      <c r="D4220" s="62">
        <f t="shared" si="130"/>
        <v>0.71874842588050369</v>
      </c>
      <c r="E4220">
        <v>-9.9097588903401725E-3</v>
      </c>
      <c r="G4220">
        <v>4213</v>
      </c>
      <c r="H4220">
        <f t="shared" ca="1" si="131"/>
        <v>3.9466425296685748E-3</v>
      </c>
    </row>
    <row r="4221" spans="2:8" x14ac:dyDescent="0.3">
      <c r="B4221" s="205">
        <v>41487</v>
      </c>
      <c r="C4221" s="81">
        <v>145.31933599999999</v>
      </c>
      <c r="D4221" s="62">
        <f t="shared" si="130"/>
        <v>-0.65650416646489274</v>
      </c>
      <c r="E4221">
        <v>-9.913089498631289E-3</v>
      </c>
      <c r="G4221">
        <v>4214</v>
      </c>
      <c r="H4221">
        <f t="shared" ca="1" si="131"/>
        <v>1.4935152761009277E-2</v>
      </c>
    </row>
    <row r="4222" spans="2:8" x14ac:dyDescent="0.3">
      <c r="B4222" s="205">
        <v>43748</v>
      </c>
      <c r="C4222" s="81">
        <v>423.05996699999997</v>
      </c>
      <c r="D4222" s="62">
        <f t="shared" si="130"/>
        <v>0.32090283406647196</v>
      </c>
      <c r="E4222">
        <v>-9.9143351866780374E-3</v>
      </c>
      <c r="G4222">
        <v>4215</v>
      </c>
      <c r="H4222">
        <f t="shared" ca="1" si="131"/>
        <v>1.5152487715645285E-2</v>
      </c>
    </row>
    <row r="4223" spans="2:8" x14ac:dyDescent="0.3">
      <c r="B4223" s="205">
        <v>43150</v>
      </c>
      <c r="C4223" s="81">
        <v>320.280914</v>
      </c>
      <c r="D4223" s="62">
        <f t="shared" si="130"/>
        <v>7.2426238275179005</v>
      </c>
      <c r="E4223">
        <v>-9.9196108519116009E-3</v>
      </c>
      <c r="G4223">
        <v>4216</v>
      </c>
      <c r="H4223">
        <f t="shared" ca="1" si="131"/>
        <v>-3.3852265426544056E-2</v>
      </c>
    </row>
    <row r="4224" spans="2:8" x14ac:dyDescent="0.3">
      <c r="B4224" s="205">
        <v>38904</v>
      </c>
      <c r="C4224" s="81">
        <v>38.856670000000001</v>
      </c>
      <c r="D4224" s="62">
        <f t="shared" si="130"/>
        <v>-0.90429498103342532</v>
      </c>
      <c r="E4224">
        <v>-9.9399237338706498E-3</v>
      </c>
      <c r="G4224">
        <v>4217</v>
      </c>
      <c r="H4224">
        <f t="shared" ca="1" si="131"/>
        <v>1.4721338138586483E-2</v>
      </c>
    </row>
    <row r="4225" spans="2:8" x14ac:dyDescent="0.3">
      <c r="B4225" s="205">
        <v>43494</v>
      </c>
      <c r="C4225" s="81">
        <v>406.00451700000002</v>
      </c>
      <c r="D4225" s="62">
        <f t="shared" si="130"/>
        <v>35.147817733334463</v>
      </c>
      <c r="E4225">
        <v>-9.9439030702360622E-3</v>
      </c>
      <c r="G4225">
        <v>4218</v>
      </c>
      <c r="H4225">
        <f t="shared" ca="1" si="131"/>
        <v>1.4347275128918481E-3</v>
      </c>
    </row>
    <row r="4226" spans="2:8" x14ac:dyDescent="0.3">
      <c r="B4226" s="205">
        <v>38337</v>
      </c>
      <c r="C4226" s="81">
        <v>11.231785</v>
      </c>
      <c r="D4226" s="62">
        <f t="shared" si="130"/>
        <v>-0.94531945884759949</v>
      </c>
      <c r="E4226">
        <v>-9.9537167420894433E-3</v>
      </c>
      <c r="G4226">
        <v>4219</v>
      </c>
      <c r="H4226">
        <f t="shared" ca="1" si="131"/>
        <v>9.2047091970228166E-3</v>
      </c>
    </row>
    <row r="4227" spans="2:8" x14ac:dyDescent="0.3">
      <c r="B4227" s="205">
        <v>41894</v>
      </c>
      <c r="C4227" s="81">
        <v>205.40734900000001</v>
      </c>
      <c r="D4227" s="62">
        <f t="shared" si="130"/>
        <v>-0.53947754740561515</v>
      </c>
      <c r="E4227">
        <v>-9.9577289246724054E-3</v>
      </c>
      <c r="G4227">
        <v>4220</v>
      </c>
      <c r="H4227">
        <f t="shared" ca="1" si="131"/>
        <v>2.4445805286596522E-2</v>
      </c>
    </row>
    <row r="4228" spans="2:8" x14ac:dyDescent="0.3">
      <c r="B4228" s="205">
        <v>43992</v>
      </c>
      <c r="C4228" s="81">
        <v>446.03112800000002</v>
      </c>
      <c r="D4228" s="62">
        <f t="shared" si="130"/>
        <v>-2.7891323419886937E-2</v>
      </c>
      <c r="E4228">
        <v>-9.9667504778607734E-3</v>
      </c>
      <c r="G4228">
        <v>4221</v>
      </c>
      <c r="H4228">
        <f t="shared" ca="1" si="131"/>
        <v>-2.5261300086663621E-2</v>
      </c>
    </row>
    <row r="4229" spans="2:8" x14ac:dyDescent="0.3">
      <c r="B4229" s="205">
        <v>43775</v>
      </c>
      <c r="C4229" s="81">
        <v>458.828461</v>
      </c>
      <c r="D4229" s="62">
        <f t="shared" si="130"/>
        <v>10.91835696782038</v>
      </c>
      <c r="E4229">
        <v>-9.9719952087515083E-3</v>
      </c>
      <c r="G4229">
        <v>4222</v>
      </c>
      <c r="H4229">
        <f t="shared" ca="1" si="131"/>
        <v>-1.6447761971911962E-2</v>
      </c>
    </row>
    <row r="4230" spans="2:8" x14ac:dyDescent="0.3">
      <c r="B4230" s="205">
        <v>39875</v>
      </c>
      <c r="C4230" s="81">
        <v>38.497627000000001</v>
      </c>
      <c r="D4230" s="62">
        <f t="shared" si="130"/>
        <v>-7.0348931626227712E-2</v>
      </c>
      <c r="E4230">
        <v>-9.9780052414222449E-3</v>
      </c>
      <c r="G4230">
        <v>4223</v>
      </c>
      <c r="H4230">
        <f t="shared" ca="1" si="131"/>
        <v>1.1345138024311831E-2</v>
      </c>
    </row>
    <row r="4231" spans="2:8" x14ac:dyDescent="0.3">
      <c r="B4231" s="205">
        <v>39028</v>
      </c>
      <c r="C4231" s="81">
        <v>41.410834999999999</v>
      </c>
      <c r="D4231" s="62">
        <f t="shared" si="130"/>
        <v>-0.8548520096760619</v>
      </c>
      <c r="E4231">
        <v>-9.9867870207748545E-3</v>
      </c>
      <c r="G4231">
        <v>4224</v>
      </c>
      <c r="H4231">
        <f t="shared" ca="1" si="131"/>
        <v>3.3745096570746203E-2</v>
      </c>
    </row>
    <row r="4232" spans="2:8" x14ac:dyDescent="0.3">
      <c r="B4232" s="205">
        <v>42544</v>
      </c>
      <c r="C4232" s="81">
        <v>285.30078099999997</v>
      </c>
      <c r="D4232" s="62">
        <f t="shared" ref="D4232:D4295" si="132">(C4232-C4233)/C4233</f>
        <v>-0.48428204618305448</v>
      </c>
      <c r="E4232">
        <v>-1.0006324144181447E-2</v>
      </c>
      <c r="G4232">
        <v>4225</v>
      </c>
      <c r="H4232">
        <f t="shared" ca="1" si="131"/>
        <v>3.7956973279001688E-2</v>
      </c>
    </row>
    <row r="4233" spans="2:8" x14ac:dyDescent="0.3">
      <c r="B4233" s="205">
        <v>44579</v>
      </c>
      <c r="C4233" s="81">
        <v>553.21087599999998</v>
      </c>
      <c r="D4233" s="62">
        <f t="shared" si="132"/>
        <v>12.282227598019988</v>
      </c>
      <c r="E4233">
        <v>-1.000696318993888E-2</v>
      </c>
      <c r="G4233">
        <v>4226</v>
      </c>
      <c r="H4233">
        <f t="shared" ref="H4233:H4296" ca="1" si="133">_xlfn.NORM.INV(RAND(),N$10,N$11)</f>
        <v>9.0383931785520677E-3</v>
      </c>
    </row>
    <row r="4234" spans="2:8" x14ac:dyDescent="0.3">
      <c r="B4234" s="205">
        <v>39241</v>
      </c>
      <c r="C4234" s="81">
        <v>41.650458999999998</v>
      </c>
      <c r="D4234" s="62">
        <f t="shared" si="132"/>
        <v>-0.91964799666548069</v>
      </c>
      <c r="E4234">
        <v>-1.0015090388785808E-2</v>
      </c>
      <c r="G4234">
        <v>4227</v>
      </c>
      <c r="H4234">
        <f t="shared" ca="1" si="133"/>
        <v>1.8542416386928239E-2</v>
      </c>
    </row>
    <row r="4235" spans="2:8" x14ac:dyDescent="0.3">
      <c r="B4235" s="205">
        <v>45370</v>
      </c>
      <c r="C4235" s="81">
        <v>518.34997599999997</v>
      </c>
      <c r="D4235" s="62">
        <f t="shared" si="132"/>
        <v>7.3419394869389132</v>
      </c>
      <c r="E4235">
        <v>-1.00267384275052E-2</v>
      </c>
      <c r="G4235">
        <v>4228</v>
      </c>
      <c r="H4235">
        <f t="shared" ca="1" si="133"/>
        <v>5.0167799195912133E-2</v>
      </c>
    </row>
    <row r="4236" spans="2:8" x14ac:dyDescent="0.3">
      <c r="B4236" s="205">
        <v>40108</v>
      </c>
      <c r="C4236" s="81">
        <v>62.137824999999999</v>
      </c>
      <c r="D4236" s="62">
        <f t="shared" si="132"/>
        <v>-0.88098275606551313</v>
      </c>
      <c r="E4236">
        <v>-1.0041279409824994E-2</v>
      </c>
      <c r="G4236">
        <v>4229</v>
      </c>
      <c r="H4236">
        <f t="shared" ca="1" si="133"/>
        <v>1.3141264502163296E-3</v>
      </c>
    </row>
    <row r="4237" spans="2:8" x14ac:dyDescent="0.3">
      <c r="B4237" s="205">
        <v>44986</v>
      </c>
      <c r="C4237" s="81">
        <v>522.09094200000004</v>
      </c>
      <c r="D4237" s="62">
        <f t="shared" si="132"/>
        <v>4.4506998612286832</v>
      </c>
      <c r="E4237">
        <v>-1.0045095569953307E-2</v>
      </c>
      <c r="G4237">
        <v>4230</v>
      </c>
      <c r="H4237">
        <f t="shared" ca="1" si="133"/>
        <v>1.3057843898941841E-2</v>
      </c>
    </row>
    <row r="4238" spans="2:8" x14ac:dyDescent="0.3">
      <c r="B4238" s="205">
        <v>40690</v>
      </c>
      <c r="C4238" s="81">
        <v>95.784203000000005</v>
      </c>
      <c r="D4238" s="62">
        <f t="shared" si="132"/>
        <v>-0.84555780474415954</v>
      </c>
      <c r="E4238">
        <v>-1.0045550375845804E-2</v>
      </c>
      <c r="G4238">
        <v>4231</v>
      </c>
      <c r="H4238">
        <f t="shared" ca="1" si="133"/>
        <v>-6.7774253380667388E-3</v>
      </c>
    </row>
    <row r="4239" spans="2:8" x14ac:dyDescent="0.3">
      <c r="B4239" s="205">
        <v>44445</v>
      </c>
      <c r="C4239" s="81">
        <v>620.19451900000001</v>
      </c>
      <c r="D4239" s="62">
        <f t="shared" si="132"/>
        <v>0.17937824014073001</v>
      </c>
      <c r="E4239">
        <v>-1.005853898656414E-2</v>
      </c>
      <c r="G4239">
        <v>4232</v>
      </c>
      <c r="H4239">
        <f t="shared" ca="1" si="133"/>
        <v>2.1880936370444175E-2</v>
      </c>
    </row>
    <row r="4240" spans="2:8" x14ac:dyDescent="0.3">
      <c r="B4240" s="205">
        <v>44208</v>
      </c>
      <c r="C4240" s="81">
        <v>525.86566200000004</v>
      </c>
      <c r="D4240" s="62">
        <f t="shared" si="132"/>
        <v>57.357686172509005</v>
      </c>
      <c r="E4240">
        <v>-1.0063913667599225E-2</v>
      </c>
      <c r="G4240">
        <v>4233</v>
      </c>
      <c r="H4240">
        <f t="shared" ca="1" si="133"/>
        <v>-3.193950777083629E-2</v>
      </c>
    </row>
    <row r="4241" spans="2:8" x14ac:dyDescent="0.3">
      <c r="B4241" s="205">
        <v>38225</v>
      </c>
      <c r="C4241" s="81">
        <v>9.0110779999999995</v>
      </c>
      <c r="D4241" s="62">
        <f t="shared" si="132"/>
        <v>-0.86397459560756629</v>
      </c>
      <c r="E4241">
        <v>-1.0065800228151961E-2</v>
      </c>
      <c r="G4241">
        <v>4234</v>
      </c>
      <c r="H4241">
        <f t="shared" ca="1" si="133"/>
        <v>1.6573777702239136E-2</v>
      </c>
    </row>
    <row r="4242" spans="2:8" x14ac:dyDescent="0.3">
      <c r="B4242" s="205">
        <v>40113</v>
      </c>
      <c r="C4242" s="81">
        <v>66.245552000000004</v>
      </c>
      <c r="D4242" s="62">
        <f t="shared" si="132"/>
        <v>-0.88026687541910431</v>
      </c>
      <c r="E4242">
        <v>-1.0068570018942548E-2</v>
      </c>
      <c r="G4242">
        <v>4235</v>
      </c>
      <c r="H4242">
        <f t="shared" ca="1" si="133"/>
        <v>3.107910575962879E-2</v>
      </c>
    </row>
    <row r="4243" spans="2:8" x14ac:dyDescent="0.3">
      <c r="B4243" s="205">
        <v>44305</v>
      </c>
      <c r="C4243" s="81">
        <v>553.27673300000004</v>
      </c>
      <c r="D4243" s="62">
        <f t="shared" si="132"/>
        <v>2.8764535472947292</v>
      </c>
      <c r="E4243">
        <v>-1.0086867877229209E-2</v>
      </c>
      <c r="G4243">
        <v>4236</v>
      </c>
      <c r="H4243">
        <f t="shared" ca="1" si="133"/>
        <v>-3.9124010222603041E-3</v>
      </c>
    </row>
    <row r="4244" spans="2:8" x14ac:dyDescent="0.3">
      <c r="B4244" s="205">
        <v>41470</v>
      </c>
      <c r="C4244" s="81">
        <v>142.727554</v>
      </c>
      <c r="D4244" s="62">
        <f t="shared" si="132"/>
        <v>0.2379278843173212</v>
      </c>
      <c r="E4244">
        <v>-1.0091703019758272E-2</v>
      </c>
      <c r="G4244">
        <v>4237</v>
      </c>
      <c r="H4244">
        <f t="shared" ca="1" si="133"/>
        <v>-6.5276053097003137E-3</v>
      </c>
    </row>
    <row r="4245" spans="2:8" x14ac:dyDescent="0.3">
      <c r="B4245" s="205">
        <v>41298</v>
      </c>
      <c r="C4245" s="81">
        <v>115.29553199999999</v>
      </c>
      <c r="D4245" s="62">
        <f t="shared" si="132"/>
        <v>-0.79151450614017016</v>
      </c>
      <c r="E4245">
        <v>-1.0093148263776941E-2</v>
      </c>
      <c r="G4245">
        <v>4238</v>
      </c>
      <c r="H4245">
        <f t="shared" ca="1" si="133"/>
        <v>2.7057646020277361E-3</v>
      </c>
    </row>
    <row r="4246" spans="2:8" x14ac:dyDescent="0.3">
      <c r="B4246" s="205">
        <v>44554</v>
      </c>
      <c r="C4246" s="81">
        <v>553.01464799999997</v>
      </c>
      <c r="D4246" s="62">
        <f t="shared" si="132"/>
        <v>1.9093405423584711</v>
      </c>
      <c r="E4246">
        <v>-1.0097548436187992E-2</v>
      </c>
      <c r="G4246">
        <v>4239</v>
      </c>
      <c r="H4246">
        <f t="shared" ca="1" si="133"/>
        <v>2.0316845775740573E-3</v>
      </c>
    </row>
    <row r="4247" spans="2:8" x14ac:dyDescent="0.3">
      <c r="B4247" s="205">
        <v>41929</v>
      </c>
      <c r="C4247" s="81">
        <v>190.08247399999999</v>
      </c>
      <c r="D4247" s="62">
        <f t="shared" si="132"/>
        <v>11.344757280733713</v>
      </c>
      <c r="E4247">
        <v>-1.0098432108085233E-2</v>
      </c>
      <c r="G4247">
        <v>4240</v>
      </c>
      <c r="H4247">
        <f t="shared" ca="1" si="133"/>
        <v>3.4023149529377343E-2</v>
      </c>
    </row>
    <row r="4248" spans="2:8" x14ac:dyDescent="0.3">
      <c r="B4248" s="205">
        <v>38412</v>
      </c>
      <c r="C4248" s="81">
        <v>15.397830000000001</v>
      </c>
      <c r="D4248" s="62">
        <f t="shared" si="132"/>
        <v>-0.95980384760680448</v>
      </c>
      <c r="E4248">
        <v>-1.0111528580050393E-2</v>
      </c>
      <c r="G4248">
        <v>4241</v>
      </c>
      <c r="H4248">
        <f t="shared" ca="1" si="133"/>
        <v>-4.427126826592425E-2</v>
      </c>
    </row>
    <row r="4249" spans="2:8" x14ac:dyDescent="0.3">
      <c r="B4249" s="205">
        <v>43396</v>
      </c>
      <c r="C4249" s="81">
        <v>383.06726099999997</v>
      </c>
      <c r="D4249" s="62">
        <f t="shared" si="132"/>
        <v>2.21408485367184</v>
      </c>
      <c r="E4249">
        <v>-1.0130893198484007E-2</v>
      </c>
      <c r="G4249">
        <v>4242</v>
      </c>
      <c r="H4249">
        <f t="shared" ca="1" si="133"/>
        <v>2.801745508266687E-3</v>
      </c>
    </row>
    <row r="4250" spans="2:8" x14ac:dyDescent="0.3">
      <c r="B4250" s="205">
        <v>41323</v>
      </c>
      <c r="C4250" s="81">
        <v>119.18392900000001</v>
      </c>
      <c r="D4250" s="62">
        <f t="shared" si="132"/>
        <v>2.1812859482736968</v>
      </c>
      <c r="E4250">
        <v>-1.0139095539141765E-2</v>
      </c>
      <c r="G4250">
        <v>4243</v>
      </c>
      <c r="H4250">
        <f t="shared" ca="1" si="133"/>
        <v>4.71170267489536E-2</v>
      </c>
    </row>
    <row r="4251" spans="2:8" x14ac:dyDescent="0.3">
      <c r="B4251" s="205">
        <v>39758</v>
      </c>
      <c r="C4251" s="81">
        <v>37.464072999999999</v>
      </c>
      <c r="D4251" s="62">
        <f t="shared" si="132"/>
        <v>-0.9236075044339076</v>
      </c>
      <c r="E4251">
        <v>-1.0164160138978339E-2</v>
      </c>
      <c r="G4251">
        <v>4244</v>
      </c>
      <c r="H4251">
        <f t="shared" ca="1" si="133"/>
        <v>-3.6150579135718362E-2</v>
      </c>
    </row>
    <row r="4252" spans="2:8" x14ac:dyDescent="0.3">
      <c r="B4252" s="205">
        <v>44137</v>
      </c>
      <c r="C4252" s="81">
        <v>490.41561899999999</v>
      </c>
      <c r="D4252" s="62">
        <f t="shared" si="132"/>
        <v>1.3699696465313623E-2</v>
      </c>
      <c r="E4252">
        <v>-1.0167044916201894E-2</v>
      </c>
      <c r="G4252">
        <v>4245</v>
      </c>
      <c r="H4252">
        <f t="shared" ca="1" si="133"/>
        <v>1.209232016443253E-2</v>
      </c>
    </row>
    <row r="4253" spans="2:8" x14ac:dyDescent="0.3">
      <c r="B4253" s="205">
        <v>43885</v>
      </c>
      <c r="C4253" s="81">
        <v>483.78787199999999</v>
      </c>
      <c r="D4253" s="62">
        <f t="shared" si="132"/>
        <v>9.9801630048050314E-5</v>
      </c>
      <c r="E4253">
        <v>-1.0174693528653786E-2</v>
      </c>
      <c r="G4253">
        <v>4246</v>
      </c>
      <c r="H4253">
        <f t="shared" ca="1" si="133"/>
        <v>1.0209727190122555E-2</v>
      </c>
    </row>
    <row r="4254" spans="2:8" x14ac:dyDescent="0.3">
      <c r="B4254" s="205">
        <v>43878</v>
      </c>
      <c r="C4254" s="81">
        <v>483.73959400000001</v>
      </c>
      <c r="D4254" s="62">
        <f t="shared" si="132"/>
        <v>3.8506627937807578</v>
      </c>
      <c r="E4254">
        <v>-1.0175820168975116E-2</v>
      </c>
      <c r="G4254">
        <v>4247</v>
      </c>
      <c r="H4254">
        <f t="shared" ca="1" si="133"/>
        <v>1.3771267277236186E-2</v>
      </c>
    </row>
    <row r="4255" spans="2:8" x14ac:dyDescent="0.3">
      <c r="B4255" s="205">
        <v>41022</v>
      </c>
      <c r="C4255" s="81">
        <v>99.726494000000002</v>
      </c>
      <c r="D4255" s="62">
        <f t="shared" si="132"/>
        <v>-0.77080657736038094</v>
      </c>
      <c r="E4255">
        <v>-1.019957065189862E-2</v>
      </c>
      <c r="G4255">
        <v>4248</v>
      </c>
      <c r="H4255">
        <f t="shared" ca="1" si="133"/>
        <v>-2.9552397593053656E-2</v>
      </c>
    </row>
    <row r="4256" spans="2:8" x14ac:dyDescent="0.3">
      <c r="B4256" s="205">
        <v>43903</v>
      </c>
      <c r="C4256" s="81">
        <v>435.11935399999999</v>
      </c>
      <c r="D4256" s="62">
        <f t="shared" si="132"/>
        <v>8.4904834707494654</v>
      </c>
      <c r="E4256">
        <v>-1.0214210076235894E-2</v>
      </c>
      <c r="G4256">
        <v>4249</v>
      </c>
      <c r="H4256">
        <f t="shared" ca="1" si="133"/>
        <v>-7.9778124557239628E-3</v>
      </c>
    </row>
    <row r="4257" spans="2:8" x14ac:dyDescent="0.3">
      <c r="B4257" s="205">
        <v>39948</v>
      </c>
      <c r="C4257" s="81">
        <v>45.847965000000002</v>
      </c>
      <c r="D4257" s="62">
        <f t="shared" si="132"/>
        <v>1.6152111538772413</v>
      </c>
      <c r="E4257">
        <v>-1.0237363170845361E-2</v>
      </c>
      <c r="G4257">
        <v>4250</v>
      </c>
      <c r="H4257">
        <f t="shared" ca="1" si="133"/>
        <v>3.2552590544646161E-2</v>
      </c>
    </row>
    <row r="4258" spans="2:8" x14ac:dyDescent="0.3">
      <c r="B4258" s="205">
        <v>38512</v>
      </c>
      <c r="C4258" s="81">
        <v>17.531267</v>
      </c>
      <c r="D4258" s="62">
        <f t="shared" si="132"/>
        <v>-0.96748838553197447</v>
      </c>
      <c r="E4258">
        <v>-1.0245840439561303E-2</v>
      </c>
      <c r="G4258">
        <v>4251</v>
      </c>
      <c r="H4258">
        <f t="shared" ca="1" si="133"/>
        <v>1.1680272530729067E-2</v>
      </c>
    </row>
    <row r="4259" spans="2:8" x14ac:dyDescent="0.3">
      <c r="B4259" s="205">
        <v>44298</v>
      </c>
      <c r="C4259" s="81">
        <v>539.23089600000003</v>
      </c>
      <c r="D4259" s="62">
        <f t="shared" si="132"/>
        <v>0.21898172684480829</v>
      </c>
      <c r="E4259">
        <v>-1.0258637583402848E-2</v>
      </c>
      <c r="G4259">
        <v>4252</v>
      </c>
      <c r="H4259">
        <f t="shared" ca="1" si="133"/>
        <v>-8.0603328490212317E-3</v>
      </c>
    </row>
    <row r="4260" spans="2:8" x14ac:dyDescent="0.3">
      <c r="B4260" s="205">
        <v>43990</v>
      </c>
      <c r="C4260" s="81">
        <v>442.36175500000002</v>
      </c>
      <c r="D4260" s="62">
        <f t="shared" si="132"/>
        <v>1.6447082399648889</v>
      </c>
      <c r="E4260">
        <v>-1.0262394494084349E-2</v>
      </c>
      <c r="G4260">
        <v>4253</v>
      </c>
      <c r="H4260">
        <f t="shared" ca="1" si="133"/>
        <v>-3.6451636160905665E-3</v>
      </c>
    </row>
    <row r="4261" spans="2:8" x14ac:dyDescent="0.3">
      <c r="B4261" s="205">
        <v>41782</v>
      </c>
      <c r="C4261" s="81">
        <v>167.26297</v>
      </c>
      <c r="D4261" s="62">
        <f t="shared" si="132"/>
        <v>-0.41374215442785123</v>
      </c>
      <c r="E4261">
        <v>-1.0267473099144053E-2</v>
      </c>
      <c r="G4261">
        <v>4254</v>
      </c>
      <c r="H4261">
        <f t="shared" ca="1" si="133"/>
        <v>8.0575127682532832E-3</v>
      </c>
    </row>
    <row r="4262" spans="2:8" x14ac:dyDescent="0.3">
      <c r="B4262" s="205">
        <v>42958</v>
      </c>
      <c r="C4262" s="81">
        <v>285.306152</v>
      </c>
      <c r="D4262" s="62">
        <f t="shared" si="132"/>
        <v>-0.45034225638581504</v>
      </c>
      <c r="E4262">
        <v>-1.0275594664803241E-2</v>
      </c>
      <c r="G4262">
        <v>4255</v>
      </c>
      <c r="H4262">
        <f t="shared" ca="1" si="133"/>
        <v>-6.3722941885111569E-6</v>
      </c>
    </row>
    <row r="4263" spans="2:8" x14ac:dyDescent="0.3">
      <c r="B4263" s="205">
        <v>44196</v>
      </c>
      <c r="C4263" s="81">
        <v>519.06146200000001</v>
      </c>
      <c r="D4263" s="62">
        <f t="shared" si="132"/>
        <v>11.209124404831558</v>
      </c>
      <c r="E4263">
        <v>-1.0286072490859098E-2</v>
      </c>
      <c r="G4263">
        <v>4256</v>
      </c>
      <c r="H4263">
        <f t="shared" ca="1" si="133"/>
        <v>1.4999829062817736E-2</v>
      </c>
    </row>
    <row r="4264" spans="2:8" x14ac:dyDescent="0.3">
      <c r="B4264" s="205">
        <v>39248</v>
      </c>
      <c r="C4264" s="81">
        <v>42.514225000000003</v>
      </c>
      <c r="D4264" s="62">
        <f t="shared" si="132"/>
        <v>-0.49881449755505664</v>
      </c>
      <c r="E4264">
        <v>-1.0298991063894911E-2</v>
      </c>
      <c r="G4264">
        <v>4257</v>
      </c>
      <c r="H4264">
        <f t="shared" ca="1" si="133"/>
        <v>1.8166308449378096E-2</v>
      </c>
    </row>
    <row r="4265" spans="2:8" x14ac:dyDescent="0.3">
      <c r="B4265" s="205">
        <v>40623</v>
      </c>
      <c r="C4265" s="81">
        <v>84.827324000000004</v>
      </c>
      <c r="D4265" s="62">
        <f t="shared" si="132"/>
        <v>-0.7362352775198695</v>
      </c>
      <c r="E4265">
        <v>-1.0309313472159139E-2</v>
      </c>
      <c r="G4265">
        <v>4258</v>
      </c>
      <c r="H4265">
        <f t="shared" ca="1" si="133"/>
        <v>3.1100962509036142E-2</v>
      </c>
    </row>
    <row r="4266" spans="2:8" x14ac:dyDescent="0.3">
      <c r="B4266" s="205">
        <v>43070</v>
      </c>
      <c r="C4266" s="81">
        <v>321.60223400000001</v>
      </c>
      <c r="D4266" s="62">
        <f t="shared" si="132"/>
        <v>2.4656460682890255</v>
      </c>
      <c r="E4266">
        <v>-1.0310712024550136E-2</v>
      </c>
      <c r="G4266">
        <v>4259</v>
      </c>
      <c r="H4266">
        <f t="shared" ca="1" si="133"/>
        <v>-5.0733749179341751E-2</v>
      </c>
    </row>
    <row r="4267" spans="2:8" x14ac:dyDescent="0.3">
      <c r="B4267" s="205">
        <v>40424</v>
      </c>
      <c r="C4267" s="81">
        <v>92.797195000000002</v>
      </c>
      <c r="D4267" s="62">
        <f t="shared" si="132"/>
        <v>1.072531249768983</v>
      </c>
      <c r="E4267">
        <v>-1.0314023414587575E-2</v>
      </c>
      <c r="G4267">
        <v>4260</v>
      </c>
      <c r="H4267">
        <f t="shared" ca="1" si="133"/>
        <v>-1.4266912235115423E-2</v>
      </c>
    </row>
    <row r="4268" spans="2:8" x14ac:dyDescent="0.3">
      <c r="B4268" s="205">
        <v>39387</v>
      </c>
      <c r="C4268" s="81">
        <v>44.774811</v>
      </c>
      <c r="D4268" s="62">
        <f t="shared" si="132"/>
        <v>-0.91875374169858426</v>
      </c>
      <c r="E4268">
        <v>-1.0314281745737418E-2</v>
      </c>
      <c r="G4268">
        <v>4261</v>
      </c>
      <c r="H4268">
        <f t="shared" ca="1" si="133"/>
        <v>2.5620824057311187E-2</v>
      </c>
    </row>
    <row r="4269" spans="2:8" x14ac:dyDescent="0.3">
      <c r="B4269" s="205">
        <v>45294</v>
      </c>
      <c r="C4269" s="81">
        <v>551.09997599999997</v>
      </c>
      <c r="D4269" s="62">
        <f t="shared" si="132"/>
        <v>-5.0507658561133031E-3</v>
      </c>
      <c r="E4269">
        <v>-1.0325941003542399E-2</v>
      </c>
      <c r="G4269">
        <v>4262</v>
      </c>
      <c r="H4269">
        <f t="shared" ca="1" si="133"/>
        <v>1.3379674772591554E-2</v>
      </c>
    </row>
    <row r="4270" spans="2:8" x14ac:dyDescent="0.3">
      <c r="B4270" s="205">
        <v>44602</v>
      </c>
      <c r="C4270" s="81">
        <v>553.89758300000005</v>
      </c>
      <c r="D4270" s="62">
        <f t="shared" si="132"/>
        <v>0.95624484889770311</v>
      </c>
      <c r="E4270">
        <v>-1.0341888418603682E-2</v>
      </c>
      <c r="G4270">
        <v>4263</v>
      </c>
      <c r="H4270">
        <f t="shared" ca="1" si="133"/>
        <v>1.0707119276268967E-2</v>
      </c>
    </row>
    <row r="4271" spans="2:8" x14ac:dyDescent="0.3">
      <c r="B4271" s="205">
        <v>42969</v>
      </c>
      <c r="C4271" s="81">
        <v>283.14328</v>
      </c>
      <c r="D4271" s="62">
        <f t="shared" si="132"/>
        <v>0.76107337628057692</v>
      </c>
      <c r="E4271">
        <v>-1.0353378882648111E-2</v>
      </c>
      <c r="G4271">
        <v>4264</v>
      </c>
      <c r="H4271">
        <f t="shared" ca="1" si="133"/>
        <v>3.1259969350284439E-2</v>
      </c>
    </row>
    <row r="4272" spans="2:8" x14ac:dyDescent="0.3">
      <c r="B4272" s="205">
        <v>41579</v>
      </c>
      <c r="C4272" s="81">
        <v>160.778809</v>
      </c>
      <c r="D4272" s="62">
        <f t="shared" si="132"/>
        <v>5.804889613285779E-2</v>
      </c>
      <c r="E4272">
        <v>-1.0355538346384877E-2</v>
      </c>
      <c r="G4272">
        <v>4265</v>
      </c>
      <c r="H4272">
        <f t="shared" ca="1" si="133"/>
        <v>-2.7065329661650147E-2</v>
      </c>
    </row>
    <row r="4273" spans="2:8" x14ac:dyDescent="0.3">
      <c r="B4273" s="205">
        <v>41540</v>
      </c>
      <c r="C4273" s="81">
        <v>151.95782500000001</v>
      </c>
      <c r="D4273" s="62">
        <f t="shared" si="132"/>
        <v>0.69965024464419656</v>
      </c>
      <c r="E4273">
        <v>-1.0364296459790536E-2</v>
      </c>
      <c r="G4273">
        <v>4266</v>
      </c>
      <c r="H4273">
        <f t="shared" ca="1" si="133"/>
        <v>-4.3143986185779921E-2</v>
      </c>
    </row>
    <row r="4274" spans="2:8" x14ac:dyDescent="0.3">
      <c r="B4274" s="205">
        <v>40913</v>
      </c>
      <c r="C4274" s="81">
        <v>89.405349999999999</v>
      </c>
      <c r="D4274" s="62">
        <f t="shared" si="132"/>
        <v>-0.47310394925033483</v>
      </c>
      <c r="E4274">
        <v>-1.0385822055017214E-2</v>
      </c>
      <c r="G4274">
        <v>4267</v>
      </c>
      <c r="H4274">
        <f t="shared" ca="1" si="133"/>
        <v>2.5625032332832795E-2</v>
      </c>
    </row>
    <row r="4275" spans="2:8" x14ac:dyDescent="0.3">
      <c r="B4275" s="205">
        <v>41814</v>
      </c>
      <c r="C4275" s="81">
        <v>169.68308999999999</v>
      </c>
      <c r="D4275" s="62">
        <f t="shared" si="132"/>
        <v>26.804552044018482</v>
      </c>
      <c r="E4275">
        <v>-1.0385906425619739E-2</v>
      </c>
      <c r="G4275">
        <v>4268</v>
      </c>
      <c r="H4275">
        <f t="shared" ca="1" si="133"/>
        <v>-3.8794362484443921E-2</v>
      </c>
    </row>
    <row r="4276" spans="2:8" x14ac:dyDescent="0.3">
      <c r="B4276" s="205">
        <v>37482</v>
      </c>
      <c r="C4276" s="81">
        <v>6.1027089999999999</v>
      </c>
      <c r="D4276" s="62">
        <f t="shared" si="132"/>
        <v>-0.98776911990057958</v>
      </c>
      <c r="E4276">
        <v>-1.0397403657115103E-2</v>
      </c>
      <c r="G4276">
        <v>4269</v>
      </c>
      <c r="H4276">
        <f t="shared" ca="1" si="133"/>
        <v>1.0948666763287672E-2</v>
      </c>
    </row>
    <row r="4277" spans="2:8" x14ac:dyDescent="0.3">
      <c r="B4277" s="205">
        <v>44718</v>
      </c>
      <c r="C4277" s="81">
        <v>498.95910600000002</v>
      </c>
      <c r="D4277" s="62">
        <f t="shared" si="132"/>
        <v>11.831452947088833</v>
      </c>
      <c r="E4277">
        <v>-1.040965192812701E-2</v>
      </c>
      <c r="G4277">
        <v>4270</v>
      </c>
      <c r="H4277">
        <f t="shared" ca="1" si="133"/>
        <v>4.1331009592670144E-2</v>
      </c>
    </row>
    <row r="4278" spans="2:8" x14ac:dyDescent="0.3">
      <c r="B4278" s="205">
        <v>39874</v>
      </c>
      <c r="C4278" s="81">
        <v>38.885627999999997</v>
      </c>
      <c r="D4278" s="62">
        <f t="shared" si="132"/>
        <v>-0.91600980961933387</v>
      </c>
      <c r="E4278">
        <v>-1.0422473941524853E-2</v>
      </c>
      <c r="G4278">
        <v>4271</v>
      </c>
      <c r="H4278">
        <f t="shared" ca="1" si="133"/>
        <v>-1.8740993107430499E-2</v>
      </c>
    </row>
    <row r="4279" spans="2:8" x14ac:dyDescent="0.3">
      <c r="B4279" s="205">
        <v>44026</v>
      </c>
      <c r="C4279" s="81">
        <v>462.97820999999999</v>
      </c>
      <c r="D4279" s="62">
        <f t="shared" si="132"/>
        <v>2.7235369826190388</v>
      </c>
      <c r="E4279">
        <v>-1.042322819807881E-2</v>
      </c>
      <c r="G4279">
        <v>4272</v>
      </c>
      <c r="H4279">
        <f t="shared" ca="1" si="133"/>
        <v>-4.4311141519540491E-4</v>
      </c>
    </row>
    <row r="4280" spans="2:8" x14ac:dyDescent="0.3">
      <c r="B4280" s="205">
        <v>41374</v>
      </c>
      <c r="C4280" s="81">
        <v>124.33828699999999</v>
      </c>
      <c r="D4280" s="62">
        <f t="shared" si="132"/>
        <v>-0.50439589439633525</v>
      </c>
      <c r="E4280">
        <v>-1.04355836221984E-2</v>
      </c>
      <c r="G4280">
        <v>4273</v>
      </c>
      <c r="H4280">
        <f t="shared" ca="1" si="133"/>
        <v>1.070172560299299E-3</v>
      </c>
    </row>
    <row r="4281" spans="2:8" x14ac:dyDescent="0.3">
      <c r="B4281" s="205">
        <v>42354</v>
      </c>
      <c r="C4281" s="81">
        <v>250.88227800000001</v>
      </c>
      <c r="D4281" s="62">
        <f t="shared" si="132"/>
        <v>1.8523271886041083E-4</v>
      </c>
      <c r="E4281">
        <v>-1.0457181197071147E-2</v>
      </c>
      <c r="G4281">
        <v>4274</v>
      </c>
      <c r="H4281">
        <f t="shared" ca="1" si="133"/>
        <v>3.390950857368825E-3</v>
      </c>
    </row>
    <row r="4282" spans="2:8" x14ac:dyDescent="0.3">
      <c r="B4282" s="205">
        <v>42488</v>
      </c>
      <c r="C4282" s="81">
        <v>250.835815</v>
      </c>
      <c r="D4282" s="62">
        <f t="shared" si="132"/>
        <v>0.95688019318358974</v>
      </c>
      <c r="E4282">
        <v>-1.0458918378915848E-2</v>
      </c>
      <c r="G4282">
        <v>4275</v>
      </c>
      <c r="H4282">
        <f t="shared" ca="1" si="133"/>
        <v>-2.5891749325874062E-2</v>
      </c>
    </row>
    <row r="4283" spans="2:8" x14ac:dyDescent="0.3">
      <c r="B4283" s="205">
        <v>41372</v>
      </c>
      <c r="C4283" s="81">
        <v>128.181488</v>
      </c>
      <c r="D4283" s="62">
        <f t="shared" si="132"/>
        <v>-0.7365496565145192</v>
      </c>
      <c r="E4283">
        <v>-1.0471648296093233E-2</v>
      </c>
      <c r="G4283">
        <v>4276</v>
      </c>
      <c r="H4283">
        <f t="shared" ca="1" si="133"/>
        <v>-3.2268675881792712E-2</v>
      </c>
    </row>
    <row r="4284" spans="2:8" x14ac:dyDescent="0.3">
      <c r="B4284" s="205">
        <v>44742</v>
      </c>
      <c r="C4284" s="81">
        <v>486.54894999999999</v>
      </c>
      <c r="D4284" s="62">
        <f t="shared" si="132"/>
        <v>3.7717120452345352</v>
      </c>
      <c r="E4284">
        <v>-1.0474858551392451E-2</v>
      </c>
      <c r="G4284">
        <v>4277</v>
      </c>
      <c r="H4284">
        <f t="shared" ca="1" si="133"/>
        <v>-1.2480852764539047E-2</v>
      </c>
    </row>
    <row r="4285" spans="2:8" x14ac:dyDescent="0.3">
      <c r="B4285" s="205">
        <v>41106</v>
      </c>
      <c r="C4285" s="81">
        <v>101.965279</v>
      </c>
      <c r="D4285" s="62">
        <f t="shared" si="132"/>
        <v>7.9244665640411975</v>
      </c>
      <c r="E4285">
        <v>-1.0475788025075029E-2</v>
      </c>
      <c r="G4285">
        <v>4278</v>
      </c>
      <c r="H4285">
        <f t="shared" ca="1" si="133"/>
        <v>1.1135111645193548E-2</v>
      </c>
    </row>
    <row r="4286" spans="2:8" x14ac:dyDescent="0.3">
      <c r="B4286" s="205">
        <v>38334</v>
      </c>
      <c r="C4286" s="81">
        <v>11.425364</v>
      </c>
      <c r="D4286" s="62">
        <f t="shared" si="132"/>
        <v>-0.9800479268280532</v>
      </c>
      <c r="E4286">
        <v>-1.0478461075844608E-2</v>
      </c>
      <c r="G4286">
        <v>4279</v>
      </c>
      <c r="H4286">
        <f t="shared" ca="1" si="133"/>
        <v>3.9651224247005588E-2</v>
      </c>
    </row>
    <row r="4287" spans="2:8" x14ac:dyDescent="0.3">
      <c r="B4287" s="205">
        <v>45138</v>
      </c>
      <c r="C4287" s="81">
        <v>572.64044200000001</v>
      </c>
      <c r="D4287" s="62">
        <f t="shared" si="132"/>
        <v>27.065675020769628</v>
      </c>
      <c r="E4287">
        <v>-1.0486553498261374E-2</v>
      </c>
      <c r="G4287">
        <v>4280</v>
      </c>
      <c r="H4287">
        <f t="shared" ca="1" si="133"/>
        <v>-4.1277747066539312E-2</v>
      </c>
    </row>
    <row r="4288" spans="2:8" x14ac:dyDescent="0.3">
      <c r="B4288" s="205">
        <v>38590</v>
      </c>
      <c r="C4288" s="81">
        <v>20.403587000000002</v>
      </c>
      <c r="D4288" s="62">
        <f t="shared" si="132"/>
        <v>-0.8149187219670434</v>
      </c>
      <c r="E4288">
        <v>-1.0488817458310182E-2</v>
      </c>
      <c r="G4288">
        <v>4281</v>
      </c>
      <c r="H4288">
        <f t="shared" ca="1" si="133"/>
        <v>2.705332832700123E-2</v>
      </c>
    </row>
    <row r="4289" spans="2:8" x14ac:dyDescent="0.3">
      <c r="B4289" s="205">
        <v>41152</v>
      </c>
      <c r="C4289" s="81">
        <v>110.241226</v>
      </c>
      <c r="D4289" s="62">
        <f t="shared" si="132"/>
        <v>-0.46841336390276112</v>
      </c>
      <c r="E4289">
        <v>-1.0496669946334728E-2</v>
      </c>
      <c r="G4289">
        <v>4282</v>
      </c>
      <c r="H4289">
        <f t="shared" ca="1" si="133"/>
        <v>2.5644278470955583E-2</v>
      </c>
    </row>
    <row r="4290" spans="2:8" x14ac:dyDescent="0.3">
      <c r="B4290" s="205">
        <v>41892</v>
      </c>
      <c r="C4290" s="81">
        <v>207.381485</v>
      </c>
      <c r="D4290" s="62">
        <f t="shared" si="132"/>
        <v>-0.4231328063250584</v>
      </c>
      <c r="E4290">
        <v>-1.0514890668523243E-2</v>
      </c>
      <c r="G4290">
        <v>4283</v>
      </c>
      <c r="H4290">
        <f t="shared" ca="1" si="133"/>
        <v>-6.4678281309366523E-2</v>
      </c>
    </row>
    <row r="4291" spans="2:8" x14ac:dyDescent="0.3">
      <c r="B4291" s="205">
        <v>43256</v>
      </c>
      <c r="C4291" s="81">
        <v>359.49606299999999</v>
      </c>
      <c r="D4291" s="62">
        <f t="shared" si="132"/>
        <v>-0.36081938859178453</v>
      </c>
      <c r="E4291">
        <v>-1.0520846584735191E-2</v>
      </c>
      <c r="G4291">
        <v>4284</v>
      </c>
      <c r="H4291">
        <f t="shared" ca="1" si="133"/>
        <v>1.3605951770717582E-2</v>
      </c>
    </row>
    <row r="4292" spans="2:8" x14ac:dyDescent="0.3">
      <c r="B4292" s="205">
        <v>44545</v>
      </c>
      <c r="C4292" s="81">
        <v>562.43267800000001</v>
      </c>
      <c r="D4292" s="62">
        <f t="shared" si="132"/>
        <v>17.170183930762956</v>
      </c>
      <c r="E4292">
        <v>-1.0528035023977679E-2</v>
      </c>
      <c r="G4292">
        <v>4285</v>
      </c>
      <c r="H4292">
        <f t="shared" ca="1" si="133"/>
        <v>6.628585294452846E-3</v>
      </c>
    </row>
    <row r="4293" spans="2:8" x14ac:dyDescent="0.3">
      <c r="B4293" s="205">
        <v>38764</v>
      </c>
      <c r="C4293" s="81">
        <v>30.953603999999999</v>
      </c>
      <c r="D4293" s="62">
        <f t="shared" si="132"/>
        <v>-0.66435109259812364</v>
      </c>
      <c r="E4293">
        <v>-1.053103938372759E-2</v>
      </c>
      <c r="G4293">
        <v>4286</v>
      </c>
      <c r="H4293">
        <f t="shared" ca="1" si="133"/>
        <v>1.9945053523234023E-2</v>
      </c>
    </row>
    <row r="4294" spans="2:8" x14ac:dyDescent="0.3">
      <c r="B4294" s="205">
        <v>41061</v>
      </c>
      <c r="C4294" s="81">
        <v>92.220184000000003</v>
      </c>
      <c r="D4294" s="62">
        <f t="shared" si="132"/>
        <v>5.9559267883921969E-2</v>
      </c>
      <c r="E4294">
        <v>-1.05467119782866E-2</v>
      </c>
      <c r="G4294">
        <v>4287</v>
      </c>
      <c r="H4294">
        <f t="shared" ca="1" si="133"/>
        <v>3.260993072666564E-3</v>
      </c>
    </row>
    <row r="4295" spans="2:8" x14ac:dyDescent="0.3">
      <c r="B4295" s="205">
        <v>40661</v>
      </c>
      <c r="C4295" s="81">
        <v>87.036361999999997</v>
      </c>
      <c r="D4295" s="62">
        <f t="shared" si="132"/>
        <v>1.4547284618117098</v>
      </c>
      <c r="E4295">
        <v>-1.054767974873411E-2</v>
      </c>
      <c r="G4295">
        <v>4288</v>
      </c>
      <c r="H4295">
        <f t="shared" ca="1" si="133"/>
        <v>3.8427782269076912E-3</v>
      </c>
    </row>
    <row r="4296" spans="2:8" x14ac:dyDescent="0.3">
      <c r="B4296" s="205">
        <v>39161</v>
      </c>
      <c r="C4296" s="81">
        <v>35.456614999999999</v>
      </c>
      <c r="D4296" s="62">
        <f t="shared" ref="D4296:D4359" si="134">(C4296-C4297)/C4297</f>
        <v>-0.59408589422118663</v>
      </c>
      <c r="E4296">
        <v>-1.0581813622642306E-2</v>
      </c>
      <c r="G4296">
        <v>4289</v>
      </c>
      <c r="H4296">
        <f t="shared" ca="1" si="133"/>
        <v>1.164642930109307E-2</v>
      </c>
    </row>
    <row r="4297" spans="2:8" x14ac:dyDescent="0.3">
      <c r="B4297" s="205">
        <v>40917</v>
      </c>
      <c r="C4297" s="81">
        <v>87.350043999999997</v>
      </c>
      <c r="D4297" s="62">
        <f t="shared" si="134"/>
        <v>-0.82436436066538177</v>
      </c>
      <c r="E4297">
        <v>-1.0627609730290756E-2</v>
      </c>
      <c r="G4297">
        <v>4290</v>
      </c>
      <c r="H4297">
        <f t="shared" ref="H4297:H4360" ca="1" si="135">_xlfn.NORM.INV(RAND(),N$10,N$11)</f>
        <v>-4.3725128812661419E-2</v>
      </c>
    </row>
    <row r="4298" spans="2:8" x14ac:dyDescent="0.3">
      <c r="B4298" s="205">
        <v>44152</v>
      </c>
      <c r="C4298" s="81">
        <v>497.33667000000003</v>
      </c>
      <c r="D4298" s="62">
        <f t="shared" si="134"/>
        <v>73.791832967096425</v>
      </c>
      <c r="E4298">
        <v>-1.0635195793450581E-2</v>
      </c>
      <c r="G4298">
        <v>4291</v>
      </c>
      <c r="H4298">
        <f t="shared" ca="1" si="135"/>
        <v>1.5745893807271195E-3</v>
      </c>
    </row>
    <row r="4299" spans="2:8" x14ac:dyDescent="0.3">
      <c r="B4299" s="205">
        <v>37448</v>
      </c>
      <c r="C4299" s="81">
        <v>6.6496120000000003</v>
      </c>
      <c r="D4299" s="62">
        <f t="shared" si="134"/>
        <v>-0.9749059773053399</v>
      </c>
      <c r="E4299">
        <v>-1.0662408348889568E-2</v>
      </c>
      <c r="G4299">
        <v>4292</v>
      </c>
      <c r="H4299">
        <f t="shared" ca="1" si="135"/>
        <v>-1.8607970831120906E-2</v>
      </c>
    </row>
    <row r="4300" spans="2:8" x14ac:dyDescent="0.3">
      <c r="B4300" s="205">
        <v>42892</v>
      </c>
      <c r="C4300" s="81">
        <v>264.98788500000001</v>
      </c>
      <c r="D4300" s="62">
        <f t="shared" si="134"/>
        <v>0.20526146334173168</v>
      </c>
      <c r="E4300">
        <v>-1.0671445389342761E-2</v>
      </c>
      <c r="G4300">
        <v>4293</v>
      </c>
      <c r="H4300">
        <f t="shared" ca="1" si="135"/>
        <v>1.9066682214348291E-2</v>
      </c>
    </row>
    <row r="4301" spans="2:8" x14ac:dyDescent="0.3">
      <c r="B4301" s="205">
        <v>42424</v>
      </c>
      <c r="C4301" s="81">
        <v>219.859253</v>
      </c>
      <c r="D4301" s="62">
        <f t="shared" si="134"/>
        <v>-1.1636307016727706E-2</v>
      </c>
      <c r="E4301">
        <v>-1.0673949095901348E-2</v>
      </c>
      <c r="G4301">
        <v>4294</v>
      </c>
      <c r="H4301">
        <f t="shared" ca="1" si="135"/>
        <v>4.174373919737278E-3</v>
      </c>
    </row>
    <row r="4302" spans="2:8" x14ac:dyDescent="0.3">
      <c r="B4302" s="205">
        <v>41971</v>
      </c>
      <c r="C4302" s="81">
        <v>222.447723</v>
      </c>
      <c r="D4302" s="62">
        <f t="shared" si="134"/>
        <v>1.4717379566932631</v>
      </c>
      <c r="E4302">
        <v>-1.0677560185543033E-2</v>
      </c>
      <c r="G4302">
        <v>4295</v>
      </c>
      <c r="H4302">
        <f t="shared" ca="1" si="135"/>
        <v>4.92639725543873E-3</v>
      </c>
    </row>
    <row r="4303" spans="2:8" x14ac:dyDescent="0.3">
      <c r="B4303" s="205">
        <v>40659</v>
      </c>
      <c r="C4303" s="81">
        <v>89.996482999999998</v>
      </c>
      <c r="D4303" s="62">
        <f t="shared" si="134"/>
        <v>8.3856666925651666</v>
      </c>
      <c r="E4303">
        <v>-1.068476920462318E-2</v>
      </c>
      <c r="G4303">
        <v>4296</v>
      </c>
      <c r="H4303">
        <f t="shared" ca="1" si="135"/>
        <v>-1.9214926711611626E-3</v>
      </c>
    </row>
    <row r="4304" spans="2:8" x14ac:dyDescent="0.3">
      <c r="B4304" s="205">
        <v>38261</v>
      </c>
      <c r="C4304" s="81">
        <v>9.5887150000000005</v>
      </c>
      <c r="D4304" s="62">
        <f t="shared" si="134"/>
        <v>-0.96472104933527292</v>
      </c>
      <c r="E4304">
        <v>-1.0686226958358346E-2</v>
      </c>
      <c r="G4304">
        <v>4297</v>
      </c>
      <c r="H4304">
        <f t="shared" ca="1" si="135"/>
        <v>-2.8640867466474134E-2</v>
      </c>
    </row>
    <row r="4305" spans="2:8" x14ac:dyDescent="0.3">
      <c r="B4305" s="205">
        <v>42633</v>
      </c>
      <c r="C4305" s="81">
        <v>271.79705799999999</v>
      </c>
      <c r="D4305" s="62">
        <f t="shared" si="134"/>
        <v>-0.46422804312973881</v>
      </c>
      <c r="E4305">
        <v>-1.0699722262042266E-2</v>
      </c>
      <c r="G4305">
        <v>4298</v>
      </c>
      <c r="H4305">
        <f t="shared" ca="1" si="135"/>
        <v>4.9099264855256571E-2</v>
      </c>
    </row>
    <row r="4306" spans="2:8" x14ac:dyDescent="0.3">
      <c r="B4306" s="205">
        <v>44273</v>
      </c>
      <c r="C4306" s="81">
        <v>507.29989599999999</v>
      </c>
      <c r="D4306" s="62">
        <f t="shared" si="134"/>
        <v>4.6184952350930946</v>
      </c>
      <c r="E4306">
        <v>-1.0709947488052077E-2</v>
      </c>
      <c r="G4306">
        <v>4299</v>
      </c>
      <c r="H4306">
        <f t="shared" ca="1" si="135"/>
        <v>1.8601632163925699E-2</v>
      </c>
    </row>
    <row r="4307" spans="2:8" x14ac:dyDescent="0.3">
      <c r="B4307" s="205">
        <v>40812</v>
      </c>
      <c r="C4307" s="81">
        <v>90.291060999999999</v>
      </c>
      <c r="D4307" s="62">
        <f t="shared" si="134"/>
        <v>-0.42115260221639594</v>
      </c>
      <c r="E4307">
        <v>-1.0710995701382094E-2</v>
      </c>
      <c r="G4307">
        <v>4300</v>
      </c>
      <c r="H4307">
        <f t="shared" ca="1" si="135"/>
        <v>7.0504303963768748E-3</v>
      </c>
    </row>
    <row r="4308" spans="2:8" x14ac:dyDescent="0.3">
      <c r="B4308" s="205">
        <v>41688</v>
      </c>
      <c r="C4308" s="81">
        <v>155.98422199999999</v>
      </c>
      <c r="D4308" s="62">
        <f t="shared" si="134"/>
        <v>25.078871152162364</v>
      </c>
      <c r="E4308">
        <v>-1.0715159059384487E-2</v>
      </c>
      <c r="G4308">
        <v>4301</v>
      </c>
      <c r="H4308">
        <f t="shared" ca="1" si="135"/>
        <v>1.9509091691693969E-2</v>
      </c>
    </row>
    <row r="4309" spans="2:8" x14ac:dyDescent="0.3">
      <c r="B4309" s="205">
        <v>37796</v>
      </c>
      <c r="C4309" s="81">
        <v>5.981249</v>
      </c>
      <c r="D4309" s="62">
        <f t="shared" si="134"/>
        <v>-0.98929631516964756</v>
      </c>
      <c r="E4309">
        <v>-1.0725760647611023E-2</v>
      </c>
      <c r="G4309">
        <v>4302</v>
      </c>
      <c r="H4309">
        <f t="shared" ca="1" si="135"/>
        <v>2.4078863164739638E-2</v>
      </c>
    </row>
    <row r="4310" spans="2:8" x14ac:dyDescent="0.3">
      <c r="B4310" s="205">
        <v>44578</v>
      </c>
      <c r="C4310" s="81">
        <v>558.80279499999995</v>
      </c>
      <c r="D4310" s="62">
        <f t="shared" si="134"/>
        <v>5.7992710336976891</v>
      </c>
      <c r="E4310">
        <v>-1.0767707777993919E-2</v>
      </c>
      <c r="G4310">
        <v>4303</v>
      </c>
      <c r="H4310">
        <f t="shared" ca="1" si="135"/>
        <v>-2.9452047309013463E-3</v>
      </c>
    </row>
    <row r="4311" spans="2:8" x14ac:dyDescent="0.3">
      <c r="B4311" s="205">
        <v>40345</v>
      </c>
      <c r="C4311" s="81">
        <v>82.185692000000003</v>
      </c>
      <c r="D4311" s="62">
        <f t="shared" si="134"/>
        <v>-0.23418316652516777</v>
      </c>
      <c r="E4311">
        <v>-1.0777981751068557E-2</v>
      </c>
      <c r="G4311">
        <v>4304</v>
      </c>
      <c r="H4311">
        <f t="shared" ca="1" si="135"/>
        <v>1.3901941769231017E-2</v>
      </c>
    </row>
    <row r="4312" spans="2:8" x14ac:dyDescent="0.3">
      <c r="B4312" s="205">
        <v>41121</v>
      </c>
      <c r="C4312" s="81">
        <v>107.317688</v>
      </c>
      <c r="D4312" s="62">
        <f t="shared" si="134"/>
        <v>17.23906435595018</v>
      </c>
      <c r="E4312">
        <v>-1.07792632559932E-2</v>
      </c>
      <c r="G4312">
        <v>4305</v>
      </c>
      <c r="H4312">
        <f t="shared" ca="1" si="135"/>
        <v>-1.8287184906651519E-2</v>
      </c>
    </row>
    <row r="4313" spans="2:8" x14ac:dyDescent="0.3">
      <c r="B4313" s="205">
        <v>37516</v>
      </c>
      <c r="C4313" s="81">
        <v>5.883947</v>
      </c>
      <c r="D4313" s="62">
        <f t="shared" si="134"/>
        <v>-0.97378306288979444</v>
      </c>
      <c r="E4313">
        <v>-1.0779806411024998E-2</v>
      </c>
      <c r="G4313">
        <v>4306</v>
      </c>
      <c r="H4313">
        <f t="shared" ca="1" si="135"/>
        <v>-2.0600527097852227E-2</v>
      </c>
    </row>
    <row r="4314" spans="2:8" x14ac:dyDescent="0.3">
      <c r="B4314" s="205">
        <v>41975</v>
      </c>
      <c r="C4314" s="81">
        <v>224.433044</v>
      </c>
      <c r="D4314" s="62">
        <f t="shared" si="134"/>
        <v>14.968365377541451</v>
      </c>
      <c r="E4314">
        <v>-1.0785465664409664E-2</v>
      </c>
      <c r="G4314">
        <v>4307</v>
      </c>
      <c r="H4314">
        <f t="shared" ca="1" si="135"/>
        <v>2.6171633772506908E-3</v>
      </c>
    </row>
    <row r="4315" spans="2:8" x14ac:dyDescent="0.3">
      <c r="B4315" s="205">
        <v>38394</v>
      </c>
      <c r="C4315" s="81">
        <v>14.054854000000001</v>
      </c>
      <c r="D4315" s="62">
        <f t="shared" si="134"/>
        <v>-0.97161782378955197</v>
      </c>
      <c r="E4315">
        <v>-1.0786376342296854E-2</v>
      </c>
      <c r="G4315">
        <v>4308</v>
      </c>
      <c r="H4315">
        <f t="shared" ca="1" si="135"/>
        <v>1.6719848404992237E-2</v>
      </c>
    </row>
    <row r="4316" spans="2:8" x14ac:dyDescent="0.3">
      <c r="B4316" s="205">
        <v>45397</v>
      </c>
      <c r="C4316" s="81">
        <v>495.20001200000002</v>
      </c>
      <c r="D4316" s="62">
        <f t="shared" si="134"/>
        <v>2.2892646845654694</v>
      </c>
      <c r="E4316">
        <v>-1.078704341845332E-2</v>
      </c>
      <c r="G4316">
        <v>4309</v>
      </c>
      <c r="H4316">
        <f t="shared" ca="1" si="135"/>
        <v>-6.2020757052120264E-3</v>
      </c>
    </row>
    <row r="4317" spans="2:8" x14ac:dyDescent="0.3">
      <c r="B4317" s="205">
        <v>41611</v>
      </c>
      <c r="C4317" s="81">
        <v>150.55036899999999</v>
      </c>
      <c r="D4317" s="62">
        <f t="shared" si="134"/>
        <v>-0.39801864450245128</v>
      </c>
      <c r="E4317">
        <v>-1.0800871589067651E-2</v>
      </c>
      <c r="G4317">
        <v>4310</v>
      </c>
      <c r="H4317">
        <f t="shared" ca="1" si="135"/>
        <v>-1.8976367793002678E-2</v>
      </c>
    </row>
    <row r="4318" spans="2:8" x14ac:dyDescent="0.3">
      <c r="B4318" s="205">
        <v>42248</v>
      </c>
      <c r="C4318" s="81">
        <v>250.09141500000001</v>
      </c>
      <c r="D4318" s="62">
        <f t="shared" si="134"/>
        <v>5.3400866996690368</v>
      </c>
      <c r="E4318">
        <v>-1.0803910948079407E-2</v>
      </c>
      <c r="G4318">
        <v>4311</v>
      </c>
      <c r="H4318">
        <f t="shared" ca="1" si="135"/>
        <v>-4.1137452706752904E-2</v>
      </c>
    </row>
    <row r="4319" spans="2:8" x14ac:dyDescent="0.3">
      <c r="B4319" s="205">
        <v>39860</v>
      </c>
      <c r="C4319" s="81">
        <v>39.446055999999999</v>
      </c>
      <c r="D4319" s="62">
        <f t="shared" si="134"/>
        <v>-0.91241538196864191</v>
      </c>
      <c r="E4319">
        <v>-1.081087438441908E-2</v>
      </c>
      <c r="G4319">
        <v>4312</v>
      </c>
      <c r="H4319">
        <f t="shared" ca="1" si="135"/>
        <v>-5.5726359534201679E-2</v>
      </c>
    </row>
    <row r="4320" spans="2:8" x14ac:dyDescent="0.3">
      <c r="B4320" s="205">
        <v>44039</v>
      </c>
      <c r="C4320" s="81">
        <v>450.37652600000001</v>
      </c>
      <c r="D4320" s="62">
        <f t="shared" si="134"/>
        <v>-0.26401717057688484</v>
      </c>
      <c r="E4320">
        <v>-1.0816583797775E-2</v>
      </c>
      <c r="G4320">
        <v>4313</v>
      </c>
      <c r="H4320">
        <f t="shared" ca="1" si="135"/>
        <v>8.5055367060046447E-3</v>
      </c>
    </row>
    <row r="4321" spans="2:8" x14ac:dyDescent="0.3">
      <c r="B4321" s="205">
        <v>44467</v>
      </c>
      <c r="C4321" s="81">
        <v>611.93890399999998</v>
      </c>
      <c r="D4321" s="62">
        <f t="shared" si="134"/>
        <v>1.3865393634875098</v>
      </c>
      <c r="E4321">
        <v>-1.0818243145491475E-2</v>
      </c>
      <c r="G4321">
        <v>4314</v>
      </c>
      <c r="H4321">
        <f t="shared" ca="1" si="135"/>
        <v>9.3434041988105961E-3</v>
      </c>
    </row>
    <row r="4322" spans="2:8" x14ac:dyDescent="0.3">
      <c r="B4322" s="205">
        <v>42744</v>
      </c>
      <c r="C4322" s="81">
        <v>256.41265900000002</v>
      </c>
      <c r="D4322" s="62">
        <f t="shared" si="134"/>
        <v>-2.6520701285224952E-2</v>
      </c>
      <c r="E4322">
        <v>-1.0846031578076391E-2</v>
      </c>
      <c r="G4322">
        <v>4315</v>
      </c>
      <c r="H4322">
        <f t="shared" ca="1" si="135"/>
        <v>-5.0083985658959509E-2</v>
      </c>
    </row>
    <row r="4323" spans="2:8" x14ac:dyDescent="0.3">
      <c r="B4323" s="205">
        <v>42636</v>
      </c>
      <c r="C4323" s="81">
        <v>263.39816300000001</v>
      </c>
      <c r="D4323" s="62">
        <f t="shared" si="134"/>
        <v>1.8152677567037616</v>
      </c>
      <c r="E4323">
        <v>-1.0863955224826066E-2</v>
      </c>
      <c r="G4323">
        <v>4316</v>
      </c>
      <c r="H4323">
        <f t="shared" ca="1" si="135"/>
        <v>-1.9812101059548864E-2</v>
      </c>
    </row>
    <row r="4324" spans="2:8" x14ac:dyDescent="0.3">
      <c r="B4324" s="205">
        <v>41050</v>
      </c>
      <c r="C4324" s="81">
        <v>93.560608000000002</v>
      </c>
      <c r="D4324" s="62">
        <f t="shared" si="134"/>
        <v>1.3011107287975643</v>
      </c>
      <c r="E4324">
        <v>-1.086451909086727E-2</v>
      </c>
      <c r="G4324">
        <v>4317</v>
      </c>
      <c r="H4324">
        <f t="shared" ca="1" si="135"/>
        <v>6.4545135470954515E-2</v>
      </c>
    </row>
    <row r="4325" spans="2:8" x14ac:dyDescent="0.3">
      <c r="B4325" s="205">
        <v>39055</v>
      </c>
      <c r="C4325" s="81">
        <v>40.65889</v>
      </c>
      <c r="D4325" s="62">
        <f t="shared" si="134"/>
        <v>-0.56501185498087858</v>
      </c>
      <c r="E4325">
        <v>-1.0874041198537134E-2</v>
      </c>
      <c r="G4325">
        <v>4318</v>
      </c>
      <c r="H4325">
        <f t="shared" ca="1" si="135"/>
        <v>-1.3214810080386372E-2</v>
      </c>
    </row>
    <row r="4326" spans="2:8" x14ac:dyDescent="0.3">
      <c r="B4326" s="205">
        <v>41008</v>
      </c>
      <c r="C4326" s="81">
        <v>93.471260000000001</v>
      </c>
      <c r="D4326" s="62">
        <f t="shared" si="134"/>
        <v>-0.68076135304158503</v>
      </c>
      <c r="E4326">
        <v>-1.0874634404478447E-2</v>
      </c>
      <c r="G4326">
        <v>4319</v>
      </c>
      <c r="H4326">
        <f t="shared" ca="1" si="135"/>
        <v>1.0677414590658969E-2</v>
      </c>
    </row>
    <row r="4327" spans="2:8" x14ac:dyDescent="0.3">
      <c r="B4327" s="205">
        <v>42565</v>
      </c>
      <c r="C4327" s="81">
        <v>292.79431199999999</v>
      </c>
      <c r="D4327" s="62">
        <f t="shared" si="134"/>
        <v>-0.41139632667022369</v>
      </c>
      <c r="E4327">
        <v>-1.0876529196688186E-2</v>
      </c>
      <c r="G4327">
        <v>4320</v>
      </c>
      <c r="H4327">
        <f t="shared" ca="1" si="135"/>
        <v>-2.0029995273973477E-3</v>
      </c>
    </row>
    <row r="4328" spans="2:8" x14ac:dyDescent="0.3">
      <c r="B4328" s="205">
        <v>44130</v>
      </c>
      <c r="C4328" s="81">
        <v>497.43881199999998</v>
      </c>
      <c r="D4328" s="62">
        <f t="shared" si="134"/>
        <v>0.2098152087005534</v>
      </c>
      <c r="E4328">
        <v>-1.0883327798569715E-2</v>
      </c>
      <c r="G4328">
        <v>4321</v>
      </c>
      <c r="H4328">
        <f t="shared" ca="1" si="135"/>
        <v>1.5536611236461214E-2</v>
      </c>
    </row>
    <row r="4329" spans="2:8" x14ac:dyDescent="0.3">
      <c r="B4329" s="205">
        <v>43698</v>
      </c>
      <c r="C4329" s="81">
        <v>411.16924999999998</v>
      </c>
      <c r="D4329" s="62">
        <f t="shared" si="134"/>
        <v>0.51616413792727078</v>
      </c>
      <c r="E4329">
        <v>-1.0885973039685881E-2</v>
      </c>
      <c r="G4329">
        <v>4322</v>
      </c>
      <c r="H4329">
        <f t="shared" ca="1" si="135"/>
        <v>-5.9663967661515395E-3</v>
      </c>
    </row>
    <row r="4330" spans="2:8" x14ac:dyDescent="0.3">
      <c r="B4330" s="205">
        <v>42613</v>
      </c>
      <c r="C4330" s="81">
        <v>271.19045999999997</v>
      </c>
      <c r="D4330" s="62">
        <f t="shared" si="134"/>
        <v>-0.29100018590200338</v>
      </c>
      <c r="E4330">
        <v>-1.0891759605840122E-2</v>
      </c>
      <c r="G4330">
        <v>4323</v>
      </c>
      <c r="H4330">
        <f t="shared" ca="1" si="135"/>
        <v>2.3315348770643361E-2</v>
      </c>
    </row>
    <row r="4331" spans="2:8" x14ac:dyDescent="0.3">
      <c r="B4331" s="205">
        <v>43579</v>
      </c>
      <c r="C4331" s="81">
        <v>382.49722300000002</v>
      </c>
      <c r="D4331" s="62">
        <f t="shared" si="134"/>
        <v>8.7930402700164354</v>
      </c>
      <c r="E4331">
        <v>-1.0916739884571343E-2</v>
      </c>
      <c r="G4331">
        <v>4324</v>
      </c>
      <c r="H4331">
        <f t="shared" ca="1" si="135"/>
        <v>2.4482044029174668E-2</v>
      </c>
    </row>
    <row r="4332" spans="2:8" x14ac:dyDescent="0.3">
      <c r="B4332" s="205">
        <v>39863</v>
      </c>
      <c r="C4332" s="81">
        <v>39.058067000000001</v>
      </c>
      <c r="D4332" s="62">
        <f t="shared" si="134"/>
        <v>1.0342975266228296</v>
      </c>
      <c r="E4332">
        <v>-1.0917093378554772E-2</v>
      </c>
      <c r="G4332">
        <v>4325</v>
      </c>
      <c r="H4332">
        <f t="shared" ca="1" si="135"/>
        <v>3.1553197097207421E-2</v>
      </c>
    </row>
    <row r="4333" spans="2:8" x14ac:dyDescent="0.3">
      <c r="B4333" s="205">
        <v>38552</v>
      </c>
      <c r="C4333" s="81">
        <v>19.199781000000002</v>
      </c>
      <c r="D4333" s="62">
        <f t="shared" si="134"/>
        <v>-0.96472479539555434</v>
      </c>
      <c r="E4333">
        <v>-1.0931342397838771E-2</v>
      </c>
      <c r="G4333">
        <v>4326</v>
      </c>
      <c r="H4333">
        <f t="shared" ca="1" si="135"/>
        <v>9.2527701538395839E-4</v>
      </c>
    </row>
    <row r="4334" spans="2:8" x14ac:dyDescent="0.3">
      <c r="B4334" s="205">
        <v>44309</v>
      </c>
      <c r="C4334" s="81">
        <v>544.28546100000005</v>
      </c>
      <c r="D4334" s="62">
        <f t="shared" si="134"/>
        <v>11.921174622410545</v>
      </c>
      <c r="E4334">
        <v>-1.0951262557527063E-2</v>
      </c>
      <c r="G4334">
        <v>4327</v>
      </c>
      <c r="H4334">
        <f t="shared" ca="1" si="135"/>
        <v>9.9777573087497513E-4</v>
      </c>
    </row>
    <row r="4335" spans="2:8" x14ac:dyDescent="0.3">
      <c r="B4335" s="205">
        <v>39581</v>
      </c>
      <c r="C4335" s="81">
        <v>42.123528</v>
      </c>
      <c r="D4335" s="62">
        <f t="shared" si="134"/>
        <v>-0.92272329874400871</v>
      </c>
      <c r="E4335">
        <v>-1.0956333575642756E-2</v>
      </c>
      <c r="G4335">
        <v>4328</v>
      </c>
      <c r="H4335">
        <f t="shared" ca="1" si="135"/>
        <v>-1.5432814100387056E-2</v>
      </c>
    </row>
    <row r="4336" spans="2:8" x14ac:dyDescent="0.3">
      <c r="B4336" s="205">
        <v>45443</v>
      </c>
      <c r="C4336" s="81">
        <v>545.09997599999997</v>
      </c>
      <c r="D4336" s="62">
        <f t="shared" si="134"/>
        <v>0.99696952259856852</v>
      </c>
      <c r="E4336">
        <v>-1.09771346031912E-2</v>
      </c>
      <c r="G4336">
        <v>4329</v>
      </c>
      <c r="H4336">
        <f t="shared" ca="1" si="135"/>
        <v>3.592777374271177E-2</v>
      </c>
    </row>
    <row r="4337" spans="2:8" x14ac:dyDescent="0.3">
      <c r="B4337" s="205">
        <v>42590</v>
      </c>
      <c r="C4337" s="81">
        <v>272.963593</v>
      </c>
      <c r="D4337" s="62">
        <f t="shared" si="134"/>
        <v>-0.36998579887839655</v>
      </c>
      <c r="E4337">
        <v>-1.0989008082460467E-2</v>
      </c>
      <c r="G4337">
        <v>4330</v>
      </c>
      <c r="H4337">
        <f t="shared" ca="1" si="135"/>
        <v>2.1591544921523164E-2</v>
      </c>
    </row>
    <row r="4338" spans="2:8" x14ac:dyDescent="0.3">
      <c r="B4338" s="205">
        <v>43753</v>
      </c>
      <c r="C4338" s="81">
        <v>433.26577800000001</v>
      </c>
      <c r="D4338" s="62">
        <f t="shared" si="134"/>
        <v>9.8751136386027003</v>
      </c>
      <c r="E4338">
        <v>-1.0989062462389072E-2</v>
      </c>
      <c r="G4338">
        <v>4331</v>
      </c>
      <c r="H4338">
        <f t="shared" ca="1" si="135"/>
        <v>2.359873082928178E-2</v>
      </c>
    </row>
    <row r="4339" spans="2:8" x14ac:dyDescent="0.3">
      <c r="B4339" s="205">
        <v>39048</v>
      </c>
      <c r="C4339" s="81">
        <v>39.840114999999997</v>
      </c>
      <c r="D4339" s="62">
        <f t="shared" si="134"/>
        <v>-0.90612777192002203</v>
      </c>
      <c r="E4339">
        <v>-1.0992768749527149E-2</v>
      </c>
      <c r="G4339">
        <v>4332</v>
      </c>
      <c r="H4339">
        <f t="shared" ca="1" si="135"/>
        <v>-2.3104121631715484E-2</v>
      </c>
    </row>
    <row r="4340" spans="2:8" x14ac:dyDescent="0.3">
      <c r="B4340" s="205">
        <v>43731</v>
      </c>
      <c r="C4340" s="81">
        <v>424.40789799999999</v>
      </c>
      <c r="D4340" s="62">
        <f t="shared" si="134"/>
        <v>0.3705471400087571</v>
      </c>
      <c r="E4340">
        <v>-1.0993990753786174E-2</v>
      </c>
      <c r="G4340">
        <v>4333</v>
      </c>
      <c r="H4340">
        <f t="shared" ca="1" si="135"/>
        <v>3.934095975946638E-2</v>
      </c>
    </row>
    <row r="4341" spans="2:8" x14ac:dyDescent="0.3">
      <c r="B4341" s="205">
        <v>43158</v>
      </c>
      <c r="C4341" s="81">
        <v>309.663116</v>
      </c>
      <c r="D4341" s="62">
        <f t="shared" si="134"/>
        <v>7.4530975384209594E-2</v>
      </c>
      <c r="E4341">
        <v>-1.1002036514940963E-2</v>
      </c>
      <c r="G4341">
        <v>4334</v>
      </c>
      <c r="H4341">
        <f t="shared" ca="1" si="135"/>
        <v>2.0457133869983352E-2</v>
      </c>
    </row>
    <row r="4342" spans="2:8" x14ac:dyDescent="0.3">
      <c r="B4342" s="205">
        <v>42542</v>
      </c>
      <c r="C4342" s="81">
        <v>288.18444799999997</v>
      </c>
      <c r="D4342" s="62">
        <f t="shared" si="134"/>
        <v>2.4217070466509982</v>
      </c>
      <c r="E4342">
        <v>-1.101358602290901E-2</v>
      </c>
      <c r="G4342">
        <v>4335</v>
      </c>
      <c r="H4342">
        <f t="shared" ca="1" si="135"/>
        <v>1.6430737453904023E-2</v>
      </c>
    </row>
    <row r="4343" spans="2:8" x14ac:dyDescent="0.3">
      <c r="B4343" s="205">
        <v>40878</v>
      </c>
      <c r="C4343" s="81">
        <v>84.22242</v>
      </c>
      <c r="D4343" s="62">
        <f t="shared" si="134"/>
        <v>3.6048892217523423</v>
      </c>
      <c r="E4343">
        <v>-1.1017827870050831E-2</v>
      </c>
      <c r="G4343">
        <v>4336</v>
      </c>
      <c r="H4343">
        <f t="shared" ca="1" si="135"/>
        <v>-2.5618779170927673E-2</v>
      </c>
    </row>
    <row r="4344" spans="2:8" x14ac:dyDescent="0.3">
      <c r="B4344" s="205">
        <v>38545</v>
      </c>
      <c r="C4344" s="81">
        <v>18.289781999999999</v>
      </c>
      <c r="D4344" s="62">
        <f t="shared" si="134"/>
        <v>-0.93710685707764552</v>
      </c>
      <c r="E4344">
        <v>-1.1032178390076374E-2</v>
      </c>
      <c r="G4344">
        <v>4337</v>
      </c>
      <c r="H4344">
        <f t="shared" ca="1" si="135"/>
        <v>-1.183844158658361E-2</v>
      </c>
    </row>
    <row r="4345" spans="2:8" x14ac:dyDescent="0.3">
      <c r="B4345" s="205">
        <v>42976</v>
      </c>
      <c r="C4345" s="81">
        <v>290.80725100000001</v>
      </c>
      <c r="D4345" s="62">
        <f t="shared" si="134"/>
        <v>0.77744261405561188</v>
      </c>
      <c r="E4345">
        <v>-1.1032870730327216E-2</v>
      </c>
      <c r="G4345">
        <v>4338</v>
      </c>
      <c r="H4345">
        <f t="shared" ca="1" si="135"/>
        <v>5.1919486828392543E-2</v>
      </c>
    </row>
    <row r="4346" spans="2:8" x14ac:dyDescent="0.3">
      <c r="B4346" s="205">
        <v>41740</v>
      </c>
      <c r="C4346" s="81">
        <v>163.60992400000001</v>
      </c>
      <c r="D4346" s="62">
        <f t="shared" si="134"/>
        <v>-0.28459771617913904</v>
      </c>
      <c r="E4346">
        <v>-1.1040632418804186E-2</v>
      </c>
      <c r="G4346">
        <v>4339</v>
      </c>
      <c r="H4346">
        <f t="shared" ca="1" si="135"/>
        <v>-2.5544174475868576E-3</v>
      </c>
    </row>
    <row r="4347" spans="2:8" x14ac:dyDescent="0.3">
      <c r="B4347" s="205">
        <v>42438</v>
      </c>
      <c r="C4347" s="81">
        <v>228.69639599999999</v>
      </c>
      <c r="D4347" s="62">
        <f t="shared" si="134"/>
        <v>-0.14328067894116936</v>
      </c>
      <c r="E4347">
        <v>-1.1061928792508731E-2</v>
      </c>
      <c r="G4347">
        <v>4340</v>
      </c>
      <c r="H4347">
        <f t="shared" ca="1" si="135"/>
        <v>-4.8866211438658574E-2</v>
      </c>
    </row>
    <row r="4348" spans="2:8" x14ac:dyDescent="0.3">
      <c r="B4348" s="205">
        <v>42592</v>
      </c>
      <c r="C4348" s="81">
        <v>266.944366</v>
      </c>
      <c r="D4348" s="62">
        <f t="shared" si="134"/>
        <v>-0.41586546513262385</v>
      </c>
      <c r="E4348">
        <v>-1.1063317567496397E-2</v>
      </c>
      <c r="G4348">
        <v>4341</v>
      </c>
      <c r="H4348">
        <f t="shared" ca="1" si="135"/>
        <v>-2.485802023572433E-2</v>
      </c>
    </row>
    <row r="4349" spans="2:8" x14ac:dyDescent="0.3">
      <c r="B4349" s="205">
        <v>44020</v>
      </c>
      <c r="C4349" s="81">
        <v>456.991241</v>
      </c>
      <c r="D4349" s="62">
        <f t="shared" si="134"/>
        <v>19.912782233587443</v>
      </c>
      <c r="E4349">
        <v>-1.1075132094167616E-2</v>
      </c>
      <c r="G4349">
        <v>4342</v>
      </c>
      <c r="H4349">
        <f t="shared" ca="1" si="135"/>
        <v>-5.5714522985899077E-4</v>
      </c>
    </row>
    <row r="4350" spans="2:8" x14ac:dyDescent="0.3">
      <c r="B4350" s="205">
        <v>38616</v>
      </c>
      <c r="C4350" s="81">
        <v>21.852245</v>
      </c>
      <c r="D4350" s="62">
        <f t="shared" si="134"/>
        <v>-0.17340242953866183</v>
      </c>
      <c r="E4350">
        <v>-1.1080418281321275E-2</v>
      </c>
      <c r="G4350">
        <v>4343</v>
      </c>
      <c r="H4350">
        <f t="shared" ca="1" si="135"/>
        <v>-1.0624095494316484E-2</v>
      </c>
    </row>
    <row r="4351" spans="2:8" x14ac:dyDescent="0.3">
      <c r="B4351" s="205">
        <v>38700</v>
      </c>
      <c r="C4351" s="81">
        <v>26.436377</v>
      </c>
      <c r="D4351" s="62">
        <f t="shared" si="134"/>
        <v>-0.90261206943432026</v>
      </c>
      <c r="E4351">
        <v>-1.1090545908314596E-2</v>
      </c>
      <c r="G4351">
        <v>4344</v>
      </c>
      <c r="H4351">
        <f t="shared" ca="1" si="135"/>
        <v>1.9846489586009069E-3</v>
      </c>
    </row>
    <row r="4352" spans="2:8" x14ac:dyDescent="0.3">
      <c r="B4352" s="205">
        <v>42843</v>
      </c>
      <c r="C4352" s="81">
        <v>271.45434599999999</v>
      </c>
      <c r="D4352" s="62">
        <f t="shared" si="134"/>
        <v>40.324107957027877</v>
      </c>
      <c r="E4352">
        <v>-1.109604963732393E-2</v>
      </c>
      <c r="G4352">
        <v>4345</v>
      </c>
      <c r="H4352">
        <f t="shared" ca="1" si="135"/>
        <v>-3.0472618774318182E-2</v>
      </c>
    </row>
    <row r="4353" spans="2:8" x14ac:dyDescent="0.3">
      <c r="B4353" s="205">
        <v>37823</v>
      </c>
      <c r="C4353" s="81">
        <v>6.5689099999999998</v>
      </c>
      <c r="D4353" s="62">
        <f t="shared" si="134"/>
        <v>-0.97566445713037553</v>
      </c>
      <c r="E4353">
        <v>-1.1098013889077036E-2</v>
      </c>
      <c r="G4353">
        <v>4346</v>
      </c>
      <c r="H4353">
        <f t="shared" ca="1" si="135"/>
        <v>1.1268754560430711E-2</v>
      </c>
    </row>
    <row r="4354" spans="2:8" x14ac:dyDescent="0.3">
      <c r="B4354" s="205">
        <v>42591</v>
      </c>
      <c r="C4354" s="81">
        <v>269.93069500000001</v>
      </c>
      <c r="D4354" s="62">
        <f t="shared" si="134"/>
        <v>27.232983063809954</v>
      </c>
      <c r="E4354">
        <v>-1.1110998234845145E-2</v>
      </c>
      <c r="G4354">
        <v>4347</v>
      </c>
      <c r="H4354">
        <f t="shared" ca="1" si="135"/>
        <v>1.8220655836022191E-2</v>
      </c>
    </row>
    <row r="4355" spans="2:8" x14ac:dyDescent="0.3">
      <c r="B4355" s="205">
        <v>38245</v>
      </c>
      <c r="C4355" s="81">
        <v>9.5608280000000008</v>
      </c>
      <c r="D4355" s="62">
        <f t="shared" si="134"/>
        <v>-0.89907769115032865</v>
      </c>
      <c r="E4355">
        <v>-1.112460871179622E-2</v>
      </c>
      <c r="G4355">
        <v>4348</v>
      </c>
      <c r="H4355">
        <f t="shared" ca="1" si="135"/>
        <v>-2.579365844478226E-2</v>
      </c>
    </row>
    <row r="4356" spans="2:8" x14ac:dyDescent="0.3">
      <c r="B4356" s="205">
        <v>40792</v>
      </c>
      <c r="C4356" s="81">
        <v>94.734534999999994</v>
      </c>
      <c r="D4356" s="62">
        <f t="shared" si="134"/>
        <v>-0.81075802264373131</v>
      </c>
      <c r="E4356">
        <v>-1.1131879861771787E-2</v>
      </c>
      <c r="G4356">
        <v>4349</v>
      </c>
      <c r="H4356">
        <f t="shared" ca="1" si="135"/>
        <v>5.0115440704688215E-3</v>
      </c>
    </row>
    <row r="4357" spans="2:8" x14ac:dyDescent="0.3">
      <c r="B4357" s="205">
        <v>45394</v>
      </c>
      <c r="C4357" s="81">
        <v>500.60000600000001</v>
      </c>
      <c r="D4357" s="62">
        <f t="shared" si="134"/>
        <v>-0.12517876493770574</v>
      </c>
      <c r="E4357">
        <v>-1.1160481975308627E-2</v>
      </c>
      <c r="G4357">
        <v>4350</v>
      </c>
      <c r="H4357">
        <f t="shared" ca="1" si="135"/>
        <v>1.943770817388206E-2</v>
      </c>
    </row>
    <row r="4358" spans="2:8" x14ac:dyDescent="0.3">
      <c r="B4358" s="205">
        <v>44404</v>
      </c>
      <c r="C4358" s="81">
        <v>572.23120100000006</v>
      </c>
      <c r="D4358" s="62">
        <f t="shared" si="134"/>
        <v>58.031807454974462</v>
      </c>
      <c r="E4358">
        <v>-1.1169833088399637E-2</v>
      </c>
      <c r="G4358">
        <v>4351</v>
      </c>
      <c r="H4358">
        <f t="shared" ca="1" si="135"/>
        <v>-1.1082930541097009E-2</v>
      </c>
    </row>
    <row r="4359" spans="2:8" x14ac:dyDescent="0.3">
      <c r="B4359" s="205">
        <v>38134</v>
      </c>
      <c r="C4359" s="81">
        <v>9.6936079999999993</v>
      </c>
      <c r="D4359" s="62">
        <f t="shared" si="134"/>
        <v>-0.90119813370057777</v>
      </c>
      <c r="E4359">
        <v>-1.1177189442609439E-2</v>
      </c>
      <c r="G4359">
        <v>4352</v>
      </c>
      <c r="H4359">
        <f t="shared" ca="1" si="135"/>
        <v>8.0902667231237818E-3</v>
      </c>
    </row>
    <row r="4360" spans="2:8" x14ac:dyDescent="0.3">
      <c r="B4360" s="205">
        <v>40735</v>
      </c>
      <c r="C4360" s="81">
        <v>98.111587999999998</v>
      </c>
      <c r="D4360" s="62">
        <f t="shared" ref="D4360:D4423" si="136">(C4360-C4361)/C4361</f>
        <v>-0.34091740984398583</v>
      </c>
      <c r="E4360">
        <v>-1.1195671947225627E-2</v>
      </c>
      <c r="G4360">
        <v>4353</v>
      </c>
      <c r="H4360">
        <f t="shared" ca="1" si="135"/>
        <v>-2.7849729288984201E-3</v>
      </c>
    </row>
    <row r="4361" spans="2:8" x14ac:dyDescent="0.3">
      <c r="B4361" s="205">
        <v>41612</v>
      </c>
      <c r="C4361" s="81">
        <v>148.86084</v>
      </c>
      <c r="D4361" s="62">
        <f t="shared" si="136"/>
        <v>1.4348313366226106</v>
      </c>
      <c r="E4361">
        <v>-1.1222350441399406E-2</v>
      </c>
      <c r="G4361">
        <v>4354</v>
      </c>
      <c r="H4361">
        <f t="shared" ref="H4361:H4424" ca="1" si="137">_xlfn.NORM.INV(RAND(),N$10,N$11)</f>
        <v>-5.6489425021050005E-3</v>
      </c>
    </row>
    <row r="4362" spans="2:8" x14ac:dyDescent="0.3">
      <c r="B4362" s="205">
        <v>40092</v>
      </c>
      <c r="C4362" s="81">
        <v>61.13805</v>
      </c>
      <c r="D4362" s="62">
        <f t="shared" si="136"/>
        <v>0.44385922013339579</v>
      </c>
      <c r="E4362">
        <v>-1.1247683174634664E-2</v>
      </c>
      <c r="G4362">
        <v>4355</v>
      </c>
      <c r="H4362">
        <f t="shared" ca="1" si="137"/>
        <v>-1.8953421439404778E-2</v>
      </c>
    </row>
    <row r="4363" spans="2:8" x14ac:dyDescent="0.3">
      <c r="B4363" s="205">
        <v>38846</v>
      </c>
      <c r="C4363" s="81">
        <v>42.343497999999997</v>
      </c>
      <c r="D4363" s="62">
        <f t="shared" si="136"/>
        <v>-0.92201710547740268</v>
      </c>
      <c r="E4363">
        <v>-1.1250105574307213E-2</v>
      </c>
      <c r="G4363">
        <v>4356</v>
      </c>
      <c r="H4363">
        <f t="shared" ca="1" si="137"/>
        <v>-6.8384333754484853E-3</v>
      </c>
    </row>
    <row r="4364" spans="2:8" x14ac:dyDescent="0.3">
      <c r="B4364" s="205">
        <v>44937</v>
      </c>
      <c r="C4364" s="81">
        <v>542.98443599999996</v>
      </c>
      <c r="D4364" s="62">
        <f t="shared" si="136"/>
        <v>4.5440926979265654</v>
      </c>
      <c r="E4364">
        <v>-1.1269381152829215E-2</v>
      </c>
      <c r="G4364">
        <v>4357</v>
      </c>
      <c r="H4364">
        <f t="shared" ca="1" si="137"/>
        <v>1.029062516806082E-2</v>
      </c>
    </row>
    <row r="4365" spans="2:8" x14ac:dyDescent="0.3">
      <c r="B4365" s="205">
        <v>41026</v>
      </c>
      <c r="C4365" s="81">
        <v>97.939278000000002</v>
      </c>
      <c r="D4365" s="62">
        <f t="shared" si="136"/>
        <v>-0.79992459875960387</v>
      </c>
      <c r="E4365">
        <v>-1.1276607685021771E-2</v>
      </c>
      <c r="G4365">
        <v>4358</v>
      </c>
      <c r="H4365">
        <f t="shared" ca="1" si="137"/>
        <v>-3.1911025630144392E-3</v>
      </c>
    </row>
    <row r="4366" spans="2:8" x14ac:dyDescent="0.3">
      <c r="B4366" s="205">
        <v>44186</v>
      </c>
      <c r="C4366" s="81">
        <v>489.511841</v>
      </c>
      <c r="D4366" s="62">
        <f t="shared" si="136"/>
        <v>-7.5083909305621158E-2</v>
      </c>
      <c r="E4366">
        <v>-1.1288952866674945E-2</v>
      </c>
      <c r="G4366">
        <v>4359</v>
      </c>
      <c r="H4366">
        <f t="shared" ca="1" si="137"/>
        <v>-2.5306693551588162E-2</v>
      </c>
    </row>
    <row r="4367" spans="2:8" x14ac:dyDescent="0.3">
      <c r="B4367" s="205">
        <v>45348</v>
      </c>
      <c r="C4367" s="81">
        <v>529.25</v>
      </c>
      <c r="D4367" s="62">
        <f t="shared" si="136"/>
        <v>9.797365610081453</v>
      </c>
      <c r="E4367">
        <v>-1.1302051439612559E-2</v>
      </c>
      <c r="G4367">
        <v>4360</v>
      </c>
      <c r="H4367">
        <f t="shared" ca="1" si="137"/>
        <v>1.8790911491335386E-2</v>
      </c>
    </row>
    <row r="4368" spans="2:8" x14ac:dyDescent="0.3">
      <c r="B4368" s="205">
        <v>39952</v>
      </c>
      <c r="C4368" s="81">
        <v>49.016585999999997</v>
      </c>
      <c r="D4368" s="62">
        <f t="shared" si="136"/>
        <v>9.5068067500324744</v>
      </c>
      <c r="E4368">
        <v>-1.1304210227259673E-2</v>
      </c>
      <c r="G4368">
        <v>4361</v>
      </c>
      <c r="H4368">
        <f t="shared" ca="1" si="137"/>
        <v>2.0970171616841126E-2</v>
      </c>
    </row>
    <row r="4369" spans="2:8" x14ac:dyDescent="0.3">
      <c r="B4369" s="205">
        <v>37748</v>
      </c>
      <c r="C4369" s="81">
        <v>4.665222</v>
      </c>
      <c r="D4369" s="62">
        <f t="shared" si="136"/>
        <v>-0.95013689949513791</v>
      </c>
      <c r="E4369">
        <v>-1.1317910909253838E-2</v>
      </c>
      <c r="G4369">
        <v>4362</v>
      </c>
      <c r="H4369">
        <f t="shared" ca="1" si="137"/>
        <v>3.0639510132706479E-2</v>
      </c>
    </row>
    <row r="4370" spans="2:8" x14ac:dyDescent="0.3">
      <c r="B4370" s="205">
        <v>41040</v>
      </c>
      <c r="C4370" s="81">
        <v>93.560608000000002</v>
      </c>
      <c r="D4370" s="62">
        <f t="shared" si="136"/>
        <v>9.1762267300570743E-2</v>
      </c>
      <c r="E4370">
        <v>-1.1331351929968236E-2</v>
      </c>
      <c r="G4370">
        <v>4363</v>
      </c>
      <c r="H4370">
        <f t="shared" ca="1" si="137"/>
        <v>-1.9040272406787482E-3</v>
      </c>
    </row>
    <row r="4371" spans="2:8" x14ac:dyDescent="0.3">
      <c r="B4371" s="205">
        <v>40924</v>
      </c>
      <c r="C4371" s="81">
        <v>85.696869000000007</v>
      </c>
      <c r="D4371" s="62">
        <f t="shared" si="136"/>
        <v>-0.80212757662801815</v>
      </c>
      <c r="E4371">
        <v>-1.1340340606042597E-2</v>
      </c>
      <c r="G4371">
        <v>4364</v>
      </c>
      <c r="H4371">
        <f t="shared" ca="1" si="137"/>
        <v>-4.3199150390387839E-2</v>
      </c>
    </row>
    <row r="4372" spans="2:8" x14ac:dyDescent="0.3">
      <c r="B4372" s="205">
        <v>43998</v>
      </c>
      <c r="C4372" s="81">
        <v>433.091522</v>
      </c>
      <c r="D4372" s="62">
        <f t="shared" si="136"/>
        <v>10.653248450317673</v>
      </c>
      <c r="E4372">
        <v>-1.1352398554655266E-2</v>
      </c>
      <c r="G4372">
        <v>4365</v>
      </c>
      <c r="H4372">
        <f t="shared" ca="1" si="137"/>
        <v>-3.2202822429569372E-2</v>
      </c>
    </row>
    <row r="4373" spans="2:8" x14ac:dyDescent="0.3">
      <c r="B4373" s="205">
        <v>39841</v>
      </c>
      <c r="C4373" s="81">
        <v>37.164875000000002</v>
      </c>
      <c r="D4373" s="62">
        <f t="shared" si="136"/>
        <v>-0.55981275308408962</v>
      </c>
      <c r="E4373">
        <v>-1.1370435383656454E-2</v>
      </c>
      <c r="G4373">
        <v>4366</v>
      </c>
      <c r="H4373">
        <f t="shared" ca="1" si="137"/>
        <v>-1.6187614794935114E-2</v>
      </c>
    </row>
    <row r="4374" spans="2:8" x14ac:dyDescent="0.3">
      <c r="B4374" s="205">
        <v>40626</v>
      </c>
      <c r="C4374" s="81">
        <v>84.429694999999995</v>
      </c>
      <c r="D4374" s="62">
        <f t="shared" si="136"/>
        <v>-0.82967414836146192</v>
      </c>
      <c r="E4374">
        <v>-1.1381426090781691E-2</v>
      </c>
      <c r="G4374">
        <v>4367</v>
      </c>
      <c r="H4374">
        <f t="shared" ca="1" si="137"/>
        <v>1.1630078806773429E-4</v>
      </c>
    </row>
    <row r="4375" spans="2:8" x14ac:dyDescent="0.3">
      <c r="B4375" s="205">
        <v>44120</v>
      </c>
      <c r="C4375" s="81">
        <v>495.69512900000001</v>
      </c>
      <c r="D4375" s="62">
        <f t="shared" si="136"/>
        <v>12.776694595249824</v>
      </c>
      <c r="E4375">
        <v>-1.1398811354240699E-2</v>
      </c>
      <c r="G4375">
        <v>4368</v>
      </c>
      <c r="H4375">
        <f t="shared" ca="1" si="137"/>
        <v>-2.5243220343161045E-2</v>
      </c>
    </row>
    <row r="4376" spans="2:8" x14ac:dyDescent="0.3">
      <c r="B4376" s="205">
        <v>38895</v>
      </c>
      <c r="C4376" s="81">
        <v>35.980701000000003</v>
      </c>
      <c r="D4376" s="62">
        <f t="shared" si="136"/>
        <v>-0.85808306360306019</v>
      </c>
      <c r="E4376">
        <v>-1.1402391255076515E-2</v>
      </c>
      <c r="G4376">
        <v>4369</v>
      </c>
      <c r="H4376">
        <f t="shared" ca="1" si="137"/>
        <v>3.9456665120508445E-2</v>
      </c>
    </row>
    <row r="4377" spans="2:8" x14ac:dyDescent="0.3">
      <c r="B4377" s="205">
        <v>42338</v>
      </c>
      <c r="C4377" s="81">
        <v>253.533524</v>
      </c>
      <c r="D4377" s="62">
        <f t="shared" si="136"/>
        <v>-0.45278510047672776</v>
      </c>
      <c r="E4377">
        <v>-1.1425478482348516E-2</v>
      </c>
      <c r="G4377">
        <v>4370</v>
      </c>
      <c r="H4377">
        <f t="shared" ca="1" si="137"/>
        <v>1.6622065569035557E-2</v>
      </c>
    </row>
    <row r="4378" spans="2:8" x14ac:dyDescent="0.3">
      <c r="B4378" s="205">
        <v>43934</v>
      </c>
      <c r="C4378" s="81">
        <v>463.316193</v>
      </c>
      <c r="D4378" s="62">
        <f t="shared" si="136"/>
        <v>-0.12990060136941189</v>
      </c>
      <c r="E4378">
        <v>-1.1435020435151487E-2</v>
      </c>
      <c r="G4378">
        <v>4371</v>
      </c>
      <c r="H4378">
        <f t="shared" ca="1" si="137"/>
        <v>-3.1205151380913915E-2</v>
      </c>
    </row>
    <row r="4379" spans="2:8" x14ac:dyDescent="0.3">
      <c r="B4379" s="205">
        <v>44841</v>
      </c>
      <c r="C4379" s="81">
        <v>532.48651099999995</v>
      </c>
      <c r="D4379" s="62">
        <f t="shared" si="136"/>
        <v>68.067650137094645</v>
      </c>
      <c r="E4379">
        <v>-1.1438486690488508E-2</v>
      </c>
      <c r="G4379">
        <v>4372</v>
      </c>
      <c r="H4379">
        <f t="shared" ca="1" si="137"/>
        <v>-1.5170124881434925E-2</v>
      </c>
    </row>
    <row r="4380" spans="2:8" x14ac:dyDescent="0.3">
      <c r="B4380" s="205">
        <v>37893</v>
      </c>
      <c r="C4380" s="81">
        <v>7.7096369999999999</v>
      </c>
      <c r="D4380" s="62">
        <f t="shared" si="136"/>
        <v>-0.65823365417734825</v>
      </c>
      <c r="E4380">
        <v>-1.1443180117763033E-2</v>
      </c>
      <c r="G4380">
        <v>4373</v>
      </c>
      <c r="H4380">
        <f t="shared" ca="1" si="137"/>
        <v>9.7821014140655818E-3</v>
      </c>
    </row>
    <row r="4381" spans="2:8" x14ac:dyDescent="0.3">
      <c r="B4381" s="205">
        <v>38635</v>
      </c>
      <c r="C4381" s="81">
        <v>22.558209999999999</v>
      </c>
      <c r="D4381" s="62">
        <f t="shared" si="136"/>
        <v>-0.80744050540634893</v>
      </c>
      <c r="E4381">
        <v>-1.1444663020933544E-2</v>
      </c>
      <c r="G4381">
        <v>4374</v>
      </c>
      <c r="H4381">
        <f t="shared" ca="1" si="137"/>
        <v>3.0248712211008458E-2</v>
      </c>
    </row>
    <row r="4382" spans="2:8" x14ac:dyDescent="0.3">
      <c r="B4382" s="205">
        <v>41255</v>
      </c>
      <c r="C4382" s="81">
        <v>117.1493</v>
      </c>
      <c r="D4382" s="62">
        <f t="shared" si="136"/>
        <v>-0.54750466373294726</v>
      </c>
      <c r="E4382">
        <v>-1.1445921334404632E-2</v>
      </c>
      <c r="G4382">
        <v>4375</v>
      </c>
      <c r="H4382">
        <f t="shared" ca="1" si="137"/>
        <v>1.7696912420949014E-2</v>
      </c>
    </row>
    <row r="4383" spans="2:8" x14ac:dyDescent="0.3">
      <c r="B4383" s="205">
        <v>42716</v>
      </c>
      <c r="C4383" s="81">
        <v>258.89614899999998</v>
      </c>
      <c r="D4383" s="62">
        <f t="shared" si="136"/>
        <v>13.93951679263596</v>
      </c>
      <c r="E4383">
        <v>-1.1451121151380658E-2</v>
      </c>
      <c r="G4383">
        <v>4376</v>
      </c>
      <c r="H4383">
        <f t="shared" ca="1" si="137"/>
        <v>-5.7682605137435693E-3</v>
      </c>
    </row>
    <row r="4384" spans="2:8" x14ac:dyDescent="0.3">
      <c r="B4384" s="205">
        <v>38513</v>
      </c>
      <c r="C4384" s="81">
        <v>17.329619999999998</v>
      </c>
      <c r="D4384" s="62">
        <f t="shared" si="136"/>
        <v>-0.4555693538955653</v>
      </c>
      <c r="E4384">
        <v>-1.1502135013972535E-2</v>
      </c>
      <c r="G4384">
        <v>4377</v>
      </c>
      <c r="H4384">
        <f t="shared" ca="1" si="137"/>
        <v>-2.9319983100924582E-2</v>
      </c>
    </row>
    <row r="4385" spans="2:8" x14ac:dyDescent="0.3">
      <c r="B4385" s="205">
        <v>38882</v>
      </c>
      <c r="C4385" s="81">
        <v>31.830721</v>
      </c>
      <c r="D4385" s="62">
        <f t="shared" si="136"/>
        <v>-0.89486131433123406</v>
      </c>
      <c r="E4385">
        <v>-1.1508721832712699E-2</v>
      </c>
      <c r="G4385">
        <v>4378</v>
      </c>
      <c r="H4385">
        <f t="shared" ca="1" si="137"/>
        <v>-1.0220979524377383E-2</v>
      </c>
    </row>
    <row r="4386" spans="2:8" x14ac:dyDescent="0.3">
      <c r="B4386" s="205">
        <v>43021</v>
      </c>
      <c r="C4386" s="81">
        <v>302.74984699999999</v>
      </c>
      <c r="D4386" s="62">
        <f t="shared" si="136"/>
        <v>24.006316379826931</v>
      </c>
      <c r="E4386">
        <v>-1.151378227194874E-2</v>
      </c>
      <c r="G4386">
        <v>4379</v>
      </c>
      <c r="H4386">
        <f t="shared" ca="1" si="137"/>
        <v>-6.0291101248184993E-2</v>
      </c>
    </row>
    <row r="4387" spans="2:8" x14ac:dyDescent="0.3">
      <c r="B4387" s="205">
        <v>38363</v>
      </c>
      <c r="C4387" s="81">
        <v>12.106935</v>
      </c>
      <c r="D4387" s="62">
        <f t="shared" si="136"/>
        <v>-0.96868542862629703</v>
      </c>
      <c r="E4387">
        <v>-1.1524573343645709E-2</v>
      </c>
      <c r="G4387">
        <v>4380</v>
      </c>
      <c r="H4387">
        <f t="shared" ca="1" si="137"/>
        <v>-5.6296338305974754E-2</v>
      </c>
    </row>
    <row r="4388" spans="2:8" x14ac:dyDescent="0.3">
      <c r="B4388" s="205">
        <v>43650</v>
      </c>
      <c r="C4388" s="81">
        <v>386.62304699999999</v>
      </c>
      <c r="D4388" s="62">
        <f t="shared" si="136"/>
        <v>-0.27841908238340612</v>
      </c>
      <c r="E4388">
        <v>-1.1529238606598326E-2</v>
      </c>
      <c r="G4388">
        <v>4381</v>
      </c>
      <c r="H4388">
        <f t="shared" ca="1" si="137"/>
        <v>-3.1045729379466033E-2</v>
      </c>
    </row>
    <row r="4389" spans="2:8" x14ac:dyDescent="0.3">
      <c r="B4389" s="205">
        <v>45429</v>
      </c>
      <c r="C4389" s="81">
        <v>535.79998799999998</v>
      </c>
      <c r="D4389" s="62">
        <f t="shared" si="136"/>
        <v>12.928261290236378</v>
      </c>
      <c r="E4389">
        <v>-1.15303018879506E-2</v>
      </c>
      <c r="G4389">
        <v>4382</v>
      </c>
      <c r="H4389">
        <f t="shared" ca="1" si="137"/>
        <v>-8.6059411491428914E-3</v>
      </c>
    </row>
    <row r="4390" spans="2:8" x14ac:dyDescent="0.3">
      <c r="B4390" s="205">
        <v>39829</v>
      </c>
      <c r="C4390" s="81">
        <v>38.468547999999998</v>
      </c>
      <c r="D4390" s="62">
        <f t="shared" si="136"/>
        <v>-0.66868695442978343</v>
      </c>
      <c r="E4390">
        <v>-1.153190355589317E-2</v>
      </c>
      <c r="G4390">
        <v>4383</v>
      </c>
      <c r="H4390">
        <f t="shared" ca="1" si="137"/>
        <v>7.6992122377846344E-3</v>
      </c>
    </row>
    <row r="4391" spans="2:8" x14ac:dyDescent="0.3">
      <c r="B4391" s="205">
        <v>41262</v>
      </c>
      <c r="C4391" s="81">
        <v>116.10936700000001</v>
      </c>
      <c r="D4391" s="62">
        <f t="shared" si="136"/>
        <v>-0.76823304469064535</v>
      </c>
      <c r="E4391">
        <v>-1.1547387541513085E-2</v>
      </c>
      <c r="G4391">
        <v>4384</v>
      </c>
      <c r="H4391">
        <f t="shared" ca="1" si="137"/>
        <v>-3.3974380478483418E-2</v>
      </c>
    </row>
    <row r="4392" spans="2:8" x14ac:dyDescent="0.3">
      <c r="B4392" s="205">
        <v>44132</v>
      </c>
      <c r="C4392" s="81">
        <v>500.97464000000002</v>
      </c>
      <c r="D4392" s="62">
        <f t="shared" si="136"/>
        <v>101.44287293802833</v>
      </c>
      <c r="E4392">
        <v>-1.1563594561296292E-2</v>
      </c>
      <c r="G4392">
        <v>4385</v>
      </c>
      <c r="H4392">
        <f t="shared" ca="1" si="137"/>
        <v>-1.9750315531194728E-2</v>
      </c>
    </row>
    <row r="4393" spans="2:8" x14ac:dyDescent="0.3">
      <c r="B4393" s="205">
        <v>37732</v>
      </c>
      <c r="C4393" s="81">
        <v>4.8902830000000002</v>
      </c>
      <c r="D4393" s="62">
        <f t="shared" si="136"/>
        <v>-0.98794940636420125</v>
      </c>
      <c r="E4393">
        <v>-1.1565030507320721E-2</v>
      </c>
      <c r="G4393">
        <v>4386</v>
      </c>
      <c r="H4393">
        <f t="shared" ca="1" si="137"/>
        <v>1.0880791857711427E-2</v>
      </c>
    </row>
    <row r="4394" spans="2:8" x14ac:dyDescent="0.3">
      <c r="B4394" s="205">
        <v>43676</v>
      </c>
      <c r="C4394" s="81">
        <v>405.81262199999998</v>
      </c>
      <c r="D4394" s="62">
        <f t="shared" si="136"/>
        <v>-0.23612373691515542</v>
      </c>
      <c r="E4394">
        <v>-1.1568093282232952E-2</v>
      </c>
      <c r="G4394">
        <v>4387</v>
      </c>
      <c r="H4394">
        <f t="shared" ca="1" si="137"/>
        <v>-1.7970219152635594E-2</v>
      </c>
    </row>
    <row r="4395" spans="2:8" x14ac:dyDescent="0.3">
      <c r="B4395" s="205">
        <v>45217</v>
      </c>
      <c r="C4395" s="81">
        <v>531.25439500000005</v>
      </c>
      <c r="D4395" s="62">
        <f t="shared" si="136"/>
        <v>31.809031033350252</v>
      </c>
      <c r="E4395">
        <v>-1.1568660973551297E-2</v>
      </c>
      <c r="G4395">
        <v>4388</v>
      </c>
      <c r="H4395">
        <f t="shared" ca="1" si="137"/>
        <v>-1.7092872508118129E-2</v>
      </c>
    </row>
    <row r="4396" spans="2:8" x14ac:dyDescent="0.3">
      <c r="B4396" s="205">
        <v>38418</v>
      </c>
      <c r="C4396" s="81">
        <v>16.192322000000001</v>
      </c>
      <c r="D4396" s="62">
        <f t="shared" si="136"/>
        <v>-0.9357556617391144</v>
      </c>
      <c r="E4396">
        <v>-1.1570354683648245E-2</v>
      </c>
      <c r="G4396">
        <v>4389</v>
      </c>
      <c r="H4396">
        <f t="shared" ca="1" si="137"/>
        <v>6.0868515743688172E-3</v>
      </c>
    </row>
    <row r="4397" spans="2:8" x14ac:dyDescent="0.3">
      <c r="B4397" s="205">
        <v>42111</v>
      </c>
      <c r="C4397" s="81">
        <v>252.04278600000001</v>
      </c>
      <c r="D4397" s="62">
        <f t="shared" si="136"/>
        <v>12.926566959060192</v>
      </c>
      <c r="E4397">
        <v>-1.1587692465521856E-2</v>
      </c>
      <c r="G4397">
        <v>4390</v>
      </c>
      <c r="H4397">
        <f t="shared" ca="1" si="137"/>
        <v>1.005739892819214E-2</v>
      </c>
    </row>
    <row r="4398" spans="2:8" x14ac:dyDescent="0.3">
      <c r="B4398" s="205">
        <v>38540</v>
      </c>
      <c r="C4398" s="81">
        <v>18.097984</v>
      </c>
      <c r="D4398" s="62">
        <f t="shared" si="136"/>
        <v>-0.96695150206980229</v>
      </c>
      <c r="E4398">
        <v>-1.1589179005519512E-2</v>
      </c>
      <c r="G4398">
        <v>4391</v>
      </c>
      <c r="H4398">
        <f t="shared" ca="1" si="137"/>
        <v>2.1473065910788819E-3</v>
      </c>
    </row>
    <row r="4399" spans="2:8" x14ac:dyDescent="0.3">
      <c r="B4399" s="205">
        <v>44550</v>
      </c>
      <c r="C4399" s="81">
        <v>547.61895800000002</v>
      </c>
      <c r="D4399" s="62">
        <f t="shared" si="136"/>
        <v>0.7027834389981259</v>
      </c>
      <c r="E4399">
        <v>-1.159805488653623E-2</v>
      </c>
      <c r="G4399">
        <v>4392</v>
      </c>
      <c r="H4399">
        <f t="shared" ca="1" si="137"/>
        <v>8.4482278409323056E-3</v>
      </c>
    </row>
    <row r="4400" spans="2:8" x14ac:dyDescent="0.3">
      <c r="B4400" s="205">
        <v>43145</v>
      </c>
      <c r="C4400" s="81">
        <v>321.60223400000001</v>
      </c>
      <c r="D4400" s="62">
        <f t="shared" si="136"/>
        <v>-0.16277403597152287</v>
      </c>
      <c r="E4400">
        <v>-1.1602641008901814E-2</v>
      </c>
      <c r="G4400">
        <v>4393</v>
      </c>
      <c r="H4400">
        <f t="shared" ca="1" si="137"/>
        <v>1.1324987772130212E-2</v>
      </c>
    </row>
    <row r="4401" spans="2:8" x14ac:dyDescent="0.3">
      <c r="B4401" s="205">
        <v>43560</v>
      </c>
      <c r="C4401" s="81">
        <v>384.12835699999999</v>
      </c>
      <c r="D4401" s="62">
        <f t="shared" si="136"/>
        <v>-0.28240544440288684</v>
      </c>
      <c r="E4401">
        <v>-1.1603479474257838E-2</v>
      </c>
      <c r="G4401">
        <v>4394</v>
      </c>
      <c r="H4401">
        <f t="shared" ca="1" si="137"/>
        <v>1.5657680915243406E-2</v>
      </c>
    </row>
    <row r="4402" spans="2:8" x14ac:dyDescent="0.3">
      <c r="B4402" s="205">
        <v>45345</v>
      </c>
      <c r="C4402" s="81">
        <v>535.29998799999998</v>
      </c>
      <c r="D4402" s="62">
        <f t="shared" si="136"/>
        <v>5.1715782730925177</v>
      </c>
      <c r="E4402">
        <v>-1.163217924514824E-2</v>
      </c>
      <c r="G4402">
        <v>4395</v>
      </c>
      <c r="H4402">
        <f t="shared" ca="1" si="137"/>
        <v>8.0398982822011029E-3</v>
      </c>
    </row>
    <row r="4403" spans="2:8" x14ac:dyDescent="0.3">
      <c r="B4403" s="205">
        <v>40840</v>
      </c>
      <c r="C4403" s="81">
        <v>86.736320000000006</v>
      </c>
      <c r="D4403" s="62">
        <f t="shared" si="136"/>
        <v>-0.65905227014528289</v>
      </c>
      <c r="E4403">
        <v>-1.1645574420548217E-2</v>
      </c>
      <c r="G4403">
        <v>4396</v>
      </c>
      <c r="H4403">
        <f t="shared" ca="1" si="137"/>
        <v>-6.0272856133988416E-3</v>
      </c>
    </row>
    <row r="4404" spans="2:8" x14ac:dyDescent="0.3">
      <c r="B4404" s="205">
        <v>42725</v>
      </c>
      <c r="C4404" s="81">
        <v>254.397705</v>
      </c>
      <c r="D4404" s="62">
        <f t="shared" si="136"/>
        <v>-0.41939691624816022</v>
      </c>
      <c r="E4404">
        <v>-1.1651367955029419E-2</v>
      </c>
      <c r="G4404">
        <v>4397</v>
      </c>
      <c r="H4404">
        <f t="shared" ca="1" si="137"/>
        <v>-1.2718713856857154E-2</v>
      </c>
    </row>
    <row r="4405" spans="2:8" x14ac:dyDescent="0.3">
      <c r="B4405" s="205">
        <v>43801</v>
      </c>
      <c r="C4405" s="81">
        <v>438.16113300000001</v>
      </c>
      <c r="D4405" s="62">
        <f t="shared" si="136"/>
        <v>36.684751476174362</v>
      </c>
      <c r="E4405">
        <v>-1.1653305080682087E-2</v>
      </c>
      <c r="G4405">
        <v>4398</v>
      </c>
      <c r="H4405">
        <f t="shared" ca="1" si="137"/>
        <v>3.9002035585896107E-2</v>
      </c>
    </row>
    <row r="4406" spans="2:8" x14ac:dyDescent="0.3">
      <c r="B4406" s="205">
        <v>38307</v>
      </c>
      <c r="C4406" s="81">
        <v>11.627014000000001</v>
      </c>
      <c r="D4406" s="62">
        <f t="shared" si="136"/>
        <v>-0.95351676864860258</v>
      </c>
      <c r="E4406">
        <v>-1.165576658681374E-2</v>
      </c>
      <c r="G4406">
        <v>4399</v>
      </c>
      <c r="H4406">
        <f t="shared" ca="1" si="137"/>
        <v>2.1488224168251562E-2</v>
      </c>
    </row>
    <row r="4407" spans="2:8" x14ac:dyDescent="0.3">
      <c r="B4407" s="205">
        <v>42773</v>
      </c>
      <c r="C4407" s="81">
        <v>250.13351399999999</v>
      </c>
      <c r="D4407" s="62">
        <f t="shared" si="136"/>
        <v>-0.48850655845087354</v>
      </c>
      <c r="E4407">
        <v>-1.1664443973519135E-2</v>
      </c>
      <c r="G4407">
        <v>4400</v>
      </c>
      <c r="H4407">
        <f t="shared" ca="1" si="137"/>
        <v>2.5327786974036481E-2</v>
      </c>
    </row>
    <row r="4408" spans="2:8" x14ac:dyDescent="0.3">
      <c r="B4408" s="205">
        <v>44253</v>
      </c>
      <c r="C4408" s="81">
        <v>489.025848</v>
      </c>
      <c r="D4408" s="62">
        <f t="shared" si="136"/>
        <v>0.61289273420598256</v>
      </c>
      <c r="E4408">
        <v>-1.1688418109982257E-2</v>
      </c>
      <c r="G4408">
        <v>4401</v>
      </c>
      <c r="H4408">
        <f t="shared" ca="1" si="137"/>
        <v>-6.6517335259429738E-2</v>
      </c>
    </row>
    <row r="4409" spans="2:8" x14ac:dyDescent="0.3">
      <c r="B4409" s="205">
        <v>43175</v>
      </c>
      <c r="C4409" s="81">
        <v>303.19799799999998</v>
      </c>
      <c r="D4409" s="62">
        <f t="shared" si="136"/>
        <v>3.1169608882874291</v>
      </c>
      <c r="E4409">
        <v>-1.1690475033001505E-2</v>
      </c>
      <c r="G4409">
        <v>4402</v>
      </c>
      <c r="H4409">
        <f t="shared" ca="1" si="137"/>
        <v>-3.5313241845658441E-2</v>
      </c>
    </row>
    <row r="4410" spans="2:8" x14ac:dyDescent="0.3">
      <c r="B4410" s="205">
        <v>40226</v>
      </c>
      <c r="C4410" s="81">
        <v>73.646072000000004</v>
      </c>
      <c r="D4410" s="62">
        <f t="shared" si="136"/>
        <v>-0.71288788182163954</v>
      </c>
      <c r="E4410">
        <v>-1.172333095154663E-2</v>
      </c>
      <c r="G4410">
        <v>4403</v>
      </c>
      <c r="H4410">
        <f t="shared" ca="1" si="137"/>
        <v>2.3495561184221251E-2</v>
      </c>
    </row>
    <row r="4411" spans="2:8" x14ac:dyDescent="0.3">
      <c r="B4411" s="205">
        <v>42878</v>
      </c>
      <c r="C4411" s="81">
        <v>256.50631700000002</v>
      </c>
      <c r="D4411" s="62">
        <f t="shared" si="136"/>
        <v>43.532308044871492</v>
      </c>
      <c r="E4411">
        <v>-1.1735207069085332E-2</v>
      </c>
      <c r="G4411">
        <v>4404</v>
      </c>
      <c r="H4411">
        <f t="shared" ca="1" si="137"/>
        <v>4.7031179014452541E-3</v>
      </c>
    </row>
    <row r="4412" spans="2:8" x14ac:dyDescent="0.3">
      <c r="B4412" s="205">
        <v>37657</v>
      </c>
      <c r="C4412" s="81">
        <v>5.7600049999999996</v>
      </c>
      <c r="D4412" s="62">
        <f t="shared" si="136"/>
        <v>-0.85921866770577537</v>
      </c>
      <c r="E4412">
        <v>-1.1780221484565737E-2</v>
      </c>
      <c r="G4412">
        <v>4405</v>
      </c>
      <c r="H4412">
        <f t="shared" ca="1" si="137"/>
        <v>-5.7278495630455235E-2</v>
      </c>
    </row>
    <row r="4413" spans="2:8" x14ac:dyDescent="0.3">
      <c r="B4413" s="205">
        <v>39590</v>
      </c>
      <c r="C4413" s="81">
        <v>40.914551000000003</v>
      </c>
      <c r="D4413" s="62">
        <f t="shared" si="136"/>
        <v>8.89946639075129E-2</v>
      </c>
      <c r="E4413">
        <v>-1.1782870505784665E-2</v>
      </c>
      <c r="G4413">
        <v>4406</v>
      </c>
      <c r="H4413">
        <f t="shared" ca="1" si="137"/>
        <v>-1.0850426599272302E-2</v>
      </c>
    </row>
    <row r="4414" spans="2:8" x14ac:dyDescent="0.3">
      <c r="B4414" s="205">
        <v>39720</v>
      </c>
      <c r="C4414" s="81">
        <v>37.570937999999998</v>
      </c>
      <c r="D4414" s="62">
        <f t="shared" si="136"/>
        <v>-0.9152339430501879</v>
      </c>
      <c r="E4414">
        <v>-1.1804368872935683E-2</v>
      </c>
      <c r="G4414">
        <v>4407</v>
      </c>
      <c r="H4414">
        <f t="shared" ca="1" si="137"/>
        <v>-1.0272836231630372E-2</v>
      </c>
    </row>
    <row r="4415" spans="2:8" x14ac:dyDescent="0.3">
      <c r="B4415" s="205">
        <v>43768</v>
      </c>
      <c r="C4415" s="81">
        <v>443.23092700000001</v>
      </c>
      <c r="D4415" s="62">
        <f t="shared" si="136"/>
        <v>20.017013393949657</v>
      </c>
      <c r="E4415">
        <v>-1.1806375329551871E-2</v>
      </c>
      <c r="G4415">
        <v>4408</v>
      </c>
      <c r="H4415">
        <f t="shared" ca="1" si="137"/>
        <v>1.9503730202729275E-2</v>
      </c>
    </row>
    <row r="4416" spans="2:8" x14ac:dyDescent="0.3">
      <c r="B4416" s="205">
        <v>38601</v>
      </c>
      <c r="C4416" s="81">
        <v>21.089148999999999</v>
      </c>
      <c r="D4416" s="62">
        <f t="shared" si="136"/>
        <v>-0.86067509413101773</v>
      </c>
      <c r="E4416">
        <v>-1.1854615223431998E-2</v>
      </c>
      <c r="G4416">
        <v>4409</v>
      </c>
      <c r="H4416">
        <f t="shared" ca="1" si="137"/>
        <v>-2.3642080757500558E-2</v>
      </c>
    </row>
    <row r="4417" spans="2:8" x14ac:dyDescent="0.3">
      <c r="B4417" s="205">
        <v>41564</v>
      </c>
      <c r="C4417" s="81">
        <v>151.36668399999999</v>
      </c>
      <c r="D4417" s="62">
        <f t="shared" si="136"/>
        <v>0.65546628470131341</v>
      </c>
      <c r="E4417">
        <v>-1.1873497296076256E-2</v>
      </c>
      <c r="G4417">
        <v>4410</v>
      </c>
      <c r="H4417">
        <f t="shared" ca="1" si="137"/>
        <v>-2.8429623239706873E-2</v>
      </c>
    </row>
    <row r="4418" spans="2:8" x14ac:dyDescent="0.3">
      <c r="B4418" s="205">
        <v>40449</v>
      </c>
      <c r="C4418" s="81">
        <v>91.434471000000002</v>
      </c>
      <c r="D4418" s="62">
        <f t="shared" si="136"/>
        <v>-0.83840523047023785</v>
      </c>
      <c r="E4418">
        <v>-1.1876612626211801E-2</v>
      </c>
      <c r="G4418">
        <v>4411</v>
      </c>
      <c r="H4418">
        <f t="shared" ca="1" si="137"/>
        <v>1.6881972334834343E-2</v>
      </c>
    </row>
    <row r="4419" spans="2:8" x14ac:dyDescent="0.3">
      <c r="B4419" s="205">
        <v>45139</v>
      </c>
      <c r="C4419" s="81">
        <v>565.82568400000002</v>
      </c>
      <c r="D4419" s="62">
        <f t="shared" si="136"/>
        <v>5.2863456157212871E-2</v>
      </c>
      <c r="E4419">
        <v>-1.1900588048232862E-2</v>
      </c>
      <c r="G4419">
        <v>4412</v>
      </c>
      <c r="H4419">
        <f t="shared" ca="1" si="137"/>
        <v>2.550607505270237E-3</v>
      </c>
    </row>
    <row r="4420" spans="2:8" x14ac:dyDescent="0.3">
      <c r="B4420" s="205">
        <v>44610</v>
      </c>
      <c r="C4420" s="81">
        <v>537.41601600000001</v>
      </c>
      <c r="D4420" s="62">
        <f t="shared" si="136"/>
        <v>14.300110118221571</v>
      </c>
      <c r="E4420">
        <v>-1.1904913129917925E-2</v>
      </c>
      <c r="G4420">
        <v>4413</v>
      </c>
      <c r="H4420">
        <f t="shared" ca="1" si="137"/>
        <v>1.3805886464928609E-2</v>
      </c>
    </row>
    <row r="4421" spans="2:8" x14ac:dyDescent="0.3">
      <c r="B4421" s="205">
        <v>38873</v>
      </c>
      <c r="C4421" s="81">
        <v>35.124977000000001</v>
      </c>
      <c r="D4421" s="62">
        <f t="shared" si="136"/>
        <v>-0.93958088253379379</v>
      </c>
      <c r="E4421">
        <v>-1.193048655669012E-2</v>
      </c>
      <c r="G4421">
        <v>4414</v>
      </c>
      <c r="H4421">
        <f t="shared" ca="1" si="137"/>
        <v>2.6560995734552843E-2</v>
      </c>
    </row>
    <row r="4422" spans="2:8" x14ac:dyDescent="0.3">
      <c r="B4422" s="205">
        <v>44909</v>
      </c>
      <c r="C4422" s="81">
        <v>581.35534700000005</v>
      </c>
      <c r="D4422" s="62">
        <f t="shared" si="136"/>
        <v>3.0718850281985346</v>
      </c>
      <c r="E4422">
        <v>-1.1948717940089316E-2</v>
      </c>
      <c r="G4422">
        <v>4415</v>
      </c>
      <c r="H4422">
        <f t="shared" ca="1" si="137"/>
        <v>-2.1941176936142896E-2</v>
      </c>
    </row>
    <row r="4423" spans="2:8" x14ac:dyDescent="0.3">
      <c r="B4423" s="205">
        <v>41460</v>
      </c>
      <c r="C4423" s="81">
        <v>142.77302599999999</v>
      </c>
      <c r="D4423" s="62">
        <f t="shared" si="136"/>
        <v>2.5179369463145909</v>
      </c>
      <c r="E4423">
        <v>-1.1957113965269266E-2</v>
      </c>
      <c r="G4423">
        <v>4416</v>
      </c>
      <c r="H4423">
        <f t="shared" ca="1" si="137"/>
        <v>-1.773563715386341E-3</v>
      </c>
    </row>
    <row r="4424" spans="2:8" x14ac:dyDescent="0.3">
      <c r="B4424" s="205">
        <v>39700</v>
      </c>
      <c r="C4424" s="81">
        <v>40.584305000000001</v>
      </c>
      <c r="D4424" s="62">
        <f t="shared" ref="D4424:D4487" si="138">(C4424-C4425)/C4425</f>
        <v>-0.82358120234453713</v>
      </c>
      <c r="E4424">
        <v>-1.1966884195106751E-2</v>
      </c>
      <c r="G4424">
        <v>4417</v>
      </c>
      <c r="H4424">
        <f t="shared" ca="1" si="137"/>
        <v>1.3374535304055291E-3</v>
      </c>
    </row>
    <row r="4425" spans="2:8" x14ac:dyDescent="0.3">
      <c r="B4425" s="205">
        <v>42387</v>
      </c>
      <c r="C4425" s="81">
        <v>230.045242</v>
      </c>
      <c r="D4425" s="62">
        <f t="shared" si="138"/>
        <v>4.9372072822714861</v>
      </c>
      <c r="E4425">
        <v>-1.1985607615993243E-2</v>
      </c>
      <c r="G4425">
        <v>4418</v>
      </c>
      <c r="H4425">
        <f t="shared" ref="H4425:H4488" ca="1" si="139">_xlfn.NORM.INV(RAND(),N$10,N$11)</f>
        <v>-1.7443826693364372E-2</v>
      </c>
    </row>
    <row r="4426" spans="2:8" x14ac:dyDescent="0.3">
      <c r="B4426" s="205">
        <v>39653</v>
      </c>
      <c r="C4426" s="81">
        <v>38.746372000000001</v>
      </c>
      <c r="D4426" s="62">
        <f t="shared" si="138"/>
        <v>3.8476102671865129</v>
      </c>
      <c r="E4426">
        <v>-1.1988871836557559E-2</v>
      </c>
      <c r="G4426">
        <v>4419</v>
      </c>
      <c r="H4426">
        <f t="shared" ca="1" si="139"/>
        <v>-6.096377927701771E-2</v>
      </c>
    </row>
    <row r="4427" spans="2:8" x14ac:dyDescent="0.3">
      <c r="B4427" s="205">
        <v>37874</v>
      </c>
      <c r="C4427" s="81">
        <v>7.9928809999999997</v>
      </c>
      <c r="D4427" s="62">
        <f t="shared" si="138"/>
        <v>-0.98016331126591905</v>
      </c>
      <c r="E4427">
        <v>-1.1990654006905408E-2</v>
      </c>
      <c r="G4427">
        <v>4420</v>
      </c>
      <c r="H4427">
        <f t="shared" ca="1" si="139"/>
        <v>2.826071312322212E-2</v>
      </c>
    </row>
    <row r="4428" spans="2:8" x14ac:dyDescent="0.3">
      <c r="B4428" s="205">
        <v>43549</v>
      </c>
      <c r="C4428" s="81">
        <v>402.934235</v>
      </c>
      <c r="D4428" s="62">
        <f t="shared" si="138"/>
        <v>4.602479327926452</v>
      </c>
      <c r="E4428">
        <v>-1.1998405747586708E-2</v>
      </c>
      <c r="G4428">
        <v>4421</v>
      </c>
      <c r="H4428">
        <f t="shared" ca="1" si="139"/>
        <v>-1.5293769759649467E-3</v>
      </c>
    </row>
    <row r="4429" spans="2:8" x14ac:dyDescent="0.3">
      <c r="B4429" s="205">
        <v>40253</v>
      </c>
      <c r="C4429" s="81">
        <v>71.920699999999997</v>
      </c>
      <c r="D4429" s="62">
        <f t="shared" si="138"/>
        <v>6.842676481403049</v>
      </c>
      <c r="E4429">
        <v>-1.2000993923920206E-2</v>
      </c>
      <c r="G4429">
        <v>4422</v>
      </c>
      <c r="H4429">
        <f t="shared" ca="1" si="139"/>
        <v>-5.8023714993465144E-4</v>
      </c>
    </row>
    <row r="4430" spans="2:8" x14ac:dyDescent="0.3">
      <c r="B4430" s="205">
        <v>38196</v>
      </c>
      <c r="C4430" s="81">
        <v>9.1704279999999994</v>
      </c>
      <c r="D4430" s="62">
        <f t="shared" si="138"/>
        <v>-0.98096033699884688</v>
      </c>
      <c r="E4430">
        <v>-1.2017167474451392E-2</v>
      </c>
      <c r="G4430">
        <v>4423</v>
      </c>
      <c r="H4430">
        <f t="shared" ca="1" si="139"/>
        <v>2.6411444873984124E-2</v>
      </c>
    </row>
    <row r="4431" spans="2:8" x14ac:dyDescent="0.3">
      <c r="B4431" s="205">
        <v>44103</v>
      </c>
      <c r="C4431" s="81">
        <v>481.64865099999997</v>
      </c>
      <c r="D4431" s="62">
        <f t="shared" si="138"/>
        <v>0.10497268534971899</v>
      </c>
      <c r="E4431">
        <v>-1.2021815398886292E-2</v>
      </c>
      <c r="G4431">
        <v>4424</v>
      </c>
      <c r="H4431">
        <f t="shared" ca="1" si="139"/>
        <v>-3.8473424340190257E-3</v>
      </c>
    </row>
    <row r="4432" spans="2:8" x14ac:dyDescent="0.3">
      <c r="B4432" s="205">
        <v>43810</v>
      </c>
      <c r="C4432" s="81">
        <v>435.891907</v>
      </c>
      <c r="D4432" s="62">
        <f t="shared" si="138"/>
        <v>3.603351657068921</v>
      </c>
      <c r="E4432">
        <v>-1.2037623720106571E-2</v>
      </c>
      <c r="G4432">
        <v>4425</v>
      </c>
      <c r="H4432">
        <f t="shared" ca="1" si="139"/>
        <v>-1.7075408735498794E-2</v>
      </c>
    </row>
    <row r="4433" spans="2:8" x14ac:dyDescent="0.3">
      <c r="B4433" s="205">
        <v>40801</v>
      </c>
      <c r="C4433" s="81">
        <v>94.690117000000001</v>
      </c>
      <c r="D4433" s="62">
        <f t="shared" si="138"/>
        <v>-0.65751576988914862</v>
      </c>
      <c r="E4433">
        <v>-1.2053671096139926E-2</v>
      </c>
      <c r="G4433">
        <v>4426</v>
      </c>
      <c r="H4433">
        <f t="shared" ca="1" si="139"/>
        <v>-8.9502019902298327E-4</v>
      </c>
    </row>
    <row r="4434" spans="2:8" x14ac:dyDescent="0.3">
      <c r="B4434" s="205">
        <v>42207</v>
      </c>
      <c r="C4434" s="81">
        <v>276.48022500000002</v>
      </c>
      <c r="D4434" s="62">
        <f t="shared" si="138"/>
        <v>-0.46669413655138925</v>
      </c>
      <c r="E4434">
        <v>-1.2075964378764133E-2</v>
      </c>
      <c r="G4434">
        <v>4427</v>
      </c>
      <c r="H4434">
        <f t="shared" ca="1" si="139"/>
        <v>4.4640145162478967E-2</v>
      </c>
    </row>
    <row r="4435" spans="2:8" x14ac:dyDescent="0.3">
      <c r="B4435" s="205">
        <v>44998</v>
      </c>
      <c r="C4435" s="81">
        <v>518.42712400000005</v>
      </c>
      <c r="D4435" s="62">
        <f t="shared" si="138"/>
        <v>2.3850251826755304</v>
      </c>
      <c r="E4435">
        <v>-1.2076658550658198E-2</v>
      </c>
      <c r="G4435">
        <v>4428</v>
      </c>
      <c r="H4435">
        <f t="shared" ca="1" si="139"/>
        <v>2.253757223200035E-4</v>
      </c>
    </row>
    <row r="4436" spans="2:8" x14ac:dyDescent="0.3">
      <c r="B4436" s="205">
        <v>41660</v>
      </c>
      <c r="C4436" s="81">
        <v>153.15310700000001</v>
      </c>
      <c r="D4436" s="62">
        <f t="shared" si="138"/>
        <v>0.7567326747346339</v>
      </c>
      <c r="E4436">
        <v>-1.2076980057680129E-2</v>
      </c>
      <c r="G4436">
        <v>4429</v>
      </c>
      <c r="H4436">
        <f t="shared" ca="1" si="139"/>
        <v>-8.3719342177399972E-3</v>
      </c>
    </row>
    <row r="4437" spans="2:8" x14ac:dyDescent="0.3">
      <c r="B4437" s="205">
        <v>40836</v>
      </c>
      <c r="C4437" s="81">
        <v>87.180655999999999</v>
      </c>
      <c r="D4437" s="62">
        <f t="shared" si="138"/>
        <v>0.44341009111229984</v>
      </c>
      <c r="E4437">
        <v>-1.2084591665723636E-2</v>
      </c>
      <c r="G4437">
        <v>4430</v>
      </c>
      <c r="H4437">
        <f t="shared" ca="1" si="139"/>
        <v>-1.4975866361884128E-2</v>
      </c>
    </row>
    <row r="4438" spans="2:8" x14ac:dyDescent="0.3">
      <c r="B4438" s="205">
        <v>40093</v>
      </c>
      <c r="C4438" s="81">
        <v>60.399090000000001</v>
      </c>
      <c r="D4438" s="62">
        <f t="shared" si="138"/>
        <v>6.6232177935652006</v>
      </c>
      <c r="E4438">
        <v>-1.2086744670462973E-2</v>
      </c>
      <c r="G4438">
        <v>4431</v>
      </c>
      <c r="H4438">
        <f t="shared" ca="1" si="139"/>
        <v>2.6752851262334294E-2</v>
      </c>
    </row>
    <row r="4439" spans="2:8" x14ac:dyDescent="0.3">
      <c r="B4439" s="205">
        <v>37845</v>
      </c>
      <c r="C4439" s="81">
        <v>7.923044</v>
      </c>
      <c r="D4439" s="62">
        <f t="shared" si="138"/>
        <v>-0.80385829364000627</v>
      </c>
      <c r="E4439">
        <v>-1.2095066275796134E-2</v>
      </c>
      <c r="G4439">
        <v>4432</v>
      </c>
      <c r="H4439">
        <f t="shared" ca="1" si="139"/>
        <v>-2.7027515986216975E-3</v>
      </c>
    </row>
    <row r="4440" spans="2:8" x14ac:dyDescent="0.3">
      <c r="B4440" s="205">
        <v>39899</v>
      </c>
      <c r="C4440" s="81">
        <v>40.394489</v>
      </c>
      <c r="D4440" s="62">
        <f t="shared" si="138"/>
        <v>-0.92724082955149423</v>
      </c>
      <c r="E4440">
        <v>-1.2124572630561926E-2</v>
      </c>
      <c r="G4440">
        <v>4433</v>
      </c>
      <c r="H4440">
        <f t="shared" ca="1" si="139"/>
        <v>3.0087788430410305E-2</v>
      </c>
    </row>
    <row r="4441" spans="2:8" x14ac:dyDescent="0.3">
      <c r="B4441" s="205">
        <v>45163</v>
      </c>
      <c r="C4441" s="81">
        <v>555.18072500000005</v>
      </c>
      <c r="D4441" s="62">
        <f t="shared" si="138"/>
        <v>0.96364207103903643</v>
      </c>
      <c r="E4441">
        <v>-1.2126108601316497E-2</v>
      </c>
      <c r="G4441">
        <v>4434</v>
      </c>
      <c r="H4441">
        <f t="shared" ca="1" si="139"/>
        <v>-9.6075182122340591E-3</v>
      </c>
    </row>
    <row r="4442" spans="2:8" x14ac:dyDescent="0.3">
      <c r="B4442" s="205">
        <v>42226</v>
      </c>
      <c r="C4442" s="81">
        <v>282.73010299999999</v>
      </c>
      <c r="D4442" s="62">
        <f t="shared" si="138"/>
        <v>1.4139615139727917</v>
      </c>
      <c r="E4442">
        <v>-1.2132077945472599E-2</v>
      </c>
      <c r="G4442">
        <v>4435</v>
      </c>
      <c r="H4442">
        <f t="shared" ca="1" si="139"/>
        <v>-1.1898279827076289E-3</v>
      </c>
    </row>
    <row r="4443" spans="2:8" x14ac:dyDescent="0.3">
      <c r="B4443" s="205">
        <v>41201</v>
      </c>
      <c r="C4443" s="81">
        <v>117.122871</v>
      </c>
      <c r="D4443" s="62">
        <f t="shared" si="138"/>
        <v>0.57078312804618447</v>
      </c>
      <c r="E4443">
        <v>-1.2139630842795292E-2</v>
      </c>
      <c r="G4443">
        <v>4436</v>
      </c>
      <c r="H4443">
        <f t="shared" ca="1" si="139"/>
        <v>5.4950008343685838E-2</v>
      </c>
    </row>
    <row r="4444" spans="2:8" x14ac:dyDescent="0.3">
      <c r="B4444" s="205">
        <v>40224</v>
      </c>
      <c r="C4444" s="81">
        <v>74.563361999999998</v>
      </c>
      <c r="D4444" s="62">
        <f t="shared" si="138"/>
        <v>0.31899541234596923</v>
      </c>
      <c r="E4444">
        <v>-1.2152742333635494E-2</v>
      </c>
      <c r="G4444">
        <v>4437</v>
      </c>
      <c r="H4444">
        <f t="shared" ca="1" si="139"/>
        <v>7.2888183378750125E-3</v>
      </c>
    </row>
    <row r="4445" spans="2:8" x14ac:dyDescent="0.3">
      <c r="B4445" s="205">
        <v>40008</v>
      </c>
      <c r="C4445" s="81">
        <v>56.530417999999997</v>
      </c>
      <c r="D4445" s="62">
        <f t="shared" si="138"/>
        <v>-0.86496362589375297</v>
      </c>
      <c r="E4445">
        <v>-1.2153048846582365E-2</v>
      </c>
      <c r="G4445">
        <v>4438</v>
      </c>
      <c r="H4445">
        <f t="shared" ca="1" si="139"/>
        <v>-1.9267754566420704E-2</v>
      </c>
    </row>
    <row r="4446" spans="2:8" x14ac:dyDescent="0.3">
      <c r="B4446" s="205">
        <v>43705</v>
      </c>
      <c r="C4446" s="81">
        <v>418.63104199999998</v>
      </c>
      <c r="D4446" s="62">
        <f t="shared" si="138"/>
        <v>26.8141716582515</v>
      </c>
      <c r="E4446">
        <v>-1.2155049905536964E-2</v>
      </c>
      <c r="G4446">
        <v>4439</v>
      </c>
      <c r="H4446">
        <f t="shared" ca="1" si="139"/>
        <v>-1.5896847237209615E-2</v>
      </c>
    </row>
    <row r="4447" spans="2:8" x14ac:dyDescent="0.3">
      <c r="B4447" s="205">
        <v>38450</v>
      </c>
      <c r="C4447" s="81">
        <v>15.050998</v>
      </c>
      <c r="D4447" s="62">
        <f t="shared" si="138"/>
        <v>-0.97378227851839116</v>
      </c>
      <c r="E4447">
        <v>-1.2175621297052732E-2</v>
      </c>
      <c r="G4447">
        <v>4440</v>
      </c>
      <c r="H4447">
        <f t="shared" ca="1" si="139"/>
        <v>-3.9907759938438252E-2</v>
      </c>
    </row>
    <row r="4448" spans="2:8" x14ac:dyDescent="0.3">
      <c r="B4448" s="205">
        <v>44911</v>
      </c>
      <c r="C4448" s="81">
        <v>574.077271</v>
      </c>
      <c r="D4448" s="62">
        <f t="shared" si="138"/>
        <v>57.397108430156244</v>
      </c>
      <c r="E4448">
        <v>-1.2182617591126205E-2</v>
      </c>
      <c r="G4448">
        <v>4441</v>
      </c>
      <c r="H4448">
        <f t="shared" ca="1" si="139"/>
        <v>5.3469871847930645E-2</v>
      </c>
    </row>
    <row r="4449" spans="2:8" x14ac:dyDescent="0.3">
      <c r="B4449" s="205">
        <v>38127</v>
      </c>
      <c r="C4449" s="81">
        <v>9.8305769999999999</v>
      </c>
      <c r="D4449" s="62">
        <f t="shared" si="138"/>
        <v>-0.91571006781485853</v>
      </c>
      <c r="E4449">
        <v>-1.219014434642186E-2</v>
      </c>
      <c r="G4449">
        <v>4442</v>
      </c>
      <c r="H4449">
        <f t="shared" ca="1" si="139"/>
        <v>1.7265024053127062E-2</v>
      </c>
    </row>
    <row r="4450" spans="2:8" x14ac:dyDescent="0.3">
      <c r="B4450" s="205">
        <v>41192</v>
      </c>
      <c r="C4450" s="81">
        <v>116.628128</v>
      </c>
      <c r="D4450" s="62">
        <f t="shared" si="138"/>
        <v>1.5165542862464509</v>
      </c>
      <c r="E4450">
        <v>-1.2190366193591437E-2</v>
      </c>
      <c r="G4450">
        <v>4443</v>
      </c>
      <c r="H4450">
        <f t="shared" ca="1" si="139"/>
        <v>1.7980433618114348E-2</v>
      </c>
    </row>
    <row r="4451" spans="2:8" x14ac:dyDescent="0.3">
      <c r="B4451" s="205">
        <v>39415</v>
      </c>
      <c r="C4451" s="81">
        <v>46.344372</v>
      </c>
      <c r="D4451" s="62">
        <f t="shared" si="138"/>
        <v>-0.90566252081974141</v>
      </c>
      <c r="E4451">
        <v>-1.2206012476234162E-2</v>
      </c>
      <c r="G4451">
        <v>4444</v>
      </c>
      <c r="H4451">
        <f t="shared" ca="1" si="139"/>
        <v>-2.1333644897074681E-2</v>
      </c>
    </row>
    <row r="4452" spans="2:8" x14ac:dyDescent="0.3">
      <c r="B4452" s="205">
        <v>44153</v>
      </c>
      <c r="C4452" s="81">
        <v>491.261505</v>
      </c>
      <c r="D4452" s="62">
        <f t="shared" si="138"/>
        <v>-0.12768284712366265</v>
      </c>
      <c r="E4452">
        <v>-1.221539726801168E-2</v>
      </c>
      <c r="G4452">
        <v>4445</v>
      </c>
      <c r="H4452">
        <f t="shared" ca="1" si="139"/>
        <v>-1.0574660238934872E-2</v>
      </c>
    </row>
    <row r="4453" spans="2:8" x14ac:dyDescent="0.3">
      <c r="B4453" s="205">
        <v>44565</v>
      </c>
      <c r="C4453" s="81">
        <v>563.16845699999999</v>
      </c>
      <c r="D4453" s="62">
        <f t="shared" si="138"/>
        <v>0.13774660099367689</v>
      </c>
      <c r="E4453">
        <v>-1.2217224524994134E-2</v>
      </c>
      <c r="G4453">
        <v>4446</v>
      </c>
      <c r="H4453">
        <f t="shared" ca="1" si="139"/>
        <v>-1.4353779779152254E-2</v>
      </c>
    </row>
    <row r="4454" spans="2:8" x14ac:dyDescent="0.3">
      <c r="B4454" s="205">
        <v>44690</v>
      </c>
      <c r="C4454" s="81">
        <v>494.98584</v>
      </c>
      <c r="D4454" s="62">
        <f t="shared" si="138"/>
        <v>1.8594082664842324</v>
      </c>
      <c r="E4454">
        <v>-1.2235838564881559E-2</v>
      </c>
      <c r="G4454">
        <v>4447</v>
      </c>
      <c r="H4454">
        <f t="shared" ca="1" si="139"/>
        <v>-1.4290066898152876E-2</v>
      </c>
    </row>
    <row r="4455" spans="2:8" x14ac:dyDescent="0.3">
      <c r="B4455" s="205">
        <v>41801</v>
      </c>
      <c r="C4455" s="81">
        <v>173.107788</v>
      </c>
      <c r="D4455" s="62">
        <f t="shared" si="138"/>
        <v>30.29699658171177</v>
      </c>
      <c r="E4455">
        <v>-1.2246023416350685E-2</v>
      </c>
      <c r="G4455">
        <v>4448</v>
      </c>
      <c r="H4455">
        <f t="shared" ca="1" si="139"/>
        <v>2.7280147698573644E-2</v>
      </c>
    </row>
    <row r="4456" spans="2:8" x14ac:dyDescent="0.3">
      <c r="B4456" s="205">
        <v>37666</v>
      </c>
      <c r="C4456" s="81">
        <v>5.5311310000000002</v>
      </c>
      <c r="D4456" s="62">
        <f t="shared" si="138"/>
        <v>-0.97741774000322734</v>
      </c>
      <c r="E4456">
        <v>-1.2261348278650285E-2</v>
      </c>
      <c r="G4456">
        <v>4449</v>
      </c>
      <c r="H4456">
        <f t="shared" ca="1" si="139"/>
        <v>1.3522513044120551E-2</v>
      </c>
    </row>
    <row r="4457" spans="2:8" x14ac:dyDescent="0.3">
      <c r="B4457" s="205">
        <v>42116</v>
      </c>
      <c r="C4457" s="81">
        <v>244.932571</v>
      </c>
      <c r="D4457" s="62">
        <f t="shared" si="138"/>
        <v>4.7954352098297957</v>
      </c>
      <c r="E4457">
        <v>-1.2288083164462421E-2</v>
      </c>
      <c r="G4457">
        <v>4450</v>
      </c>
      <c r="H4457">
        <f t="shared" ca="1" si="139"/>
        <v>9.3625879701544142E-4</v>
      </c>
    </row>
    <row r="4458" spans="2:8" x14ac:dyDescent="0.3">
      <c r="B4458" s="205">
        <v>39087</v>
      </c>
      <c r="C4458" s="81">
        <v>42.263016</v>
      </c>
      <c r="D4458" s="62">
        <f t="shared" si="138"/>
        <v>4.4272123557993961</v>
      </c>
      <c r="E4458">
        <v>-1.2301068879932877E-2</v>
      </c>
      <c r="G4458">
        <v>4451</v>
      </c>
      <c r="H4458">
        <f t="shared" ca="1" si="139"/>
        <v>-1.3531890972659472E-2</v>
      </c>
    </row>
    <row r="4459" spans="2:8" x14ac:dyDescent="0.3">
      <c r="B4459" s="205">
        <v>37901</v>
      </c>
      <c r="C4459" s="81">
        <v>7.787242</v>
      </c>
      <c r="D4459" s="62">
        <f t="shared" si="138"/>
        <v>-0.82271803575411351</v>
      </c>
      <c r="E4459">
        <v>-1.2303272197055268E-2</v>
      </c>
      <c r="G4459">
        <v>4452</v>
      </c>
      <c r="H4459">
        <f t="shared" ca="1" si="139"/>
        <v>-1.409048170349261E-2</v>
      </c>
    </row>
    <row r="4460" spans="2:8" x14ac:dyDescent="0.3">
      <c r="B4460" s="205">
        <v>39274</v>
      </c>
      <c r="C4460" s="81">
        <v>43.925742999999997</v>
      </c>
      <c r="D4460" s="62">
        <f t="shared" si="138"/>
        <v>-0.5036322543243833</v>
      </c>
      <c r="E4460">
        <v>-1.2316302933891568E-2</v>
      </c>
      <c r="G4460">
        <v>4453</v>
      </c>
      <c r="H4460">
        <f t="shared" ca="1" si="139"/>
        <v>-7.8870772366841195E-3</v>
      </c>
    </row>
    <row r="4461" spans="2:8" x14ac:dyDescent="0.3">
      <c r="B4461" s="205">
        <v>40550</v>
      </c>
      <c r="C4461" s="81">
        <v>88.494354000000001</v>
      </c>
      <c r="D4461" s="62">
        <f t="shared" si="138"/>
        <v>-0.84211069427677254</v>
      </c>
      <c r="E4461">
        <v>-1.2327254781427868E-2</v>
      </c>
      <c r="G4461">
        <v>4454</v>
      </c>
      <c r="H4461">
        <f t="shared" ca="1" si="139"/>
        <v>-1.4539836080536991E-2</v>
      </c>
    </row>
    <row r="4462" spans="2:8" x14ac:dyDescent="0.3">
      <c r="B4462" s="205">
        <v>44827</v>
      </c>
      <c r="C4462" s="81">
        <v>560.483521</v>
      </c>
      <c r="D4462" s="62">
        <f t="shared" si="138"/>
        <v>5.067183929961443</v>
      </c>
      <c r="E4462">
        <v>-1.2333990379328611E-2</v>
      </c>
      <c r="G4462">
        <v>4455</v>
      </c>
      <c r="H4462">
        <f t="shared" ca="1" si="139"/>
        <v>-8.36455938780261E-3</v>
      </c>
    </row>
    <row r="4463" spans="2:8" x14ac:dyDescent="0.3">
      <c r="B4463" s="205">
        <v>40774</v>
      </c>
      <c r="C4463" s="81">
        <v>92.379517000000007</v>
      </c>
      <c r="D4463" s="62">
        <f t="shared" si="138"/>
        <v>-5.0214154158120623E-3</v>
      </c>
      <c r="E4463">
        <v>-1.2351592568932023E-2</v>
      </c>
      <c r="G4463">
        <v>4456</v>
      </c>
      <c r="H4463">
        <f t="shared" ca="1" si="139"/>
        <v>-1.4898326809562559E-2</v>
      </c>
    </row>
    <row r="4464" spans="2:8" x14ac:dyDescent="0.3">
      <c r="B4464" s="205">
        <v>40973</v>
      </c>
      <c r="C4464" s="81">
        <v>92.845733999999993</v>
      </c>
      <c r="D4464" s="62">
        <f t="shared" si="138"/>
        <v>14.404266339973923</v>
      </c>
      <c r="E4464">
        <v>-1.2357260185282474E-2</v>
      </c>
      <c r="G4464">
        <v>4457</v>
      </c>
      <c r="H4464">
        <f t="shared" ca="1" si="139"/>
        <v>-8.3092127359241513E-3</v>
      </c>
    </row>
    <row r="4465" spans="2:8" x14ac:dyDescent="0.3">
      <c r="B4465" s="205">
        <v>37460</v>
      </c>
      <c r="C4465" s="81">
        <v>6.0272740000000002</v>
      </c>
      <c r="D4465" s="62">
        <f t="shared" si="138"/>
        <v>-0.98869078090484386</v>
      </c>
      <c r="E4465">
        <v>-1.236090398542675E-2</v>
      </c>
      <c r="G4465">
        <v>4458</v>
      </c>
      <c r="H4465">
        <f t="shared" ca="1" si="139"/>
        <v>3.5555263699065792E-3</v>
      </c>
    </row>
    <row r="4466" spans="2:8" x14ac:dyDescent="0.3">
      <c r="B4466" s="205">
        <v>44615</v>
      </c>
      <c r="C4466" s="81">
        <v>532.952271</v>
      </c>
      <c r="D4466" s="62">
        <f t="shared" si="138"/>
        <v>12.321405591642106</v>
      </c>
      <c r="E4466">
        <v>-1.2362588129585161E-2</v>
      </c>
      <c r="G4466">
        <v>4459</v>
      </c>
      <c r="H4466">
        <f t="shared" ca="1" si="139"/>
        <v>-3.2841488160208895E-3</v>
      </c>
    </row>
    <row r="4467" spans="2:8" x14ac:dyDescent="0.3">
      <c r="B4467" s="205">
        <v>39070</v>
      </c>
      <c r="C4467" s="81">
        <v>40.007210000000001</v>
      </c>
      <c r="D4467" s="62">
        <f t="shared" si="138"/>
        <v>-0.54609944768556129</v>
      </c>
      <c r="E4467">
        <v>-1.2375104320680123E-2</v>
      </c>
      <c r="G4467">
        <v>4460</v>
      </c>
      <c r="H4467">
        <f t="shared" ca="1" si="139"/>
        <v>4.4260391026150186E-3</v>
      </c>
    </row>
    <row r="4468" spans="2:8" x14ac:dyDescent="0.3">
      <c r="B4468" s="205">
        <v>40533</v>
      </c>
      <c r="C4468" s="81">
        <v>88.140915000000007</v>
      </c>
      <c r="D4468" s="62">
        <f t="shared" si="138"/>
        <v>2.9814495017954736</v>
      </c>
      <c r="E4468">
        <v>-1.2375897394921325E-2</v>
      </c>
      <c r="G4468">
        <v>4461</v>
      </c>
      <c r="H4468">
        <f t="shared" ca="1" si="139"/>
        <v>6.6174219242738877E-2</v>
      </c>
    </row>
    <row r="4469" spans="2:8" x14ac:dyDescent="0.3">
      <c r="B4469" s="205">
        <v>38624</v>
      </c>
      <c r="C4469" s="81">
        <v>22.137896000000001</v>
      </c>
      <c r="D4469" s="62">
        <f t="shared" si="138"/>
        <v>-0.40807712477393354</v>
      </c>
      <c r="E4469">
        <v>-1.2379531418327389E-2</v>
      </c>
      <c r="G4469">
        <v>4462</v>
      </c>
      <c r="H4469">
        <f t="shared" ca="1" si="139"/>
        <v>-2.1227540881055263E-2</v>
      </c>
    </row>
    <row r="4470" spans="2:8" x14ac:dyDescent="0.3">
      <c r="B4470" s="205">
        <v>39624</v>
      </c>
      <c r="C4470" s="81">
        <v>37.399966999999997</v>
      </c>
      <c r="D4470" s="62">
        <f t="shared" si="138"/>
        <v>-0.79910902733871259</v>
      </c>
      <c r="E4470">
        <v>-1.2415714624013148E-2</v>
      </c>
      <c r="G4470">
        <v>4463</v>
      </c>
      <c r="H4470">
        <f t="shared" ca="1" si="139"/>
        <v>-1.8192622067451081E-2</v>
      </c>
    </row>
    <row r="4471" spans="2:8" x14ac:dyDescent="0.3">
      <c r="B4471" s="205">
        <v>41858</v>
      </c>
      <c r="C4471" s="81">
        <v>186.17047099999999</v>
      </c>
      <c r="D4471" s="62">
        <f t="shared" si="138"/>
        <v>0.62894106910009684</v>
      </c>
      <c r="E4471">
        <v>-1.2420757535920908E-2</v>
      </c>
      <c r="G4471">
        <v>4464</v>
      </c>
      <c r="H4471">
        <f t="shared" ca="1" si="139"/>
        <v>3.0529633127074567E-2</v>
      </c>
    </row>
    <row r="4472" spans="2:8" x14ac:dyDescent="0.3">
      <c r="B4472" s="205">
        <v>41165</v>
      </c>
      <c r="C4472" s="81">
        <v>114.289261</v>
      </c>
      <c r="D4472" s="62">
        <f t="shared" si="138"/>
        <v>-0.29930152251623804</v>
      </c>
      <c r="E4472">
        <v>-1.2436801033563474E-2</v>
      </c>
      <c r="G4472">
        <v>4465</v>
      </c>
      <c r="H4472">
        <f t="shared" ca="1" si="139"/>
        <v>2.719315051976454E-2</v>
      </c>
    </row>
    <row r="4473" spans="2:8" x14ac:dyDescent="0.3">
      <c r="B4473" s="205">
        <v>41788</v>
      </c>
      <c r="C4473" s="81">
        <v>163.10762</v>
      </c>
      <c r="D4473" s="62">
        <f t="shared" si="138"/>
        <v>-0.71823049457766919</v>
      </c>
      <c r="E4473">
        <v>-1.2441236262880427E-2</v>
      </c>
      <c r="G4473">
        <v>4466</v>
      </c>
      <c r="H4473">
        <f t="shared" ca="1" si="139"/>
        <v>1.736380792009367E-2</v>
      </c>
    </row>
    <row r="4474" spans="2:8" x14ac:dyDescent="0.3">
      <c r="B4474" s="205">
        <v>44792</v>
      </c>
      <c r="C4474" s="81">
        <v>578.86895800000002</v>
      </c>
      <c r="D4474" s="62">
        <f t="shared" si="138"/>
        <v>57.281320464374708</v>
      </c>
      <c r="E4474">
        <v>-1.2445190263932883E-2</v>
      </c>
      <c r="G4474">
        <v>4467</v>
      </c>
      <c r="H4474">
        <f t="shared" ca="1" si="139"/>
        <v>4.466212347432863E-2</v>
      </c>
    </row>
    <row r="4475" spans="2:8" x14ac:dyDescent="0.3">
      <c r="B4475" s="205">
        <v>38121</v>
      </c>
      <c r="C4475" s="81">
        <v>9.9323239999999995</v>
      </c>
      <c r="D4475" s="62">
        <f t="shared" si="138"/>
        <v>-0.92297547540658154</v>
      </c>
      <c r="E4475">
        <v>-1.2451337571739628E-2</v>
      </c>
      <c r="G4475">
        <v>4468</v>
      </c>
      <c r="H4475">
        <f t="shared" ca="1" si="139"/>
        <v>-9.740989238227641E-3</v>
      </c>
    </row>
    <row r="4476" spans="2:8" x14ac:dyDescent="0.3">
      <c r="B4476" s="205">
        <v>41387</v>
      </c>
      <c r="C4476" s="81">
        <v>128.95015000000001</v>
      </c>
      <c r="D4476" s="62">
        <f t="shared" si="138"/>
        <v>-0.76616166979066092</v>
      </c>
      <c r="E4476">
        <v>-1.2465360702446887E-2</v>
      </c>
      <c r="G4476">
        <v>4469</v>
      </c>
      <c r="H4476">
        <f t="shared" ca="1" si="139"/>
        <v>-1.1425189150900582E-2</v>
      </c>
    </row>
    <row r="4477" spans="2:8" x14ac:dyDescent="0.3">
      <c r="B4477" s="205">
        <v>45194</v>
      </c>
      <c r="C4477" s="81">
        <v>551.45001200000002</v>
      </c>
      <c r="D4477" s="62">
        <f t="shared" si="138"/>
        <v>13.81237617853005</v>
      </c>
      <c r="E4477">
        <v>-1.2471014314700124E-2</v>
      </c>
      <c r="G4477">
        <v>4470</v>
      </c>
      <c r="H4477">
        <f t="shared" ca="1" si="139"/>
        <v>2.870852906217207E-2</v>
      </c>
    </row>
    <row r="4478" spans="2:8" x14ac:dyDescent="0.3">
      <c r="B4478" s="205">
        <v>39728</v>
      </c>
      <c r="C4478" s="81">
        <v>37.229004000000003</v>
      </c>
      <c r="D4478" s="62">
        <f t="shared" si="138"/>
        <v>-0.6241631766226835</v>
      </c>
      <c r="E4478">
        <v>-1.2471311696530492E-2</v>
      </c>
      <c r="G4478">
        <v>4471</v>
      </c>
      <c r="H4478">
        <f t="shared" ca="1" si="139"/>
        <v>3.014520008886212E-2</v>
      </c>
    </row>
    <row r="4479" spans="2:8" x14ac:dyDescent="0.3">
      <c r="B4479" s="205">
        <v>41025</v>
      </c>
      <c r="C4479" s="81">
        <v>99.056297000000001</v>
      </c>
      <c r="D4479" s="62">
        <f t="shared" si="138"/>
        <v>9.1409203480064818</v>
      </c>
      <c r="E4479">
        <v>-1.2472127788291654E-2</v>
      </c>
      <c r="G4479">
        <v>4472</v>
      </c>
      <c r="H4479">
        <f t="shared" ca="1" si="139"/>
        <v>-9.4500060818887045E-3</v>
      </c>
    </row>
    <row r="4480" spans="2:8" x14ac:dyDescent="0.3">
      <c r="B4480" s="205">
        <v>38280</v>
      </c>
      <c r="C4480" s="81">
        <v>9.7679790000000004</v>
      </c>
      <c r="D4480" s="62">
        <f t="shared" si="138"/>
        <v>-0.88936274913228064</v>
      </c>
      <c r="E4480">
        <v>-1.2484894817991123E-2</v>
      </c>
      <c r="G4480">
        <v>4473</v>
      </c>
      <c r="H4480">
        <f t="shared" ca="1" si="139"/>
        <v>5.3033385451901234E-3</v>
      </c>
    </row>
    <row r="4481" spans="2:8" x14ac:dyDescent="0.3">
      <c r="B4481" s="205">
        <v>40914</v>
      </c>
      <c r="C4481" s="81">
        <v>88.288337999999996</v>
      </c>
      <c r="D4481" s="62">
        <f t="shared" si="138"/>
        <v>-0.41674688557354039</v>
      </c>
      <c r="E4481">
        <v>-1.2493793715924188E-2</v>
      </c>
      <c r="G4481">
        <v>4474</v>
      </c>
      <c r="H4481">
        <f t="shared" ca="1" si="139"/>
        <v>-4.8155647555152255E-3</v>
      </c>
    </row>
    <row r="4482" spans="2:8" x14ac:dyDescent="0.3">
      <c r="B4482" s="205">
        <v>41621</v>
      </c>
      <c r="C4482" s="81">
        <v>151.372253</v>
      </c>
      <c r="D4482" s="62">
        <f t="shared" si="138"/>
        <v>-0.70466764387957981</v>
      </c>
      <c r="E4482">
        <v>-1.2511521777792503E-2</v>
      </c>
      <c r="G4482">
        <v>4475</v>
      </c>
      <c r="H4482">
        <f t="shared" ca="1" si="139"/>
        <v>-4.9672838650220569E-3</v>
      </c>
    </row>
    <row r="4483" spans="2:8" x14ac:dyDescent="0.3">
      <c r="B4483" s="205">
        <v>44242</v>
      </c>
      <c r="C4483" s="81">
        <v>512.54882799999996</v>
      </c>
      <c r="D4483" s="62">
        <f t="shared" si="138"/>
        <v>0.81264930298267357</v>
      </c>
      <c r="E4483">
        <v>-1.2546941887972504E-2</v>
      </c>
      <c r="G4483">
        <v>4476</v>
      </c>
      <c r="H4483">
        <f t="shared" ca="1" si="139"/>
        <v>-1.9700975109419015E-2</v>
      </c>
    </row>
    <row r="4484" spans="2:8" x14ac:dyDescent="0.3">
      <c r="B4484" s="205">
        <v>42577</v>
      </c>
      <c r="C4484" s="81">
        <v>282.76226800000001</v>
      </c>
      <c r="D4484" s="62">
        <f t="shared" si="138"/>
        <v>5.7803393413205901</v>
      </c>
      <c r="E4484">
        <v>-1.254699216808954E-2</v>
      </c>
      <c r="G4484">
        <v>4477</v>
      </c>
      <c r="H4484">
        <f t="shared" ca="1" si="139"/>
        <v>-3.7727369208672902E-2</v>
      </c>
    </row>
    <row r="4485" spans="2:8" x14ac:dyDescent="0.3">
      <c r="B4485" s="205">
        <v>39092</v>
      </c>
      <c r="C4485" s="81">
        <v>41.703262000000002</v>
      </c>
      <c r="D4485" s="62">
        <f t="shared" si="138"/>
        <v>-0.51963319249166395</v>
      </c>
      <c r="E4485">
        <v>-1.256171864846313E-2</v>
      </c>
      <c r="G4485">
        <v>4478</v>
      </c>
      <c r="H4485">
        <f t="shared" ca="1" si="139"/>
        <v>-1.0173522422642661E-2</v>
      </c>
    </row>
    <row r="4486" spans="2:8" x14ac:dyDescent="0.3">
      <c r="B4486" s="205">
        <v>40564</v>
      </c>
      <c r="C4486" s="81">
        <v>86.815453000000005</v>
      </c>
      <c r="D4486" s="62">
        <f t="shared" si="138"/>
        <v>0.94378406110312596</v>
      </c>
      <c r="E4486">
        <v>-1.2562732051949703E-2</v>
      </c>
      <c r="G4486">
        <v>4479</v>
      </c>
      <c r="H4486">
        <f t="shared" ca="1" si="139"/>
        <v>5.8333215217188554E-3</v>
      </c>
    </row>
    <row r="4487" spans="2:8" x14ac:dyDescent="0.3">
      <c r="B4487" s="205">
        <v>39366</v>
      </c>
      <c r="C4487" s="81">
        <v>44.663116000000002</v>
      </c>
      <c r="D4487" s="62">
        <f t="shared" si="138"/>
        <v>3.8461709565561213</v>
      </c>
      <c r="E4487">
        <v>-1.2575409678553133E-2</v>
      </c>
      <c r="G4487">
        <v>4480</v>
      </c>
      <c r="H4487">
        <f t="shared" ca="1" si="139"/>
        <v>1.7280301423714263E-2</v>
      </c>
    </row>
    <row r="4488" spans="2:8" x14ac:dyDescent="0.3">
      <c r="B4488" s="205">
        <v>38063</v>
      </c>
      <c r="C4488" s="81">
        <v>9.2161659999999994</v>
      </c>
      <c r="D4488" s="62">
        <f t="shared" ref="D4488:D4551" si="140">(C4488-C4489)/C4489</f>
        <v>-0.80446846432921715</v>
      </c>
      <c r="E4488">
        <v>-1.257846945562514E-2</v>
      </c>
      <c r="G4488">
        <v>4481</v>
      </c>
      <c r="H4488">
        <f t="shared" ca="1" si="139"/>
        <v>-1.8960841839832716E-2</v>
      </c>
    </row>
    <row r="4489" spans="2:8" x14ac:dyDescent="0.3">
      <c r="B4489" s="205">
        <v>39101</v>
      </c>
      <c r="C4489" s="81">
        <v>47.133910999999998</v>
      </c>
      <c r="D4489" s="62">
        <f t="shared" si="140"/>
        <v>-0.91752241522107991</v>
      </c>
      <c r="E4489">
        <v>-1.2601453171686084E-2</v>
      </c>
      <c r="G4489">
        <v>4482</v>
      </c>
      <c r="H4489">
        <f t="shared" ref="H4489:H4552" ca="1" si="141">_xlfn.NORM.INV(RAND(),N$10,N$11)</f>
        <v>1.4709948149214239E-2</v>
      </c>
    </row>
    <row r="4490" spans="2:8" x14ac:dyDescent="0.3">
      <c r="B4490" s="205">
        <v>44798</v>
      </c>
      <c r="C4490" s="81">
        <v>571.47540300000003</v>
      </c>
      <c r="D4490" s="62">
        <f t="shared" si="140"/>
        <v>45.624730315521454</v>
      </c>
      <c r="E4490">
        <v>-1.2604070135849221E-2</v>
      </c>
      <c r="G4490">
        <v>4483</v>
      </c>
      <c r="H4490">
        <f t="shared" ca="1" si="141"/>
        <v>1.0714058503819013E-3</v>
      </c>
    </row>
    <row r="4491" spans="2:8" x14ac:dyDescent="0.3">
      <c r="B4491" s="205">
        <v>38006</v>
      </c>
      <c r="C4491" s="81">
        <v>12.256916</v>
      </c>
      <c r="D4491" s="62">
        <f t="shared" si="140"/>
        <v>-0.95224210607295368</v>
      </c>
      <c r="E4491">
        <v>-1.2609952318650489E-2</v>
      </c>
      <c r="G4491">
        <v>4484</v>
      </c>
      <c r="H4491">
        <f t="shared" ca="1" si="141"/>
        <v>-4.8395379775038822E-3</v>
      </c>
    </row>
    <row r="4492" spans="2:8" x14ac:dyDescent="0.3">
      <c r="B4492" s="205">
        <v>42768</v>
      </c>
      <c r="C4492" s="81">
        <v>256.64691199999999</v>
      </c>
      <c r="D4492" s="62">
        <f t="shared" si="140"/>
        <v>1.8466424759594462</v>
      </c>
      <c r="E4492">
        <v>-1.2619156016710533E-2</v>
      </c>
      <c r="G4492">
        <v>4485</v>
      </c>
      <c r="H4492">
        <f t="shared" ca="1" si="141"/>
        <v>-1.3045072608258695E-2</v>
      </c>
    </row>
    <row r="4493" spans="2:8" x14ac:dyDescent="0.3">
      <c r="B4493" s="205">
        <v>40766</v>
      </c>
      <c r="C4493" s="81">
        <v>90.157760999999994</v>
      </c>
      <c r="D4493" s="62">
        <f t="shared" si="140"/>
        <v>-0.64709814053404402</v>
      </c>
      <c r="E4493">
        <v>-1.2652283769203774E-2</v>
      </c>
      <c r="G4493">
        <v>4486</v>
      </c>
      <c r="H4493">
        <f t="shared" ca="1" si="141"/>
        <v>-4.0408751479187599E-2</v>
      </c>
    </row>
    <row r="4494" spans="2:8" x14ac:dyDescent="0.3">
      <c r="B4494" s="205">
        <v>42860</v>
      </c>
      <c r="C4494" s="81">
        <v>255.475449</v>
      </c>
      <c r="D4494" s="62">
        <f t="shared" si="140"/>
        <v>-0.4881137158125432</v>
      </c>
      <c r="E4494">
        <v>-1.2676813243333114E-2</v>
      </c>
      <c r="G4494">
        <v>4487</v>
      </c>
      <c r="H4494">
        <f t="shared" ca="1" si="141"/>
        <v>1.0086278550551012E-2</v>
      </c>
    </row>
    <row r="4495" spans="2:8" x14ac:dyDescent="0.3">
      <c r="B4495" s="205">
        <v>44246</v>
      </c>
      <c r="C4495" s="81">
        <v>499.08633400000002</v>
      </c>
      <c r="D4495" s="62">
        <f t="shared" si="140"/>
        <v>-0.20879779371464252</v>
      </c>
      <c r="E4495">
        <v>-1.2691043925674179E-2</v>
      </c>
      <c r="G4495">
        <v>4488</v>
      </c>
      <c r="H4495">
        <f t="shared" ca="1" si="141"/>
        <v>-5.4701504292440205E-3</v>
      </c>
    </row>
    <row r="4496" spans="2:8" x14ac:dyDescent="0.3">
      <c r="B4496" s="205">
        <v>44459</v>
      </c>
      <c r="C4496" s="81">
        <v>630.79492200000004</v>
      </c>
      <c r="D4496" s="62">
        <f t="shared" si="140"/>
        <v>0.18938809219629973</v>
      </c>
      <c r="E4496">
        <v>-1.2692157353119142E-2</v>
      </c>
      <c r="G4496">
        <v>4489</v>
      </c>
      <c r="H4496">
        <f t="shared" ca="1" si="141"/>
        <v>1.476363364873394E-2</v>
      </c>
    </row>
    <row r="4497" spans="2:8" x14ac:dyDescent="0.3">
      <c r="B4497" s="205">
        <v>44634</v>
      </c>
      <c r="C4497" s="81">
        <v>530.35247800000002</v>
      </c>
      <c r="D4497" s="62">
        <f t="shared" si="140"/>
        <v>12.626353890185745</v>
      </c>
      <c r="E4497">
        <v>-1.2693092272244829E-2</v>
      </c>
      <c r="G4497">
        <v>4490</v>
      </c>
      <c r="H4497">
        <f t="shared" ca="1" si="141"/>
        <v>4.148542338105643E-2</v>
      </c>
    </row>
    <row r="4498" spans="2:8" x14ac:dyDescent="0.3">
      <c r="B4498" s="205">
        <v>39038</v>
      </c>
      <c r="C4498" s="81">
        <v>38.921084999999998</v>
      </c>
      <c r="D4498" s="62">
        <f t="shared" si="140"/>
        <v>-0.86498311572816822</v>
      </c>
      <c r="E4498">
        <v>-1.2715775010082482E-2</v>
      </c>
      <c r="G4498">
        <v>4491</v>
      </c>
      <c r="H4498">
        <f t="shared" ca="1" si="141"/>
        <v>7.5623728391362626E-3</v>
      </c>
    </row>
    <row r="4499" spans="2:8" x14ac:dyDescent="0.3">
      <c r="B4499" s="205">
        <v>42957</v>
      </c>
      <c r="C4499" s="81">
        <v>288.26828</v>
      </c>
      <c r="D4499" s="62">
        <f t="shared" si="140"/>
        <v>4.3438375982733373</v>
      </c>
      <c r="E4499">
        <v>-1.2721461430833225E-2</v>
      </c>
      <c r="G4499">
        <v>4492</v>
      </c>
      <c r="H4499">
        <f t="shared" ca="1" si="141"/>
        <v>4.1469138951264667E-2</v>
      </c>
    </row>
    <row r="4500" spans="2:8" x14ac:dyDescent="0.3">
      <c r="B4500" s="205">
        <v>39995</v>
      </c>
      <c r="C4500" s="81">
        <v>53.944057000000001</v>
      </c>
      <c r="D4500" s="62">
        <f t="shared" si="140"/>
        <v>-0.90318114589418741</v>
      </c>
      <c r="E4500">
        <v>-1.2728602300509729E-2</v>
      </c>
      <c r="G4500">
        <v>4493</v>
      </c>
      <c r="H4500">
        <f t="shared" ca="1" si="141"/>
        <v>1.9588292494299473E-2</v>
      </c>
    </row>
    <row r="4501" spans="2:8" x14ac:dyDescent="0.3">
      <c r="B4501" s="205">
        <v>44364</v>
      </c>
      <c r="C4501" s="81">
        <v>557.16479500000003</v>
      </c>
      <c r="D4501" s="62">
        <f t="shared" si="140"/>
        <v>2.4313027127695297</v>
      </c>
      <c r="E4501">
        <v>-1.2745554992715201E-2</v>
      </c>
      <c r="G4501">
        <v>4494</v>
      </c>
      <c r="H4501">
        <f t="shared" ca="1" si="141"/>
        <v>-1.5329464785445304E-2</v>
      </c>
    </row>
    <row r="4502" spans="2:8" x14ac:dyDescent="0.3">
      <c r="B4502" s="205">
        <v>41758</v>
      </c>
      <c r="C4502" s="81">
        <v>162.37704500000001</v>
      </c>
      <c r="D4502" s="62">
        <f t="shared" si="140"/>
        <v>-0.68702819793875003</v>
      </c>
      <c r="E4502">
        <v>-1.2770428109577278E-2</v>
      </c>
      <c r="G4502">
        <v>4495</v>
      </c>
      <c r="H4502">
        <f t="shared" ca="1" si="141"/>
        <v>2.1199033848192207E-2</v>
      </c>
    </row>
    <row r="4503" spans="2:8" x14ac:dyDescent="0.3">
      <c r="B4503" s="205">
        <v>45063</v>
      </c>
      <c r="C4503" s="81">
        <v>518.82324200000005</v>
      </c>
      <c r="D4503" s="62">
        <f t="shared" si="140"/>
        <v>0.21625541911227755</v>
      </c>
      <c r="E4503">
        <v>-1.2811937809763045E-2</v>
      </c>
      <c r="G4503">
        <v>4496</v>
      </c>
      <c r="H4503">
        <f t="shared" ca="1" si="141"/>
        <v>1.176198003880247E-2</v>
      </c>
    </row>
    <row r="4504" spans="2:8" x14ac:dyDescent="0.3">
      <c r="B4504" s="205">
        <v>43711</v>
      </c>
      <c r="C4504" s="81">
        <v>426.57424900000001</v>
      </c>
      <c r="D4504" s="62">
        <f t="shared" si="140"/>
        <v>3.8203555336422932</v>
      </c>
      <c r="E4504">
        <v>-1.2811988438798196E-2</v>
      </c>
      <c r="G4504">
        <v>4497</v>
      </c>
      <c r="H4504">
        <f t="shared" ca="1" si="141"/>
        <v>-7.8855814024723437E-4</v>
      </c>
    </row>
    <row r="4505" spans="2:8" x14ac:dyDescent="0.3">
      <c r="B4505" s="205">
        <v>40562</v>
      </c>
      <c r="C4505" s="81">
        <v>88.494354000000001</v>
      </c>
      <c r="D4505" s="62">
        <f t="shared" si="140"/>
        <v>-0.85300489644023425</v>
      </c>
      <c r="E4505">
        <v>-1.2813868804163997E-2</v>
      </c>
      <c r="G4505">
        <v>4498</v>
      </c>
      <c r="H4505">
        <f t="shared" ca="1" si="141"/>
        <v>9.4195637929096862E-4</v>
      </c>
    </row>
    <row r="4506" spans="2:8" x14ac:dyDescent="0.3">
      <c r="B4506" s="205">
        <v>44474</v>
      </c>
      <c r="C4506" s="81">
        <v>602.02246100000002</v>
      </c>
      <c r="D4506" s="62">
        <f t="shared" si="140"/>
        <v>0.24020760218277881</v>
      </c>
      <c r="E4506">
        <v>-1.2816474802736229E-2</v>
      </c>
      <c r="G4506">
        <v>4499</v>
      </c>
      <c r="H4506">
        <f t="shared" ca="1" si="141"/>
        <v>-9.3670969673994783E-3</v>
      </c>
    </row>
    <row r="4507" spans="2:8" x14ac:dyDescent="0.3">
      <c r="B4507" s="205">
        <v>44720</v>
      </c>
      <c r="C4507" s="81">
        <v>485.42071499999997</v>
      </c>
      <c r="D4507" s="62">
        <f t="shared" si="140"/>
        <v>2.0260290981985891</v>
      </c>
      <c r="E4507">
        <v>-1.2867817025568532E-2</v>
      </c>
      <c r="G4507">
        <v>4500</v>
      </c>
      <c r="H4507">
        <f t="shared" ca="1" si="141"/>
        <v>1.8000438897178572E-2</v>
      </c>
    </row>
    <row r="4508" spans="2:8" x14ac:dyDescent="0.3">
      <c r="B4508" s="205">
        <v>41570</v>
      </c>
      <c r="C4508" s="81">
        <v>160.415085</v>
      </c>
      <c r="D4508" s="62">
        <f t="shared" si="140"/>
        <v>-0.67175990571768418</v>
      </c>
      <c r="E4508">
        <v>-1.2870569631746393E-2</v>
      </c>
      <c r="G4508">
        <v>4501</v>
      </c>
      <c r="H4508">
        <f t="shared" ca="1" si="141"/>
        <v>-8.3234402764499485E-4</v>
      </c>
    </row>
    <row r="4509" spans="2:8" x14ac:dyDescent="0.3">
      <c r="B4509" s="205">
        <v>43875</v>
      </c>
      <c r="C4509" s="81">
        <v>488.71264600000001</v>
      </c>
      <c r="D4509" s="62">
        <f t="shared" si="140"/>
        <v>83.521506162975101</v>
      </c>
      <c r="E4509">
        <v>-1.2872919012918009E-2</v>
      </c>
      <c r="G4509">
        <v>4502</v>
      </c>
      <c r="H4509">
        <f t="shared" ca="1" si="141"/>
        <v>2.7051475556042689E-3</v>
      </c>
    </row>
    <row r="4510" spans="2:8" x14ac:dyDescent="0.3">
      <c r="B4510" s="205">
        <v>37467</v>
      </c>
      <c r="C4510" s="81">
        <v>5.7821100000000003</v>
      </c>
      <c r="D4510" s="62">
        <f t="shared" si="140"/>
        <v>-0.98771219524186105</v>
      </c>
      <c r="E4510">
        <v>-1.2878430660211604E-2</v>
      </c>
      <c r="G4510">
        <v>4503</v>
      </c>
      <c r="H4510">
        <f t="shared" ca="1" si="141"/>
        <v>-1.1370237195382039E-2</v>
      </c>
    </row>
    <row r="4511" spans="2:8" x14ac:dyDescent="0.3">
      <c r="B4511" s="205">
        <v>44097</v>
      </c>
      <c r="C4511" s="81">
        <v>470.55679300000003</v>
      </c>
      <c r="D4511" s="62">
        <f t="shared" si="140"/>
        <v>8.3609104565997416</v>
      </c>
      <c r="E4511">
        <v>-1.2903842468314351E-2</v>
      </c>
      <c r="G4511">
        <v>4504</v>
      </c>
      <c r="H4511">
        <f t="shared" ca="1" si="141"/>
        <v>1.6628869654843378E-3</v>
      </c>
    </row>
    <row r="4512" spans="2:8" x14ac:dyDescent="0.3">
      <c r="B4512" s="205">
        <v>39429</v>
      </c>
      <c r="C4512" s="81">
        <v>50.268272000000003</v>
      </c>
      <c r="D4512" s="62">
        <f t="shared" si="140"/>
        <v>-0.80265360758936699</v>
      </c>
      <c r="E4512">
        <v>-1.2911355155529844E-2</v>
      </c>
      <c r="G4512">
        <v>4505</v>
      </c>
      <c r="H4512">
        <f t="shared" ca="1" si="141"/>
        <v>1.8983460386605699E-2</v>
      </c>
    </row>
    <row r="4513" spans="2:8" x14ac:dyDescent="0.3">
      <c r="B4513" s="205">
        <v>42282</v>
      </c>
      <c r="C4513" s="81">
        <v>254.72100800000001</v>
      </c>
      <c r="D4513" s="62">
        <f t="shared" si="140"/>
        <v>-0.36244518923159863</v>
      </c>
      <c r="E4513">
        <v>-1.2917216757499144E-2</v>
      </c>
      <c r="G4513">
        <v>4506</v>
      </c>
      <c r="H4513">
        <f t="shared" ca="1" si="141"/>
        <v>-4.3388157166174258E-2</v>
      </c>
    </row>
    <row r="4514" spans="2:8" x14ac:dyDescent="0.3">
      <c r="B4514" s="205">
        <v>43467</v>
      </c>
      <c r="C4514" s="81">
        <v>399.52801499999998</v>
      </c>
      <c r="D4514" s="62">
        <f t="shared" si="140"/>
        <v>9.7806573921197639</v>
      </c>
      <c r="E4514">
        <v>-1.2919244825635957E-2</v>
      </c>
      <c r="G4514">
        <v>4507</v>
      </c>
      <c r="H4514">
        <f t="shared" ca="1" si="141"/>
        <v>-7.1849005872639343E-2</v>
      </c>
    </row>
    <row r="4515" spans="2:8" x14ac:dyDescent="0.3">
      <c r="B4515" s="205">
        <v>38926</v>
      </c>
      <c r="C4515" s="81">
        <v>37.059708000000001</v>
      </c>
      <c r="D4515" s="62">
        <f t="shared" si="140"/>
        <v>-0.57699576164904465</v>
      </c>
      <c r="E4515">
        <v>-1.293247102477202E-2</v>
      </c>
      <c r="G4515">
        <v>4508</v>
      </c>
      <c r="H4515">
        <f t="shared" ca="1" si="141"/>
        <v>-1.4220409894880989E-2</v>
      </c>
    </row>
    <row r="4516" spans="2:8" x14ac:dyDescent="0.3">
      <c r="B4516" s="205">
        <v>40540</v>
      </c>
      <c r="C4516" s="81">
        <v>87.610725000000002</v>
      </c>
      <c r="D4516" s="62">
        <f t="shared" si="140"/>
        <v>-0.36784166522331896</v>
      </c>
      <c r="E4516">
        <v>-1.2941357236877006E-2</v>
      </c>
      <c r="G4516">
        <v>4509</v>
      </c>
      <c r="H4516">
        <f t="shared" ca="1" si="141"/>
        <v>-5.4762661230840989E-3</v>
      </c>
    </row>
    <row r="4517" spans="2:8" x14ac:dyDescent="0.3">
      <c r="B4517" s="205">
        <v>41450</v>
      </c>
      <c r="C4517" s="81">
        <v>138.589844</v>
      </c>
      <c r="D4517" s="62">
        <f t="shared" si="140"/>
        <v>-0.75444015846545998</v>
      </c>
      <c r="E4517">
        <v>-1.295363249924086E-2</v>
      </c>
      <c r="G4517">
        <v>4510</v>
      </c>
      <c r="H4517">
        <f t="shared" ca="1" si="141"/>
        <v>-2.8652891837337588E-2</v>
      </c>
    </row>
    <row r="4518" spans="2:8" x14ac:dyDescent="0.3">
      <c r="B4518" s="205">
        <v>45161</v>
      </c>
      <c r="C4518" s="81">
        <v>564.38317900000004</v>
      </c>
      <c r="D4518" s="62">
        <f t="shared" si="140"/>
        <v>53.17594662185531</v>
      </c>
      <c r="E4518">
        <v>-1.2962134684172911E-2</v>
      </c>
      <c r="G4518">
        <v>4511</v>
      </c>
      <c r="H4518">
        <f t="shared" ca="1" si="141"/>
        <v>-7.0745271791886376E-3</v>
      </c>
    </row>
    <row r="4519" spans="2:8" x14ac:dyDescent="0.3">
      <c r="B4519" s="205">
        <v>38110</v>
      </c>
      <c r="C4519" s="81">
        <v>10.417597000000001</v>
      </c>
      <c r="D4519" s="62">
        <f t="shared" si="140"/>
        <v>0</v>
      </c>
      <c r="E4519">
        <v>-1.2977040074795939E-2</v>
      </c>
      <c r="G4519">
        <v>4512</v>
      </c>
      <c r="H4519">
        <f t="shared" ca="1" si="141"/>
        <v>-2.2783059574687476E-2</v>
      </c>
    </row>
    <row r="4520" spans="2:8" x14ac:dyDescent="0.3">
      <c r="B4520" s="205">
        <v>38047</v>
      </c>
      <c r="C4520" s="81">
        <v>10.417597000000001</v>
      </c>
      <c r="D4520" s="62">
        <f t="shared" si="140"/>
        <v>-0.95212497814451502</v>
      </c>
      <c r="E4520">
        <v>-1.2977040074795939E-2</v>
      </c>
      <c r="G4520">
        <v>4513</v>
      </c>
      <c r="H4520">
        <f t="shared" ca="1" si="141"/>
        <v>3.7108790103059807E-3</v>
      </c>
    </row>
    <row r="4521" spans="2:8" x14ac:dyDescent="0.3">
      <c r="B4521" s="205">
        <v>41984</v>
      </c>
      <c r="C4521" s="81">
        <v>217.59983800000001</v>
      </c>
      <c r="D4521" s="62">
        <f t="shared" si="140"/>
        <v>4.8248378928472624</v>
      </c>
      <c r="E4521">
        <v>-1.2984363655803731E-2</v>
      </c>
      <c r="G4521">
        <v>4514</v>
      </c>
      <c r="H4521">
        <f t="shared" ca="1" si="141"/>
        <v>5.5162522203591252E-3</v>
      </c>
    </row>
    <row r="4522" spans="2:8" x14ac:dyDescent="0.3">
      <c r="B4522" s="205">
        <v>39716</v>
      </c>
      <c r="C4522" s="81">
        <v>37.357235000000003</v>
      </c>
      <c r="D4522" s="62">
        <f t="shared" si="140"/>
        <v>-0.84788667415554497</v>
      </c>
      <c r="E4522">
        <v>-1.2986919999046626E-2</v>
      </c>
      <c r="G4522">
        <v>4515</v>
      </c>
      <c r="H4522">
        <f t="shared" ca="1" si="141"/>
        <v>4.3776189857221724E-2</v>
      </c>
    </row>
    <row r="4523" spans="2:8" x14ac:dyDescent="0.3">
      <c r="B4523" s="205">
        <v>42727</v>
      </c>
      <c r="C4523" s="81">
        <v>245.58818099999999</v>
      </c>
      <c r="D4523" s="62">
        <f t="shared" si="140"/>
        <v>-0.49599798006955337</v>
      </c>
      <c r="E4523">
        <v>-1.2994480657532599E-2</v>
      </c>
      <c r="G4523">
        <v>4516</v>
      </c>
      <c r="H4523">
        <f t="shared" ca="1" si="141"/>
        <v>-1.8346849992007742E-2</v>
      </c>
    </row>
    <row r="4524" spans="2:8" x14ac:dyDescent="0.3">
      <c r="B4524" s="205">
        <v>44160</v>
      </c>
      <c r="C4524" s="81">
        <v>487.276184</v>
      </c>
      <c r="D4524" s="62">
        <f t="shared" si="140"/>
        <v>0.71986566462035728</v>
      </c>
      <c r="E4524">
        <v>-1.2994702629704032E-2</v>
      </c>
      <c r="G4524">
        <v>4517</v>
      </c>
      <c r="H4524">
        <f t="shared" ca="1" si="141"/>
        <v>-2.1380835276112987E-2</v>
      </c>
    </row>
    <row r="4525" spans="2:8" x14ac:dyDescent="0.3">
      <c r="B4525" s="205">
        <v>42580</v>
      </c>
      <c r="C4525" s="81">
        <v>283.32223499999998</v>
      </c>
      <c r="D4525" s="62">
        <f t="shared" si="140"/>
        <v>1.0161712352061878</v>
      </c>
      <c r="E4525">
        <v>-1.3003736917712908E-2</v>
      </c>
      <c r="G4525">
        <v>4518</v>
      </c>
      <c r="H4525">
        <f t="shared" ca="1" si="141"/>
        <v>-1.6276884546668688E-2</v>
      </c>
    </row>
    <row r="4526" spans="2:8" x14ac:dyDescent="0.3">
      <c r="B4526" s="205">
        <v>41417</v>
      </c>
      <c r="C4526" s="81">
        <v>140.52488700000001</v>
      </c>
      <c r="D4526" s="62">
        <f t="shared" si="140"/>
        <v>-0.4777439586755084</v>
      </c>
      <c r="E4526">
        <v>-1.3020137839881764E-2</v>
      </c>
      <c r="G4526">
        <v>4519</v>
      </c>
      <c r="H4526">
        <f t="shared" ca="1" si="141"/>
        <v>1.8307443266669398E-2</v>
      </c>
    </row>
    <row r="4527" spans="2:8" x14ac:dyDescent="0.3">
      <c r="B4527" s="205">
        <v>42214</v>
      </c>
      <c r="C4527" s="81">
        <v>269.07278400000001</v>
      </c>
      <c r="D4527" s="62">
        <f t="shared" si="140"/>
        <v>1.8500595347730304</v>
      </c>
      <c r="E4527">
        <v>-1.307552645009637E-2</v>
      </c>
      <c r="G4527">
        <v>4520</v>
      </c>
      <c r="H4527">
        <f t="shared" ca="1" si="141"/>
        <v>7.5383816762155768E-3</v>
      </c>
    </row>
    <row r="4528" spans="2:8" x14ac:dyDescent="0.3">
      <c r="B4528" s="205">
        <v>41067</v>
      </c>
      <c r="C4528" s="81">
        <v>94.409531000000001</v>
      </c>
      <c r="D4528" s="62">
        <f t="shared" si="140"/>
        <v>19.505142492009451</v>
      </c>
      <c r="E4528">
        <v>-1.3077958050346726E-2</v>
      </c>
      <c r="G4528">
        <v>4521</v>
      </c>
      <c r="H4528">
        <f t="shared" ca="1" si="141"/>
        <v>2.7717752417136116E-2</v>
      </c>
    </row>
    <row r="4529" spans="2:8" x14ac:dyDescent="0.3">
      <c r="B4529" s="205">
        <v>37749</v>
      </c>
      <c r="C4529" s="81">
        <v>4.6041879999999997</v>
      </c>
      <c r="D4529" s="62">
        <f t="shared" si="140"/>
        <v>-0.15771137352383696</v>
      </c>
      <c r="E4529">
        <v>-1.3082764335759424E-2</v>
      </c>
      <c r="G4529">
        <v>4522</v>
      </c>
      <c r="H4529">
        <f t="shared" ca="1" si="141"/>
        <v>-2.1281424645716892E-3</v>
      </c>
    </row>
    <row r="4530" spans="2:8" x14ac:dyDescent="0.3">
      <c r="B4530" s="205">
        <v>37690</v>
      </c>
      <c r="C4530" s="81">
        <v>5.4662829999999998</v>
      </c>
      <c r="D4530" s="62">
        <f t="shared" si="140"/>
        <v>-0.96106875783133749</v>
      </c>
      <c r="E4530">
        <v>-1.3085419841264132E-2</v>
      </c>
      <c r="G4530">
        <v>4523</v>
      </c>
      <c r="H4530">
        <f t="shared" ca="1" si="141"/>
        <v>-9.2089682925481503E-3</v>
      </c>
    </row>
    <row r="4531" spans="2:8" x14ac:dyDescent="0.3">
      <c r="B4531" s="205">
        <v>41465</v>
      </c>
      <c r="C4531" s="81">
        <v>140.408646</v>
      </c>
      <c r="D4531" s="62">
        <f t="shared" si="140"/>
        <v>-4.0349584859879752E-2</v>
      </c>
      <c r="E4531">
        <v>-1.3103283599613092E-2</v>
      </c>
      <c r="G4531">
        <v>4524</v>
      </c>
      <c r="H4531">
        <f t="shared" ca="1" si="141"/>
        <v>-4.5917339174925739E-3</v>
      </c>
    </row>
    <row r="4532" spans="2:8" x14ac:dyDescent="0.3">
      <c r="B4532" s="205">
        <v>41408</v>
      </c>
      <c r="C4532" s="81">
        <v>146.312286</v>
      </c>
      <c r="D4532" s="62">
        <f t="shared" si="140"/>
        <v>12.458274069316159</v>
      </c>
      <c r="E4532">
        <v>-1.3113547151208613E-2</v>
      </c>
      <c r="G4532">
        <v>4525</v>
      </c>
      <c r="H4532">
        <f t="shared" ca="1" si="141"/>
        <v>-1.1457370951546041E-2</v>
      </c>
    </row>
    <row r="4533" spans="2:8" x14ac:dyDescent="0.3">
      <c r="B4533" s="205">
        <v>38112</v>
      </c>
      <c r="C4533" s="81">
        <v>10.871549</v>
      </c>
      <c r="D4533" s="62">
        <f t="shared" si="140"/>
        <v>-0.95843891145999638</v>
      </c>
      <c r="E4533">
        <v>-1.3144100645322697E-2</v>
      </c>
      <c r="G4533">
        <v>4526</v>
      </c>
      <c r="H4533">
        <f t="shared" ca="1" si="141"/>
        <v>3.7054224612107618E-2</v>
      </c>
    </row>
    <row r="4534" spans="2:8" x14ac:dyDescent="0.3">
      <c r="B4534" s="205">
        <v>42507</v>
      </c>
      <c r="C4534" s="81">
        <v>261.57998700000002</v>
      </c>
      <c r="D4534" s="62">
        <f t="shared" si="140"/>
        <v>-0.22841290535318085</v>
      </c>
      <c r="E4534">
        <v>-1.3160046019535727E-2</v>
      </c>
      <c r="G4534">
        <v>4527</v>
      </c>
      <c r="H4534">
        <f t="shared" ca="1" si="141"/>
        <v>-3.3243436654442113E-2</v>
      </c>
    </row>
    <row r="4535" spans="2:8" x14ac:dyDescent="0.3">
      <c r="B4535" s="205">
        <v>43124</v>
      </c>
      <c r="C4535" s="81">
        <v>339.01550300000002</v>
      </c>
      <c r="D4535" s="62">
        <f t="shared" si="140"/>
        <v>5.5074259328480896E-2</v>
      </c>
      <c r="E4535">
        <v>-1.3186724192474747E-2</v>
      </c>
      <c r="G4535">
        <v>4528</v>
      </c>
      <c r="H4535">
        <f t="shared" ca="1" si="141"/>
        <v>-1.4385072404258181E-2</v>
      </c>
    </row>
    <row r="4536" spans="2:8" x14ac:dyDescent="0.3">
      <c r="B4536" s="205">
        <v>43203</v>
      </c>
      <c r="C4536" s="81">
        <v>321.31909200000001</v>
      </c>
      <c r="D4536" s="62">
        <f t="shared" si="140"/>
        <v>8.5703342627095758</v>
      </c>
      <c r="E4536">
        <v>-1.3188466910735544E-2</v>
      </c>
      <c r="G4536">
        <v>4529</v>
      </c>
      <c r="H4536">
        <f t="shared" ca="1" si="141"/>
        <v>4.2301932168576509E-3</v>
      </c>
    </row>
    <row r="4537" spans="2:8" x14ac:dyDescent="0.3">
      <c r="B4537" s="205">
        <v>39734</v>
      </c>
      <c r="C4537" s="81">
        <v>33.574489999999997</v>
      </c>
      <c r="D4537" s="62">
        <f t="shared" si="140"/>
        <v>-0.17117434123158387</v>
      </c>
      <c r="E4537">
        <v>-1.3190703154113796E-2</v>
      </c>
      <c r="G4537">
        <v>4530</v>
      </c>
      <c r="H4537">
        <f t="shared" ca="1" si="141"/>
        <v>1.3953697338142199E-2</v>
      </c>
    </row>
    <row r="4538" spans="2:8" x14ac:dyDescent="0.3">
      <c r="B4538" s="205">
        <v>39069</v>
      </c>
      <c r="C4538" s="81">
        <v>40.508507000000002</v>
      </c>
      <c r="D4538" s="62">
        <f t="shared" si="140"/>
        <v>-7.9120973000586778E-2</v>
      </c>
      <c r="E4538">
        <v>-1.3228823812857273E-2</v>
      </c>
      <c r="G4538">
        <v>4531</v>
      </c>
      <c r="H4538">
        <f t="shared" ca="1" si="141"/>
        <v>6.0242434599441327E-2</v>
      </c>
    </row>
    <row r="4539" spans="2:8" x14ac:dyDescent="0.3">
      <c r="B4539" s="205">
        <v>39342</v>
      </c>
      <c r="C4539" s="81">
        <v>43.988956000000002</v>
      </c>
      <c r="D4539" s="62">
        <f t="shared" si="140"/>
        <v>-0.52803155163036242</v>
      </c>
      <c r="E4539">
        <v>-1.3232420887020795E-2</v>
      </c>
      <c r="G4539">
        <v>4532</v>
      </c>
      <c r="H4539">
        <f t="shared" ca="1" si="141"/>
        <v>-1.1768990963005901E-2</v>
      </c>
    </row>
    <row r="4540" spans="2:8" x14ac:dyDescent="0.3">
      <c r="B4540" s="205">
        <v>41045</v>
      </c>
      <c r="C4540" s="81">
        <v>93.203170999999998</v>
      </c>
      <c r="D4540" s="62">
        <f t="shared" si="140"/>
        <v>-0.84283676364151561</v>
      </c>
      <c r="E4540">
        <v>-1.3244904874963291E-2</v>
      </c>
      <c r="G4540">
        <v>4533</v>
      </c>
      <c r="H4540">
        <f t="shared" ca="1" si="141"/>
        <v>1.8436364995055323E-2</v>
      </c>
    </row>
    <row r="4541" spans="2:8" x14ac:dyDescent="0.3">
      <c r="B4541" s="205">
        <v>44477</v>
      </c>
      <c r="C4541" s="81">
        <v>593.03417999999999</v>
      </c>
      <c r="D4541" s="62">
        <f t="shared" si="140"/>
        <v>4.3382912909213038</v>
      </c>
      <c r="E4541">
        <v>-1.3248764519305239E-2</v>
      </c>
      <c r="G4541">
        <v>4534</v>
      </c>
      <c r="H4541">
        <f t="shared" ca="1" si="141"/>
        <v>4.7722878508883265E-2</v>
      </c>
    </row>
    <row r="4542" spans="2:8" x14ac:dyDescent="0.3">
      <c r="B4542" s="205">
        <v>41235</v>
      </c>
      <c r="C4542" s="81">
        <v>111.090637</v>
      </c>
      <c r="D4542" s="62">
        <f t="shared" si="140"/>
        <v>-0.79574834141718664</v>
      </c>
      <c r="E4542">
        <v>-1.325312741183797E-2</v>
      </c>
      <c r="G4542">
        <v>4535</v>
      </c>
      <c r="H4542">
        <f t="shared" ca="1" si="141"/>
        <v>-1.0575352277685978E-2</v>
      </c>
    </row>
    <row r="4543" spans="2:8" x14ac:dyDescent="0.3">
      <c r="B4543" s="205">
        <v>44609</v>
      </c>
      <c r="C4543" s="81">
        <v>543.89099099999999</v>
      </c>
      <c r="D4543" s="62">
        <f t="shared" si="140"/>
        <v>2.7245224883120374</v>
      </c>
      <c r="E4543">
        <v>-1.3259651460591222E-2</v>
      </c>
      <c r="G4543">
        <v>4536</v>
      </c>
      <c r="H4543">
        <f t="shared" ca="1" si="141"/>
        <v>3.254702094189834E-2</v>
      </c>
    </row>
    <row r="4544" spans="2:8" x14ac:dyDescent="0.3">
      <c r="B4544" s="205">
        <v>41597</v>
      </c>
      <c r="C4544" s="81">
        <v>146.02972399999999</v>
      </c>
      <c r="D4544" s="62">
        <f t="shared" si="140"/>
        <v>3.9688823790875496</v>
      </c>
      <c r="E4544">
        <v>-1.3267405984369264E-2</v>
      </c>
      <c r="G4544">
        <v>4537</v>
      </c>
      <c r="H4544">
        <f t="shared" ca="1" si="141"/>
        <v>1.3736404905376746E-2</v>
      </c>
    </row>
    <row r="4545" spans="2:8" x14ac:dyDescent="0.3">
      <c r="B4545" s="205">
        <v>38742</v>
      </c>
      <c r="C4545" s="81">
        <v>29.388846999999998</v>
      </c>
      <c r="D4545" s="62">
        <f t="shared" si="140"/>
        <v>-0.94788144970439825</v>
      </c>
      <c r="E4545">
        <v>-1.3272691262131526E-2</v>
      </c>
      <c r="G4545">
        <v>4538</v>
      </c>
      <c r="H4545">
        <f t="shared" ca="1" si="141"/>
        <v>-3.1475015287905181E-2</v>
      </c>
    </row>
    <row r="4546" spans="2:8" x14ac:dyDescent="0.3">
      <c r="B4546" s="205">
        <v>44799</v>
      </c>
      <c r="C4546" s="81">
        <v>563.88458300000002</v>
      </c>
      <c r="D4546" s="62">
        <f t="shared" si="140"/>
        <v>2.7868367446754871</v>
      </c>
      <c r="E4546">
        <v>-1.3282846401002508E-2</v>
      </c>
      <c r="G4546">
        <v>4539</v>
      </c>
      <c r="H4546">
        <f t="shared" ca="1" si="141"/>
        <v>6.1023330585540089E-2</v>
      </c>
    </row>
    <row r="4547" spans="2:8" x14ac:dyDescent="0.3">
      <c r="B4547" s="205">
        <v>41606</v>
      </c>
      <c r="C4547" s="81">
        <v>148.90649400000001</v>
      </c>
      <c r="D4547" s="62">
        <f t="shared" si="140"/>
        <v>-0.35983152119529038</v>
      </c>
      <c r="E4547">
        <v>-1.3313001090397314E-2</v>
      </c>
      <c r="G4547">
        <v>4540</v>
      </c>
      <c r="H4547">
        <f t="shared" ca="1" si="141"/>
        <v>2.4871295871195225E-2</v>
      </c>
    </row>
    <row r="4548" spans="2:8" x14ac:dyDescent="0.3">
      <c r="B4548" s="205">
        <v>42124</v>
      </c>
      <c r="C4548" s="81">
        <v>232.605164</v>
      </c>
      <c r="D4548" s="62">
        <f t="shared" si="140"/>
        <v>15.583121765391679</v>
      </c>
      <c r="E4548">
        <v>-1.3317675945901023E-2</v>
      </c>
      <c r="G4548">
        <v>4541</v>
      </c>
      <c r="H4548">
        <f t="shared" ca="1" si="141"/>
        <v>-2.0337116511760737E-2</v>
      </c>
    </row>
    <row r="4549" spans="2:8" x14ac:dyDescent="0.3">
      <c r="B4549" s="205">
        <v>38400</v>
      </c>
      <c r="C4549" s="81">
        <v>14.026621</v>
      </c>
      <c r="D4549" s="62">
        <f t="shared" si="140"/>
        <v>-0.94815597802821516</v>
      </c>
      <c r="E4549">
        <v>-1.3333476831878497E-2</v>
      </c>
      <c r="G4549">
        <v>4542</v>
      </c>
      <c r="H4549">
        <f t="shared" ca="1" si="141"/>
        <v>-1.6249502436204381E-2</v>
      </c>
    </row>
    <row r="4550" spans="2:8" x14ac:dyDescent="0.3">
      <c r="B4550" s="205">
        <v>42200</v>
      </c>
      <c r="C4550" s="81">
        <v>270.55426</v>
      </c>
      <c r="D4550" s="62">
        <f t="shared" si="140"/>
        <v>6.1664751663494002</v>
      </c>
      <c r="E4550">
        <v>-1.333790790158576E-2</v>
      </c>
      <c r="G4550">
        <v>4543</v>
      </c>
      <c r="H4550">
        <f t="shared" ca="1" si="141"/>
        <v>2.5540572257742099E-2</v>
      </c>
    </row>
    <row r="4551" spans="2:8" x14ac:dyDescent="0.3">
      <c r="B4551" s="205">
        <v>38960</v>
      </c>
      <c r="C4551" s="81">
        <v>37.752766000000001</v>
      </c>
      <c r="D4551" s="62">
        <f t="shared" si="140"/>
        <v>-0.8632128917306171</v>
      </c>
      <c r="E4551">
        <v>-1.3340643399032048E-2</v>
      </c>
      <c r="G4551">
        <v>4544</v>
      </c>
      <c r="H4551">
        <f t="shared" ca="1" si="141"/>
        <v>-2.5034017859511388E-2</v>
      </c>
    </row>
    <row r="4552" spans="2:8" x14ac:dyDescent="0.3">
      <c r="B4552" s="205">
        <v>42604</v>
      </c>
      <c r="C4552" s="81">
        <v>275.99652099999997</v>
      </c>
      <c r="D4552" s="62">
        <f t="shared" ref="D4552:D4615" si="142">(C4552-C4553)/C4553</f>
        <v>-0.49729678685905582</v>
      </c>
      <c r="E4552">
        <v>-1.3344610851256293E-2</v>
      </c>
      <c r="G4552">
        <v>4545</v>
      </c>
      <c r="H4552">
        <f t="shared" ca="1" si="141"/>
        <v>-1.1827789155772518E-3</v>
      </c>
    </row>
    <row r="4553" spans="2:8" x14ac:dyDescent="0.3">
      <c r="B4553" s="205">
        <v>44959</v>
      </c>
      <c r="C4553" s="81">
        <v>549.02477999999996</v>
      </c>
      <c r="D4553" s="62">
        <f t="shared" si="142"/>
        <v>1.4758153296846663</v>
      </c>
      <c r="E4553">
        <v>-1.3346423041540127E-2</v>
      </c>
      <c r="G4553">
        <v>4546</v>
      </c>
      <c r="H4553">
        <f t="shared" ref="H4553:H4616" ca="1" si="143">_xlfn.NORM.INV(RAND(),N$10,N$11)</f>
        <v>-9.9951400056601733E-3</v>
      </c>
    </row>
    <row r="4554" spans="2:8" x14ac:dyDescent="0.3">
      <c r="B4554" s="205">
        <v>41981</v>
      </c>
      <c r="C4554" s="81">
        <v>221.75514200000001</v>
      </c>
      <c r="D4554" s="62">
        <f t="shared" si="142"/>
        <v>-0.58831145159339893</v>
      </c>
      <c r="E4554">
        <v>-1.3352617871417683E-2</v>
      </c>
      <c r="G4554">
        <v>4547</v>
      </c>
      <c r="H4554">
        <f t="shared" ca="1" si="143"/>
        <v>7.5582522081172471E-3</v>
      </c>
    </row>
    <row r="4555" spans="2:8" x14ac:dyDescent="0.3">
      <c r="B4555" s="205">
        <v>44840</v>
      </c>
      <c r="C4555" s="81">
        <v>538.64782700000001</v>
      </c>
      <c r="D4555" s="62">
        <f t="shared" si="142"/>
        <v>12.154557627525115</v>
      </c>
      <c r="E4555">
        <v>-1.3362064087053278E-2</v>
      </c>
      <c r="G4555">
        <v>4548</v>
      </c>
      <c r="H4555">
        <f t="shared" ca="1" si="143"/>
        <v>-1.9814683153845186E-2</v>
      </c>
    </row>
    <row r="4556" spans="2:8" x14ac:dyDescent="0.3">
      <c r="B4556" s="205">
        <v>39619</v>
      </c>
      <c r="C4556" s="81">
        <v>40.947620000000001</v>
      </c>
      <c r="D4556" s="62">
        <f t="shared" si="142"/>
        <v>-0.84323581613229748</v>
      </c>
      <c r="E4556">
        <v>-1.3388434515206077E-2</v>
      </c>
      <c r="G4556">
        <v>4549</v>
      </c>
      <c r="H4556">
        <f t="shared" ca="1" si="143"/>
        <v>-1.9500772122021254E-3</v>
      </c>
    </row>
    <row r="4557" spans="2:8" x14ac:dyDescent="0.3">
      <c r="B4557" s="205">
        <v>42657</v>
      </c>
      <c r="C4557" s="81">
        <v>261.20519999999999</v>
      </c>
      <c r="D4557" s="62">
        <f t="shared" si="142"/>
        <v>0.76498097446497704</v>
      </c>
      <c r="E4557">
        <v>-1.3394239892486698E-2</v>
      </c>
      <c r="G4557">
        <v>4550</v>
      </c>
      <c r="H4557">
        <f t="shared" ca="1" si="143"/>
        <v>1.0439050556960691E-2</v>
      </c>
    </row>
    <row r="4558" spans="2:8" x14ac:dyDescent="0.3">
      <c r="B4558" s="205">
        <v>41596</v>
      </c>
      <c r="C4558" s="81">
        <v>147.99321</v>
      </c>
      <c r="D4558" s="62">
        <f t="shared" si="142"/>
        <v>-0.64484705991591484</v>
      </c>
      <c r="E4558">
        <v>-1.3394359380766156E-2</v>
      </c>
      <c r="G4558">
        <v>4551</v>
      </c>
      <c r="H4558">
        <f t="shared" ca="1" si="143"/>
        <v>6.2801929646160194E-3</v>
      </c>
    </row>
    <row r="4559" spans="2:8" x14ac:dyDescent="0.3">
      <c r="B4559" s="205">
        <v>43511</v>
      </c>
      <c r="C4559" s="81">
        <v>416.70275900000001</v>
      </c>
      <c r="D4559" s="62">
        <f t="shared" si="142"/>
        <v>3.2472328447073964</v>
      </c>
      <c r="E4559">
        <v>-1.3402876976294316E-2</v>
      </c>
      <c r="G4559">
        <v>4552</v>
      </c>
      <c r="H4559">
        <f t="shared" ca="1" si="143"/>
        <v>1.4784012331577286E-2</v>
      </c>
    </row>
    <row r="4560" spans="2:8" x14ac:dyDescent="0.3">
      <c r="B4560" s="205">
        <v>40750</v>
      </c>
      <c r="C4560" s="81">
        <v>98.111587999999998</v>
      </c>
      <c r="D4560" s="62">
        <f t="shared" si="142"/>
        <v>1.1686219387692398</v>
      </c>
      <c r="E4560">
        <v>-1.3404519370811547E-2</v>
      </c>
      <c r="G4560">
        <v>4553</v>
      </c>
      <c r="H4560">
        <f t="shared" ca="1" si="143"/>
        <v>-1.1727419747530114E-2</v>
      </c>
    </row>
    <row r="4561" spans="2:8" x14ac:dyDescent="0.3">
      <c r="B4561" s="205">
        <v>39386</v>
      </c>
      <c r="C4561" s="81">
        <v>45.241444000000001</v>
      </c>
      <c r="D4561" s="62">
        <f t="shared" si="142"/>
        <v>-0.70003881204150054</v>
      </c>
      <c r="E4561">
        <v>-1.3413506265114908E-2</v>
      </c>
      <c r="G4561">
        <v>4554</v>
      </c>
      <c r="H4561">
        <f t="shared" ca="1" si="143"/>
        <v>2.3325973978460642E-2</v>
      </c>
    </row>
    <row r="4562" spans="2:8" x14ac:dyDescent="0.3">
      <c r="B4562" s="205">
        <v>41604</v>
      </c>
      <c r="C4562" s="81">
        <v>150.82432600000001</v>
      </c>
      <c r="D4562" s="62">
        <f t="shared" si="142"/>
        <v>0.65253177490682235</v>
      </c>
      <c r="E4562">
        <v>-1.3441038776888629E-2</v>
      </c>
      <c r="G4562">
        <v>4555</v>
      </c>
      <c r="H4562">
        <f t="shared" ca="1" si="143"/>
        <v>3.0179259732952664E-2</v>
      </c>
    </row>
    <row r="4563" spans="2:8" x14ac:dyDescent="0.3">
      <c r="B4563" s="205">
        <v>40809</v>
      </c>
      <c r="C4563" s="81">
        <v>91.268638999999993</v>
      </c>
      <c r="D4563" s="62">
        <f t="shared" si="142"/>
        <v>-0.68493162563935073</v>
      </c>
      <c r="E4563">
        <v>-1.3448794802234321E-2</v>
      </c>
      <c r="G4563">
        <v>4556</v>
      </c>
      <c r="H4563">
        <f t="shared" ca="1" si="143"/>
        <v>1.8228136551226178E-2</v>
      </c>
    </row>
    <row r="4564" spans="2:8" x14ac:dyDescent="0.3">
      <c r="B4564" s="205">
        <v>43004</v>
      </c>
      <c r="C4564" s="81">
        <v>289.678833</v>
      </c>
      <c r="D4564" s="62">
        <f t="shared" si="142"/>
        <v>36.706426922872161</v>
      </c>
      <c r="E4564">
        <v>-1.345075809554728E-2</v>
      </c>
      <c r="G4564">
        <v>4557</v>
      </c>
      <c r="H4564">
        <f t="shared" ca="1" si="143"/>
        <v>-1.9177988197856175E-3</v>
      </c>
    </row>
    <row r="4565" spans="2:8" x14ac:dyDescent="0.3">
      <c r="B4565" s="205">
        <v>37902</v>
      </c>
      <c r="C4565" s="81">
        <v>7.6824789999999998</v>
      </c>
      <c r="D4565" s="62">
        <f t="shared" si="142"/>
        <v>-0.79563698602661237</v>
      </c>
      <c r="E4565">
        <v>-1.3453158383931071E-2</v>
      </c>
      <c r="G4565">
        <v>4558</v>
      </c>
      <c r="H4565">
        <f t="shared" ca="1" si="143"/>
        <v>-2.4018439203872736E-3</v>
      </c>
    </row>
    <row r="4566" spans="2:8" x14ac:dyDescent="0.3">
      <c r="B4566" s="205">
        <v>39840</v>
      </c>
      <c r="C4566" s="81">
        <v>37.592315999999997</v>
      </c>
      <c r="D4566" s="62">
        <f t="shared" si="142"/>
        <v>-5.5033504275678581E-2</v>
      </c>
      <c r="E4566">
        <v>-1.3460228980170552E-2</v>
      </c>
      <c r="G4566">
        <v>4559</v>
      </c>
      <c r="H4566">
        <f t="shared" ca="1" si="143"/>
        <v>5.381607449944089E-2</v>
      </c>
    </row>
    <row r="4567" spans="2:8" x14ac:dyDescent="0.3">
      <c r="B4567" s="205">
        <v>39059</v>
      </c>
      <c r="C4567" s="81">
        <v>39.781638999999998</v>
      </c>
      <c r="D4567" s="62">
        <f t="shared" si="142"/>
        <v>6.118674764228218</v>
      </c>
      <c r="E4567">
        <v>-1.346718049897915E-2</v>
      </c>
      <c r="G4567">
        <v>4560</v>
      </c>
      <c r="H4567">
        <f t="shared" ca="1" si="143"/>
        <v>1.8489170197497958E-2</v>
      </c>
    </row>
    <row r="4568" spans="2:8" x14ac:dyDescent="0.3">
      <c r="B4568" s="205">
        <v>37634</v>
      </c>
      <c r="C4568" s="81">
        <v>5.588349</v>
      </c>
      <c r="D4568" s="62">
        <f t="shared" si="142"/>
        <v>-0.96436141740153158</v>
      </c>
      <c r="E4568">
        <v>-1.3467934414190544E-2</v>
      </c>
      <c r="G4568">
        <v>4561</v>
      </c>
      <c r="H4568">
        <f t="shared" ca="1" si="143"/>
        <v>1.9061401421932037E-2</v>
      </c>
    </row>
    <row r="4569" spans="2:8" x14ac:dyDescent="0.3">
      <c r="B4569" s="205">
        <v>41703</v>
      </c>
      <c r="C4569" s="81">
        <v>156.806152</v>
      </c>
      <c r="D4569" s="62">
        <f t="shared" si="142"/>
        <v>-0.46113865368458573</v>
      </c>
      <c r="E4569">
        <v>-1.3501842920789226E-2</v>
      </c>
      <c r="G4569">
        <v>4562</v>
      </c>
      <c r="H4569">
        <f t="shared" ca="1" si="143"/>
        <v>3.0072401905826742E-2</v>
      </c>
    </row>
    <row r="4570" spans="2:8" x14ac:dyDescent="0.3">
      <c r="B4570" s="205">
        <v>42984</v>
      </c>
      <c r="C4570" s="81">
        <v>290.995361</v>
      </c>
      <c r="D4570" s="62">
        <f t="shared" si="142"/>
        <v>6.6548348128707655</v>
      </c>
      <c r="E4570">
        <v>-1.3547801313508795E-2</v>
      </c>
      <c r="G4570">
        <v>4563</v>
      </c>
      <c r="H4570">
        <f t="shared" ca="1" si="143"/>
        <v>5.1041673127429372E-3</v>
      </c>
    </row>
    <row r="4571" spans="2:8" x14ac:dyDescent="0.3">
      <c r="B4571" s="205">
        <v>39147</v>
      </c>
      <c r="C4571" s="81">
        <v>38.014583999999999</v>
      </c>
      <c r="D4571" s="62">
        <f t="shared" si="142"/>
        <v>-0.9099956062269724</v>
      </c>
      <c r="E4571">
        <v>-1.3550331281007667E-2</v>
      </c>
      <c r="G4571">
        <v>4564</v>
      </c>
      <c r="H4571">
        <f t="shared" ca="1" si="143"/>
        <v>3.9484178857788627E-2</v>
      </c>
    </row>
    <row r="4572" spans="2:8" x14ac:dyDescent="0.3">
      <c r="B4572" s="205">
        <v>43510</v>
      </c>
      <c r="C4572" s="81">
        <v>422.36364700000001</v>
      </c>
      <c r="D4572" s="62">
        <f t="shared" si="142"/>
        <v>0.32615371229044726</v>
      </c>
      <c r="E4572">
        <v>-1.3557656643722637E-2</v>
      </c>
      <c r="G4572">
        <v>4565</v>
      </c>
      <c r="H4572">
        <f t="shared" ca="1" si="143"/>
        <v>-5.0246943911712826E-3</v>
      </c>
    </row>
    <row r="4573" spans="2:8" x14ac:dyDescent="0.3">
      <c r="B4573" s="205">
        <v>43052</v>
      </c>
      <c r="C4573" s="81">
        <v>318.48770100000002</v>
      </c>
      <c r="D4573" s="62">
        <f t="shared" si="142"/>
        <v>32.42313688200359</v>
      </c>
      <c r="E4573">
        <v>-1.3592516968195559E-2</v>
      </c>
      <c r="G4573">
        <v>4566</v>
      </c>
      <c r="H4573">
        <f t="shared" ca="1" si="143"/>
        <v>-1.90357556249568E-2</v>
      </c>
    </row>
    <row r="4574" spans="2:8" x14ac:dyDescent="0.3">
      <c r="B4574" s="205">
        <v>38275</v>
      </c>
      <c r="C4574" s="81">
        <v>9.5289590000000004</v>
      </c>
      <c r="D4574" s="62">
        <f t="shared" si="142"/>
        <v>-0.7862690951183553</v>
      </c>
      <c r="E4574">
        <v>-1.3608411723628647E-2</v>
      </c>
      <c r="G4574">
        <v>4567</v>
      </c>
      <c r="H4574">
        <f t="shared" ca="1" si="143"/>
        <v>1.0992520096278338E-2</v>
      </c>
    </row>
    <row r="4575" spans="2:8" x14ac:dyDescent="0.3">
      <c r="B4575" s="205">
        <v>39534</v>
      </c>
      <c r="C4575" s="81">
        <v>44.583908000000001</v>
      </c>
      <c r="D4575" s="62">
        <f t="shared" si="142"/>
        <v>8.192260937053103E-2</v>
      </c>
      <c r="E4575">
        <v>-1.3609142214297119E-2</v>
      </c>
      <c r="G4575">
        <v>4568</v>
      </c>
      <c r="H4575">
        <f t="shared" ca="1" si="143"/>
        <v>7.8470910237890303E-3</v>
      </c>
    </row>
    <row r="4576" spans="2:8" x14ac:dyDescent="0.3">
      <c r="B4576" s="205">
        <v>39198</v>
      </c>
      <c r="C4576" s="81">
        <v>41.208038000000002</v>
      </c>
      <c r="D4576" s="62">
        <f t="shared" si="142"/>
        <v>-0.42070199528391578</v>
      </c>
      <c r="E4576">
        <v>-1.3615884599484228E-2</v>
      </c>
      <c r="G4576">
        <v>4569</v>
      </c>
      <c r="H4576">
        <f t="shared" ca="1" si="143"/>
        <v>-4.1706165690530185E-3</v>
      </c>
    </row>
    <row r="4577" spans="2:8" x14ac:dyDescent="0.3">
      <c r="B4577" s="205">
        <v>40162</v>
      </c>
      <c r="C4577" s="81">
        <v>71.134438000000003</v>
      </c>
      <c r="D4577" s="62">
        <f t="shared" si="142"/>
        <v>-0.69369137734780939</v>
      </c>
      <c r="E4577">
        <v>-1.3628055953764999E-2</v>
      </c>
      <c r="G4577">
        <v>4570</v>
      </c>
      <c r="H4577">
        <f t="shared" ca="1" si="143"/>
        <v>-6.7091261099340707E-3</v>
      </c>
    </row>
    <row r="4578" spans="2:8" x14ac:dyDescent="0.3">
      <c r="B4578" s="205">
        <v>42451</v>
      </c>
      <c r="C4578" s="81">
        <v>232.23126199999999</v>
      </c>
      <c r="D4578" s="62">
        <f t="shared" si="142"/>
        <v>4.909638873226835</v>
      </c>
      <c r="E4578">
        <v>-1.3631062144018709E-2</v>
      </c>
      <c r="G4578">
        <v>4571</v>
      </c>
      <c r="H4578">
        <f t="shared" ca="1" si="143"/>
        <v>6.8356946697009466E-2</v>
      </c>
    </row>
    <row r="4579" spans="2:8" x14ac:dyDescent="0.3">
      <c r="B4579" s="205">
        <v>39049</v>
      </c>
      <c r="C4579" s="81">
        <v>39.297030999999997</v>
      </c>
      <c r="D4579" s="62">
        <f t="shared" si="142"/>
        <v>-0.90588074111338568</v>
      </c>
      <c r="E4579">
        <v>-1.3631587157818204E-2</v>
      </c>
      <c r="G4579">
        <v>4572</v>
      </c>
      <c r="H4579">
        <f t="shared" ca="1" si="143"/>
        <v>-1.2329702927147596E-2</v>
      </c>
    </row>
    <row r="4580" spans="2:8" x14ac:dyDescent="0.3">
      <c r="B4580" s="205">
        <v>43741</v>
      </c>
      <c r="C4580" s="81">
        <v>417.52380399999998</v>
      </c>
      <c r="D4580" s="62">
        <f t="shared" si="142"/>
        <v>7.6473035961888502</v>
      </c>
      <c r="E4580">
        <v>-1.3647381882391244E-2</v>
      </c>
      <c r="G4580">
        <v>4573</v>
      </c>
      <c r="H4580">
        <f t="shared" ca="1" si="143"/>
        <v>-1.2424937105970531E-2</v>
      </c>
    </row>
    <row r="4581" spans="2:8" x14ac:dyDescent="0.3">
      <c r="B4581" s="205">
        <v>39954</v>
      </c>
      <c r="C4581" s="81">
        <v>48.283698999999999</v>
      </c>
      <c r="D4581" s="62">
        <f t="shared" si="142"/>
        <v>-0.90910216570993863</v>
      </c>
      <c r="E4581">
        <v>-1.3650476929238041E-2</v>
      </c>
      <c r="G4581">
        <v>4574</v>
      </c>
      <c r="H4581">
        <f t="shared" ca="1" si="143"/>
        <v>7.4286764183169795E-3</v>
      </c>
    </row>
    <row r="4582" spans="2:8" x14ac:dyDescent="0.3">
      <c r="B4582" s="205">
        <v>44657</v>
      </c>
      <c r="C4582" s="81">
        <v>531.18646200000001</v>
      </c>
      <c r="D4582" s="62">
        <f t="shared" si="142"/>
        <v>0.26758636744556513</v>
      </c>
      <c r="E4582">
        <v>-1.3662478344028978E-2</v>
      </c>
      <c r="G4582">
        <v>4575</v>
      </c>
      <c r="H4582">
        <f t="shared" ca="1" si="143"/>
        <v>4.3387671205449632E-2</v>
      </c>
    </row>
    <row r="4583" spans="2:8" x14ac:dyDescent="0.3">
      <c r="B4583" s="205">
        <v>43530</v>
      </c>
      <c r="C4583" s="81">
        <v>419.05346700000001</v>
      </c>
      <c r="D4583" s="62">
        <f t="shared" si="142"/>
        <v>5.0412520611520444</v>
      </c>
      <c r="E4583">
        <v>-1.3663143855036352E-2</v>
      </c>
      <c r="G4583">
        <v>4576</v>
      </c>
      <c r="H4583">
        <f t="shared" ca="1" si="143"/>
        <v>8.9714498679578369E-3</v>
      </c>
    </row>
    <row r="4584" spans="2:8" x14ac:dyDescent="0.3">
      <c r="B4584" s="205">
        <v>40268</v>
      </c>
      <c r="C4584" s="81">
        <v>69.365334000000004</v>
      </c>
      <c r="D4584" s="62">
        <f t="shared" si="142"/>
        <v>-0.2192185735328786</v>
      </c>
      <c r="E4584">
        <v>-1.3664516361863818E-2</v>
      </c>
      <c r="G4584">
        <v>4577</v>
      </c>
      <c r="H4584">
        <f t="shared" ca="1" si="143"/>
        <v>-3.9616261559409359E-2</v>
      </c>
    </row>
    <row r="4585" spans="2:8" x14ac:dyDescent="0.3">
      <c r="B4585" s="205">
        <v>40469</v>
      </c>
      <c r="C4585" s="81">
        <v>88.840912000000003</v>
      </c>
      <c r="D4585" s="62">
        <f t="shared" si="142"/>
        <v>-0.798837055534935</v>
      </c>
      <c r="E4585">
        <v>-1.3665127471593321E-2</v>
      </c>
      <c r="G4585">
        <v>4578</v>
      </c>
      <c r="H4585">
        <f t="shared" ca="1" si="143"/>
        <v>2.3506276892592173E-2</v>
      </c>
    </row>
    <row r="4586" spans="2:8" x14ac:dyDescent="0.3">
      <c r="B4586" s="205">
        <v>43360</v>
      </c>
      <c r="C4586" s="81">
        <v>441.63656600000002</v>
      </c>
      <c r="D4586" s="62">
        <f t="shared" si="142"/>
        <v>4.0788731877891844E-2</v>
      </c>
      <c r="E4586">
        <v>-1.3667795428473706E-2</v>
      </c>
      <c r="G4586">
        <v>4579</v>
      </c>
      <c r="H4586">
        <f t="shared" ca="1" si="143"/>
        <v>1.229065969466266E-2</v>
      </c>
    </row>
    <row r="4587" spans="2:8" x14ac:dyDescent="0.3">
      <c r="B4587" s="205">
        <v>43354</v>
      </c>
      <c r="C4587" s="81">
        <v>424.32873499999999</v>
      </c>
      <c r="D4587" s="62">
        <f t="shared" si="142"/>
        <v>8.970984004621636</v>
      </c>
      <c r="E4587">
        <v>-1.3669684479631898E-2</v>
      </c>
      <c r="G4587">
        <v>4580</v>
      </c>
      <c r="H4587">
        <f t="shared" ca="1" si="143"/>
        <v>1.4649865655177657E-2</v>
      </c>
    </row>
    <row r="4588" spans="2:8" x14ac:dyDescent="0.3">
      <c r="B4588" s="205">
        <v>39325</v>
      </c>
      <c r="C4588" s="81">
        <v>42.556355000000003</v>
      </c>
      <c r="D4588" s="62">
        <f t="shared" si="142"/>
        <v>2.047992299722377</v>
      </c>
      <c r="E4588">
        <v>-1.3671667674556786E-2</v>
      </c>
      <c r="G4588">
        <v>4581</v>
      </c>
      <c r="H4588">
        <f t="shared" ca="1" si="143"/>
        <v>1.753688273665573E-2</v>
      </c>
    </row>
    <row r="4589" spans="2:8" x14ac:dyDescent="0.3">
      <c r="B4589" s="205">
        <v>38385</v>
      </c>
      <c r="C4589" s="81">
        <v>13.962094</v>
      </c>
      <c r="D4589" s="62">
        <f t="shared" si="142"/>
        <v>-0.9762705117478846</v>
      </c>
      <c r="E4589">
        <v>-1.3675151485181739E-2</v>
      </c>
      <c r="G4589">
        <v>4582</v>
      </c>
      <c r="H4589">
        <f t="shared" ca="1" si="143"/>
        <v>5.8355475592243864E-3</v>
      </c>
    </row>
    <row r="4590" spans="2:8" x14ac:dyDescent="0.3">
      <c r="B4590" s="205">
        <v>44908</v>
      </c>
      <c r="C4590" s="81">
        <v>588.38580300000001</v>
      </c>
      <c r="D4590" s="62">
        <f t="shared" si="142"/>
        <v>0.68679195439421437</v>
      </c>
      <c r="E4590">
        <v>-1.3694144588802982E-2</v>
      </c>
      <c r="G4590">
        <v>4583</v>
      </c>
      <c r="H4590">
        <f t="shared" ca="1" si="143"/>
        <v>-1.5663174648054626E-3</v>
      </c>
    </row>
    <row r="4591" spans="2:8" x14ac:dyDescent="0.3">
      <c r="B4591" s="205">
        <v>43600</v>
      </c>
      <c r="C4591" s="81">
        <v>348.81942700000002</v>
      </c>
      <c r="D4591" s="62">
        <f t="shared" si="142"/>
        <v>19.408737507292294</v>
      </c>
      <c r="E4591">
        <v>-1.3700536942004307E-2</v>
      </c>
      <c r="G4591">
        <v>4584</v>
      </c>
      <c r="H4591">
        <f t="shared" ca="1" si="143"/>
        <v>3.4280190380197056E-2</v>
      </c>
    </row>
    <row r="4592" spans="2:8" x14ac:dyDescent="0.3">
      <c r="B4592" s="205">
        <v>38516</v>
      </c>
      <c r="C4592" s="81">
        <v>17.091671000000002</v>
      </c>
      <c r="D4592" s="62">
        <f t="shared" si="142"/>
        <v>-0.2222103095159248</v>
      </c>
      <c r="E4592">
        <v>-1.3730768476169523E-2</v>
      </c>
      <c r="G4592">
        <v>4585</v>
      </c>
      <c r="H4592">
        <f t="shared" ca="1" si="143"/>
        <v>-9.1322238466457276E-4</v>
      </c>
    </row>
    <row r="4593" spans="2:8" x14ac:dyDescent="0.3">
      <c r="B4593" s="205">
        <v>38622</v>
      </c>
      <c r="C4593" s="81">
        <v>21.974668999999999</v>
      </c>
      <c r="D4593" s="62">
        <f t="shared" si="142"/>
        <v>-0.95510719801600041</v>
      </c>
      <c r="E4593">
        <v>-1.3736224526296864E-2</v>
      </c>
      <c r="G4593">
        <v>4586</v>
      </c>
      <c r="H4593">
        <f t="shared" ca="1" si="143"/>
        <v>-9.065350179782404E-3</v>
      </c>
    </row>
    <row r="4594" spans="2:8" x14ac:dyDescent="0.3">
      <c r="B4594" s="205">
        <v>44734</v>
      </c>
      <c r="C4594" s="81">
        <v>489.49203499999999</v>
      </c>
      <c r="D4594" s="62">
        <f t="shared" si="142"/>
        <v>11.64193018632907</v>
      </c>
      <c r="E4594">
        <v>-1.3737913476279354E-2</v>
      </c>
      <c r="G4594">
        <v>4587</v>
      </c>
      <c r="H4594">
        <f t="shared" ca="1" si="143"/>
        <v>9.1264130671374934E-3</v>
      </c>
    </row>
    <row r="4595" spans="2:8" x14ac:dyDescent="0.3">
      <c r="B4595" s="205">
        <v>38996</v>
      </c>
      <c r="C4595" s="81">
        <v>38.719723000000002</v>
      </c>
      <c r="D4595" s="62">
        <f t="shared" si="142"/>
        <v>-0.58025678798575331</v>
      </c>
      <c r="E4595">
        <v>-1.3742018945662331E-2</v>
      </c>
      <c r="G4595">
        <v>4588</v>
      </c>
      <c r="H4595">
        <f t="shared" ca="1" si="143"/>
        <v>-4.5238324697438352E-3</v>
      </c>
    </row>
    <row r="4596" spans="2:8" x14ac:dyDescent="0.3">
      <c r="B4596" s="205">
        <v>40759</v>
      </c>
      <c r="C4596" s="81">
        <v>92.246216000000004</v>
      </c>
      <c r="D4596" s="62">
        <f t="shared" si="142"/>
        <v>-0.66712093321741861</v>
      </c>
      <c r="E4596">
        <v>-1.3776740963667315E-2</v>
      </c>
      <c r="G4596">
        <v>4589</v>
      </c>
      <c r="H4596">
        <f t="shared" ca="1" si="143"/>
        <v>-3.8164997842474305E-2</v>
      </c>
    </row>
    <row r="4597" spans="2:8" x14ac:dyDescent="0.3">
      <c r="B4597" s="205">
        <v>42585</v>
      </c>
      <c r="C4597" s="81">
        <v>277.11630200000002</v>
      </c>
      <c r="D4597" s="62">
        <f t="shared" si="142"/>
        <v>1.2541387082330882</v>
      </c>
      <c r="E4597">
        <v>-1.378328847005243E-2</v>
      </c>
      <c r="G4597">
        <v>4590</v>
      </c>
      <c r="H4597">
        <f t="shared" ca="1" si="143"/>
        <v>3.045941469558818E-3</v>
      </c>
    </row>
    <row r="4598" spans="2:8" x14ac:dyDescent="0.3">
      <c r="B4598" s="205">
        <v>41352</v>
      </c>
      <c r="C4598" s="81">
        <v>122.936668</v>
      </c>
      <c r="D4598" s="62">
        <f t="shared" si="142"/>
        <v>-0.79546195099771411</v>
      </c>
      <c r="E4598">
        <v>-1.3783364721741142E-2</v>
      </c>
      <c r="G4598">
        <v>4591</v>
      </c>
      <c r="H4598">
        <f t="shared" ca="1" si="143"/>
        <v>-2.4278111626370159E-2</v>
      </c>
    </row>
    <row r="4599" spans="2:8" x14ac:dyDescent="0.3">
      <c r="B4599" s="205">
        <v>44483</v>
      </c>
      <c r="C4599" s="81">
        <v>601.04547100000002</v>
      </c>
      <c r="D4599" s="62">
        <f t="shared" si="142"/>
        <v>9.7521320347791747</v>
      </c>
      <c r="E4599">
        <v>-1.3786518412463006E-2</v>
      </c>
      <c r="G4599">
        <v>4592</v>
      </c>
      <c r="H4599">
        <f t="shared" ca="1" si="143"/>
        <v>5.4919198278617996E-3</v>
      </c>
    </row>
    <row r="4600" spans="2:8" x14ac:dyDescent="0.3">
      <c r="B4600" s="205">
        <v>40000</v>
      </c>
      <c r="C4600" s="81">
        <v>55.900120000000001</v>
      </c>
      <c r="D4600" s="62">
        <f t="shared" si="142"/>
        <v>0.37686103058639719</v>
      </c>
      <c r="E4600">
        <v>-1.3803632141076171E-2</v>
      </c>
      <c r="G4600">
        <v>4593</v>
      </c>
      <c r="H4600">
        <f t="shared" ca="1" si="143"/>
        <v>-2.4092368738919696E-3</v>
      </c>
    </row>
    <row r="4601" spans="2:8" x14ac:dyDescent="0.3">
      <c r="B4601" s="205">
        <v>39010</v>
      </c>
      <c r="C4601" s="81">
        <v>40.599682000000001</v>
      </c>
      <c r="D4601" s="62">
        <f t="shared" si="142"/>
        <v>-0.92517781189974757</v>
      </c>
      <c r="E4601">
        <v>-1.3810406043184021E-2</v>
      </c>
      <c r="G4601">
        <v>4594</v>
      </c>
      <c r="H4601">
        <f t="shared" ca="1" si="143"/>
        <v>3.3112856756990473E-2</v>
      </c>
    </row>
    <row r="4602" spans="2:8" x14ac:dyDescent="0.3">
      <c r="B4602" s="205">
        <v>44606</v>
      </c>
      <c r="C4602" s="81">
        <v>542.61554000000001</v>
      </c>
      <c r="D4602" s="62">
        <f t="shared" si="142"/>
        <v>0.11458625015446826</v>
      </c>
      <c r="E4602">
        <v>-1.381841284566041E-2</v>
      </c>
      <c r="G4602">
        <v>4595</v>
      </c>
      <c r="H4602">
        <f t="shared" ca="1" si="143"/>
        <v>-1.7265801199399241E-2</v>
      </c>
    </row>
    <row r="4603" spans="2:8" x14ac:dyDescent="0.3">
      <c r="B4603" s="205">
        <v>44091</v>
      </c>
      <c r="C4603" s="81">
        <v>486.83136000000002</v>
      </c>
      <c r="D4603" s="62">
        <f t="shared" si="142"/>
        <v>1.27787671283961</v>
      </c>
      <c r="E4603">
        <v>-1.383433242550078E-2</v>
      </c>
      <c r="G4603">
        <v>4596</v>
      </c>
      <c r="H4603">
        <f t="shared" ca="1" si="143"/>
        <v>-7.8675617008685528E-3</v>
      </c>
    </row>
    <row r="4604" spans="2:8" x14ac:dyDescent="0.3">
      <c r="B4604" s="205">
        <v>42009</v>
      </c>
      <c r="C4604" s="81">
        <v>213.72155799999999</v>
      </c>
      <c r="D4604" s="62">
        <f t="shared" si="142"/>
        <v>-0.56831414243258327</v>
      </c>
      <c r="E4604">
        <v>-1.3847506628126607E-2</v>
      </c>
      <c r="G4604">
        <v>4597</v>
      </c>
      <c r="H4604">
        <f t="shared" ca="1" si="143"/>
        <v>-4.9672222002502819E-2</v>
      </c>
    </row>
    <row r="4605" spans="2:8" x14ac:dyDescent="0.3">
      <c r="B4605" s="205">
        <v>43874</v>
      </c>
      <c r="C4605" s="81">
        <v>495.085846</v>
      </c>
      <c r="D4605" s="62">
        <f t="shared" si="142"/>
        <v>1.6593145698170364</v>
      </c>
      <c r="E4605">
        <v>-1.3848932682746362E-2</v>
      </c>
      <c r="G4605">
        <v>4598</v>
      </c>
      <c r="H4605">
        <f t="shared" ca="1" si="143"/>
        <v>8.9920453241733376E-4</v>
      </c>
    </row>
    <row r="4606" spans="2:8" x14ac:dyDescent="0.3">
      <c r="B4606" s="205">
        <v>41862</v>
      </c>
      <c r="C4606" s="81">
        <v>186.17047099999999</v>
      </c>
      <c r="D4606" s="62">
        <f t="shared" si="142"/>
        <v>0.31803669143765112</v>
      </c>
      <c r="E4606">
        <v>-1.3861772628161488E-2</v>
      </c>
      <c r="G4606">
        <v>4599</v>
      </c>
      <c r="H4606">
        <f t="shared" ca="1" si="143"/>
        <v>2.2025202378431353E-2</v>
      </c>
    </row>
    <row r="4607" spans="2:8" x14ac:dyDescent="0.3">
      <c r="B4607" s="205">
        <v>41422</v>
      </c>
      <c r="C4607" s="81">
        <v>141.248322</v>
      </c>
      <c r="D4607" s="62">
        <f t="shared" si="142"/>
        <v>12.74974065004095</v>
      </c>
      <c r="E4607">
        <v>-1.3888868332542381E-2</v>
      </c>
      <c r="G4607">
        <v>4600</v>
      </c>
      <c r="H4607">
        <f t="shared" ca="1" si="143"/>
        <v>-9.1911917228838531E-5</v>
      </c>
    </row>
    <row r="4608" spans="2:8" x14ac:dyDescent="0.3">
      <c r="B4608" s="205">
        <v>38100</v>
      </c>
      <c r="C4608" s="81">
        <v>10.272798999999999</v>
      </c>
      <c r="D4608" s="62">
        <f t="shared" si="142"/>
        <v>-0.70437917029785047</v>
      </c>
      <c r="E4608">
        <v>-1.3899366619768603E-2</v>
      </c>
      <c r="G4608">
        <v>4601</v>
      </c>
      <c r="H4608">
        <f t="shared" ca="1" si="143"/>
        <v>-1.3385924408212489E-2</v>
      </c>
    </row>
    <row r="4609" spans="2:8" x14ac:dyDescent="0.3">
      <c r="B4609" s="205">
        <v>39787</v>
      </c>
      <c r="C4609" s="81">
        <v>34.749915999999999</v>
      </c>
      <c r="D4609" s="62">
        <f t="shared" si="142"/>
        <v>-0.60255827281815688</v>
      </c>
      <c r="E4609">
        <v>-1.3947637967574008E-2</v>
      </c>
      <c r="G4609">
        <v>4602</v>
      </c>
      <c r="H4609">
        <f t="shared" ca="1" si="143"/>
        <v>-7.0359257986542809E-3</v>
      </c>
    </row>
    <row r="4610" spans="2:8" x14ac:dyDescent="0.3">
      <c r="B4610" s="205">
        <v>40515</v>
      </c>
      <c r="C4610" s="81">
        <v>87.433989999999994</v>
      </c>
      <c r="D4610" s="62">
        <f t="shared" si="142"/>
        <v>9.7168265128782974</v>
      </c>
      <c r="E4610">
        <v>-1.3951214905418072E-2</v>
      </c>
      <c r="G4610">
        <v>4603</v>
      </c>
      <c r="H4610">
        <f t="shared" ca="1" si="143"/>
        <v>-2.1417294674185412E-2</v>
      </c>
    </row>
    <row r="4611" spans="2:8" x14ac:dyDescent="0.3">
      <c r="B4611" s="205">
        <v>38162</v>
      </c>
      <c r="C4611" s="81">
        <v>8.1585710000000002</v>
      </c>
      <c r="D4611" s="62">
        <f t="shared" si="142"/>
        <v>-0.80656206148017551</v>
      </c>
      <c r="E4611">
        <v>-1.3962607892412143E-2</v>
      </c>
      <c r="G4611">
        <v>4604</v>
      </c>
      <c r="H4611">
        <f t="shared" ca="1" si="143"/>
        <v>-2.0622834901143687E-2</v>
      </c>
    </row>
    <row r="4612" spans="2:8" x14ac:dyDescent="0.3">
      <c r="B4612" s="205">
        <v>39023</v>
      </c>
      <c r="C4612" s="81">
        <v>42.176684999999999</v>
      </c>
      <c r="D4612" s="62">
        <f t="shared" si="142"/>
        <v>-0.85053511253290714</v>
      </c>
      <c r="E4612">
        <v>-1.3971172217181374E-2</v>
      </c>
      <c r="G4612">
        <v>4605</v>
      </c>
      <c r="H4612">
        <f t="shared" ca="1" si="143"/>
        <v>-3.9931832398204713E-2</v>
      </c>
    </row>
    <row r="4613" spans="2:8" x14ac:dyDescent="0.3">
      <c r="B4613" s="205">
        <v>42530</v>
      </c>
      <c r="C4613" s="81">
        <v>282.18457000000001</v>
      </c>
      <c r="D4613" s="62">
        <f t="shared" si="142"/>
        <v>6.1534323003038196</v>
      </c>
      <c r="E4613">
        <v>-1.3976363427540885E-2</v>
      </c>
      <c r="G4613">
        <v>4606</v>
      </c>
      <c r="H4613">
        <f t="shared" ca="1" si="143"/>
        <v>-2.9036958856319336E-3</v>
      </c>
    </row>
    <row r="4614" spans="2:8" x14ac:dyDescent="0.3">
      <c r="B4614" s="205">
        <v>39071</v>
      </c>
      <c r="C4614" s="81">
        <v>39.447437000000001</v>
      </c>
      <c r="D4614" s="62">
        <f t="shared" si="142"/>
        <v>-0.83390495215865501</v>
      </c>
      <c r="E4614">
        <v>-1.3991802977513299E-2</v>
      </c>
      <c r="G4614">
        <v>4607</v>
      </c>
      <c r="H4614">
        <f t="shared" ca="1" si="143"/>
        <v>-2.4943345834879831E-2</v>
      </c>
    </row>
    <row r="4615" spans="2:8" x14ac:dyDescent="0.3">
      <c r="B4615" s="205">
        <v>42135</v>
      </c>
      <c r="C4615" s="81">
        <v>237.49917600000001</v>
      </c>
      <c r="D4615" s="62">
        <f t="shared" si="142"/>
        <v>-0.1177073068944452</v>
      </c>
      <c r="E4615">
        <v>-1.399279030687535E-2</v>
      </c>
      <c r="G4615">
        <v>4608</v>
      </c>
      <c r="H4615">
        <f t="shared" ca="1" si="143"/>
        <v>6.2952102263448759E-3</v>
      </c>
    </row>
    <row r="4616" spans="2:8" x14ac:dyDescent="0.3">
      <c r="B4616" s="205">
        <v>42608</v>
      </c>
      <c r="C4616" s="81">
        <v>269.18411300000002</v>
      </c>
      <c r="D4616" s="62">
        <f t="shared" ref="D4616:D4679" si="144">(C4616-C4617)/C4617</f>
        <v>5.4487981325363259</v>
      </c>
      <c r="E4616">
        <v>-1.4014642102050681E-2</v>
      </c>
      <c r="G4616">
        <v>4609</v>
      </c>
      <c r="H4616">
        <f t="shared" ca="1" si="143"/>
        <v>9.1058258804761587E-4</v>
      </c>
    </row>
    <row r="4617" spans="2:8" x14ac:dyDescent="0.3">
      <c r="B4617" s="205">
        <v>39510</v>
      </c>
      <c r="C4617" s="81">
        <v>41.741748999999999</v>
      </c>
      <c r="D4617" s="62">
        <f t="shared" si="144"/>
        <v>-0.11088058071592284</v>
      </c>
      <c r="E4617">
        <v>-1.4027970575707909E-2</v>
      </c>
      <c r="G4617">
        <v>4610</v>
      </c>
      <c r="H4617">
        <f t="shared" ref="H4617:H4680" ca="1" si="145">_xlfn.NORM.INV(RAND(),N$10,N$11)</f>
        <v>2.3810102281386089E-3</v>
      </c>
    </row>
    <row r="4618" spans="2:8" x14ac:dyDescent="0.3">
      <c r="B4618" s="205">
        <v>39965</v>
      </c>
      <c r="C4618" s="81">
        <v>46.947291999999997</v>
      </c>
      <c r="D4618" s="62">
        <f t="shared" si="144"/>
        <v>-0.91061236623792252</v>
      </c>
      <c r="E4618">
        <v>-1.4033434196145588E-2</v>
      </c>
      <c r="G4618">
        <v>4611</v>
      </c>
      <c r="H4618">
        <f t="shared" ca="1" si="145"/>
        <v>4.0136602950741347E-2</v>
      </c>
    </row>
    <row r="4619" spans="2:8" x14ac:dyDescent="0.3">
      <c r="B4619" s="205">
        <v>45050</v>
      </c>
      <c r="C4619" s="81">
        <v>525.21014400000001</v>
      </c>
      <c r="D4619" s="62">
        <f t="shared" si="144"/>
        <v>0.22431945767854269</v>
      </c>
      <c r="E4619">
        <v>-1.4034780497884758E-2</v>
      </c>
      <c r="G4619">
        <v>4612</v>
      </c>
      <c r="H4619">
        <f t="shared" ca="1" si="145"/>
        <v>2.7349242293256068E-2</v>
      </c>
    </row>
    <row r="4620" spans="2:8" x14ac:dyDescent="0.3">
      <c r="B4620" s="205">
        <v>43733</v>
      </c>
      <c r="C4620" s="81">
        <v>428.98129299999999</v>
      </c>
      <c r="D4620" s="62">
        <f t="shared" si="144"/>
        <v>-0.27478226961971147</v>
      </c>
      <c r="E4620">
        <v>-1.4051779119562399E-2</v>
      </c>
      <c r="G4620">
        <v>4613</v>
      </c>
      <c r="H4620">
        <f t="shared" ca="1" si="145"/>
        <v>1.9165833045906546E-2</v>
      </c>
    </row>
    <row r="4621" spans="2:8" x14ac:dyDescent="0.3">
      <c r="B4621" s="205">
        <v>44524</v>
      </c>
      <c r="C4621" s="81">
        <v>591.52069100000006</v>
      </c>
      <c r="D4621" s="62">
        <f t="shared" si="144"/>
        <v>5.5480422575385449</v>
      </c>
      <c r="E4621">
        <v>-1.4062477527056947E-2</v>
      </c>
      <c r="G4621">
        <v>4614</v>
      </c>
      <c r="H4621">
        <f t="shared" ca="1" si="145"/>
        <v>-2.3872714241123298E-2</v>
      </c>
    </row>
    <row r="4622" spans="2:8" x14ac:dyDescent="0.3">
      <c r="B4622" s="205">
        <v>40820</v>
      </c>
      <c r="C4622" s="81">
        <v>90.335503000000003</v>
      </c>
      <c r="D4622" s="62">
        <f t="shared" si="144"/>
        <v>-0.69498491406857676</v>
      </c>
      <c r="E4622">
        <v>-1.4064275426134918E-2</v>
      </c>
      <c r="G4622">
        <v>4615</v>
      </c>
      <c r="H4622">
        <f t="shared" ca="1" si="145"/>
        <v>2.6016959311453699E-2</v>
      </c>
    </row>
    <row r="4623" spans="2:8" x14ac:dyDescent="0.3">
      <c r="B4623" s="205">
        <v>42955</v>
      </c>
      <c r="C4623" s="81">
        <v>296.167328</v>
      </c>
      <c r="D4623" s="62">
        <f t="shared" si="144"/>
        <v>-0.24547931875234755</v>
      </c>
      <c r="E4623">
        <v>-1.4086594970049991E-2</v>
      </c>
      <c r="G4623">
        <v>4616</v>
      </c>
      <c r="H4623">
        <f t="shared" ca="1" si="145"/>
        <v>-2.6551228060217012E-2</v>
      </c>
    </row>
    <row r="4624" spans="2:8" x14ac:dyDescent="0.3">
      <c r="B4624" s="205">
        <v>43434</v>
      </c>
      <c r="C4624" s="81">
        <v>392.52380399999998</v>
      </c>
      <c r="D4624" s="62">
        <f t="shared" si="144"/>
        <v>1.5644787244767604</v>
      </c>
      <c r="E4624">
        <v>-1.4098260753518209E-2</v>
      </c>
      <c r="G4624">
        <v>4617</v>
      </c>
      <c r="H4624">
        <f t="shared" ca="1" si="145"/>
        <v>-4.3597499422767833E-2</v>
      </c>
    </row>
    <row r="4625" spans="2:8" x14ac:dyDescent="0.3">
      <c r="B4625" s="205">
        <v>41585</v>
      </c>
      <c r="C4625" s="81">
        <v>153.06182899999999</v>
      </c>
      <c r="D4625" s="62">
        <f t="shared" si="144"/>
        <v>-0.71042653300647907</v>
      </c>
      <c r="E4625">
        <v>-1.4117563446116491E-2</v>
      </c>
      <c r="G4625">
        <v>4618</v>
      </c>
      <c r="H4625">
        <f t="shared" ca="1" si="145"/>
        <v>-1.4303625797618579E-2</v>
      </c>
    </row>
    <row r="4626" spans="2:8" x14ac:dyDescent="0.3">
      <c r="B4626" s="205">
        <v>45013</v>
      </c>
      <c r="C4626" s="81">
        <v>528.57684300000005</v>
      </c>
      <c r="D4626" s="62">
        <f t="shared" si="144"/>
        <v>0.81030175459659992</v>
      </c>
      <c r="E4626">
        <v>-1.4128708483473938E-2</v>
      </c>
      <c r="G4626">
        <v>4619</v>
      </c>
      <c r="H4626">
        <f t="shared" ca="1" si="145"/>
        <v>-2.7386634440891545E-2</v>
      </c>
    </row>
    <row r="4627" spans="2:8" x14ac:dyDescent="0.3">
      <c r="B4627" s="205">
        <v>42956</v>
      </c>
      <c r="C4627" s="81">
        <v>291.98272700000001</v>
      </c>
      <c r="D4627" s="62">
        <f t="shared" si="144"/>
        <v>0.14499940044755349</v>
      </c>
      <c r="E4627">
        <v>-1.4129178354203832E-2</v>
      </c>
      <c r="G4627">
        <v>4620</v>
      </c>
      <c r="H4627">
        <f t="shared" ca="1" si="145"/>
        <v>-4.1765613656791614E-2</v>
      </c>
    </row>
    <row r="4628" spans="2:8" x14ac:dyDescent="0.3">
      <c r="B4628" s="205">
        <v>42873</v>
      </c>
      <c r="C4628" s="81">
        <v>255.00688199999999</v>
      </c>
      <c r="D4628" s="62">
        <f t="shared" si="144"/>
        <v>5.7770027369582149</v>
      </c>
      <c r="E4628">
        <v>-1.4130118724448498E-2</v>
      </c>
      <c r="G4628">
        <v>4621</v>
      </c>
      <c r="H4628">
        <f t="shared" ca="1" si="145"/>
        <v>-3.1195053033224642E-2</v>
      </c>
    </row>
    <row r="4629" spans="2:8" x14ac:dyDescent="0.3">
      <c r="B4629" s="205">
        <v>38939</v>
      </c>
      <c r="C4629" s="81">
        <v>37.628269000000003</v>
      </c>
      <c r="D4629" s="62">
        <f t="shared" si="144"/>
        <v>-0.87102456271107997</v>
      </c>
      <c r="E4629">
        <v>-1.4134807952983717E-2</v>
      </c>
      <c r="G4629">
        <v>4622</v>
      </c>
      <c r="H4629">
        <f t="shared" ca="1" si="145"/>
        <v>1.7268827674927094E-2</v>
      </c>
    </row>
    <row r="4630" spans="2:8" x14ac:dyDescent="0.3">
      <c r="B4630" s="205">
        <v>42999</v>
      </c>
      <c r="C4630" s="81">
        <v>291.74755900000002</v>
      </c>
      <c r="D4630" s="62">
        <f t="shared" si="144"/>
        <v>-0.45942643595864879</v>
      </c>
      <c r="E4630">
        <v>-1.4140606250985273E-2</v>
      </c>
      <c r="G4630">
        <v>4623</v>
      </c>
      <c r="H4630">
        <f t="shared" ca="1" si="145"/>
        <v>2.6774628091093527E-2</v>
      </c>
    </row>
    <row r="4631" spans="2:8" x14ac:dyDescent="0.3">
      <c r="B4631" s="205">
        <v>45275</v>
      </c>
      <c r="C4631" s="81">
        <v>539.70001200000002</v>
      </c>
      <c r="D4631" s="62">
        <f t="shared" si="144"/>
        <v>1.2996997445266723</v>
      </c>
      <c r="E4631">
        <v>-1.4156543666310121E-2</v>
      </c>
      <c r="G4631">
        <v>4624</v>
      </c>
      <c r="H4631">
        <f t="shared" ca="1" si="145"/>
        <v>1.0777007970415576E-2</v>
      </c>
    </row>
    <row r="4632" spans="2:8" x14ac:dyDescent="0.3">
      <c r="B4632" s="205">
        <v>42024</v>
      </c>
      <c r="C4632" s="81">
        <v>234.682816</v>
      </c>
      <c r="D4632" s="62">
        <f t="shared" si="144"/>
        <v>-3.8585058019679534E-2</v>
      </c>
      <c r="E4632">
        <v>-1.4158207805487263E-2</v>
      </c>
      <c r="G4632">
        <v>4625</v>
      </c>
      <c r="H4632">
        <f t="shared" ca="1" si="145"/>
        <v>-2.2844566802751032E-2</v>
      </c>
    </row>
    <row r="4633" spans="2:8" x14ac:dyDescent="0.3">
      <c r="B4633" s="205">
        <v>42060</v>
      </c>
      <c r="C4633" s="81">
        <v>244.10148599999999</v>
      </c>
      <c r="D4633" s="62">
        <f t="shared" si="144"/>
        <v>-0.41882389008972892</v>
      </c>
      <c r="E4633">
        <v>-1.4171280328431096E-2</v>
      </c>
      <c r="G4633">
        <v>4626</v>
      </c>
      <c r="H4633">
        <f t="shared" ca="1" si="145"/>
        <v>-6.325821744607666E-3</v>
      </c>
    </row>
    <row r="4634" spans="2:8" x14ac:dyDescent="0.3">
      <c r="B4634" s="205">
        <v>43455</v>
      </c>
      <c r="C4634" s="81">
        <v>420.01293900000002</v>
      </c>
      <c r="D4634" s="62">
        <f t="shared" si="144"/>
        <v>71.059849523081425</v>
      </c>
      <c r="E4634">
        <v>-1.4187607246923015E-2</v>
      </c>
      <c r="G4634">
        <v>4627</v>
      </c>
      <c r="H4634">
        <f t="shared" ca="1" si="145"/>
        <v>3.4030697022852441E-2</v>
      </c>
    </row>
    <row r="4635" spans="2:8" x14ac:dyDescent="0.3">
      <c r="B4635" s="205">
        <v>37656</v>
      </c>
      <c r="C4635" s="81">
        <v>5.8286680000000004</v>
      </c>
      <c r="D4635" s="62">
        <f t="shared" si="144"/>
        <v>-3.234563547916134E-2</v>
      </c>
      <c r="E4635">
        <v>-1.4193279523836156E-2</v>
      </c>
      <c r="G4635">
        <v>4628</v>
      </c>
      <c r="H4635">
        <f t="shared" ca="1" si="145"/>
        <v>1.207121587172076E-3</v>
      </c>
    </row>
    <row r="4636" spans="2:8" x14ac:dyDescent="0.3">
      <c r="B4636" s="205">
        <v>37495</v>
      </c>
      <c r="C4636" s="81">
        <v>6.0235019999999997</v>
      </c>
      <c r="D4636" s="62">
        <f t="shared" si="144"/>
        <v>-0.40063064362008427</v>
      </c>
      <c r="E4636">
        <v>-1.4197934456090742E-2</v>
      </c>
      <c r="G4636">
        <v>4629</v>
      </c>
      <c r="H4636">
        <f t="shared" ca="1" si="145"/>
        <v>-4.0187763743946246E-3</v>
      </c>
    </row>
    <row r="4637" spans="2:8" x14ac:dyDescent="0.3">
      <c r="B4637" s="205">
        <v>38079</v>
      </c>
      <c r="C4637" s="81">
        <v>10.049733</v>
      </c>
      <c r="D4637" s="62">
        <f t="shared" si="144"/>
        <v>3.9442781808957661E-2</v>
      </c>
      <c r="E4637">
        <v>-1.4203111139928412E-2</v>
      </c>
      <c r="G4637">
        <v>4630</v>
      </c>
      <c r="H4637">
        <f t="shared" ca="1" si="145"/>
        <v>-2.5616819485328787E-2</v>
      </c>
    </row>
    <row r="4638" spans="2:8" x14ac:dyDescent="0.3">
      <c r="B4638" s="205">
        <v>38244</v>
      </c>
      <c r="C4638" s="81">
        <v>9.6683850000000007</v>
      </c>
      <c r="D4638" s="62">
        <f t="shared" si="144"/>
        <v>-0.97515611918769329</v>
      </c>
      <c r="E4638">
        <v>-1.4216415334829284E-2</v>
      </c>
      <c r="G4638">
        <v>4631</v>
      </c>
      <c r="H4638">
        <f t="shared" ca="1" si="145"/>
        <v>-7.9916879039172717E-4</v>
      </c>
    </row>
    <row r="4639" spans="2:8" x14ac:dyDescent="0.3">
      <c r="B4639" s="205">
        <v>43444</v>
      </c>
      <c r="C4639" s="81">
        <v>389.16564899999997</v>
      </c>
      <c r="D4639" s="62">
        <f t="shared" si="144"/>
        <v>0.70063147153510397</v>
      </c>
      <c r="E4639">
        <v>-1.4218034221077707E-2</v>
      </c>
      <c r="G4639">
        <v>4632</v>
      </c>
      <c r="H4639">
        <f t="shared" ca="1" si="145"/>
        <v>4.3051151928555652E-2</v>
      </c>
    </row>
    <row r="4640" spans="2:8" x14ac:dyDescent="0.3">
      <c r="B4640" s="205">
        <v>42465</v>
      </c>
      <c r="C4640" s="81">
        <v>228.83596800000001</v>
      </c>
      <c r="D4640" s="62">
        <f t="shared" si="144"/>
        <v>1.8580494101053937</v>
      </c>
      <c r="E4640">
        <v>-1.4225407914178527E-2</v>
      </c>
      <c r="G4640">
        <v>4633</v>
      </c>
      <c r="H4640">
        <f t="shared" ca="1" si="145"/>
        <v>2.5166719536717296E-2</v>
      </c>
    </row>
    <row r="4641" spans="2:8" x14ac:dyDescent="0.3">
      <c r="B4641" s="205">
        <v>40319</v>
      </c>
      <c r="C4641" s="81">
        <v>80.067183999999997</v>
      </c>
      <c r="D4641" s="62">
        <f t="shared" si="144"/>
        <v>1.097769890260532</v>
      </c>
      <c r="E4641">
        <v>-1.4250982422640952E-2</v>
      </c>
      <c r="G4641">
        <v>4634</v>
      </c>
      <c r="H4641">
        <f t="shared" ca="1" si="145"/>
        <v>-2.837236691113355E-2</v>
      </c>
    </row>
    <row r="4642" spans="2:8" x14ac:dyDescent="0.3">
      <c r="B4642" s="205">
        <v>38975</v>
      </c>
      <c r="C4642" s="81">
        <v>38.167763000000001</v>
      </c>
      <c r="D4642" s="62">
        <f t="shared" si="144"/>
        <v>-0.7520905699156738</v>
      </c>
      <c r="E4642">
        <v>-1.425526727037797E-2</v>
      </c>
      <c r="G4642">
        <v>4635</v>
      </c>
      <c r="H4642">
        <f t="shared" ca="1" si="145"/>
        <v>-9.5210526279423703E-3</v>
      </c>
    </row>
    <row r="4643" spans="2:8" x14ac:dyDescent="0.3">
      <c r="B4643" s="205">
        <v>41484</v>
      </c>
      <c r="C4643" s="81">
        <v>153.958496</v>
      </c>
      <c r="D4643" s="62">
        <f t="shared" si="144"/>
        <v>25.889810258713027</v>
      </c>
      <c r="E4643">
        <v>-1.4264688407951238E-2</v>
      </c>
      <c r="G4643">
        <v>4636</v>
      </c>
      <c r="H4643">
        <f t="shared" ca="1" si="145"/>
        <v>-5.5450091477304148E-3</v>
      </c>
    </row>
    <row r="4644" spans="2:8" x14ac:dyDescent="0.3">
      <c r="B4644" s="205">
        <v>37536</v>
      </c>
      <c r="C4644" s="81">
        <v>5.7255330000000004</v>
      </c>
      <c r="D4644" s="62">
        <f t="shared" si="144"/>
        <v>-0.98697157808627567</v>
      </c>
      <c r="E4644">
        <v>-1.4285758555719591E-2</v>
      </c>
      <c r="G4644">
        <v>4637</v>
      </c>
      <c r="H4644">
        <f t="shared" ca="1" si="145"/>
        <v>-1.1488342220522769E-2</v>
      </c>
    </row>
    <row r="4645" spans="2:8" x14ac:dyDescent="0.3">
      <c r="B4645" s="205">
        <v>43787</v>
      </c>
      <c r="C4645" s="81">
        <v>439.46481299999999</v>
      </c>
      <c r="D4645" s="62">
        <f t="shared" si="144"/>
        <v>47.490705314333752</v>
      </c>
      <c r="E4645">
        <v>-1.4294944319051829E-2</v>
      </c>
      <c r="G4645">
        <v>4638</v>
      </c>
      <c r="H4645">
        <f t="shared" ca="1" si="145"/>
        <v>-1.9937939804716E-3</v>
      </c>
    </row>
    <row r="4646" spans="2:8" x14ac:dyDescent="0.3">
      <c r="B4646" s="205">
        <v>38156</v>
      </c>
      <c r="C4646" s="81">
        <v>9.0628670000000007</v>
      </c>
      <c r="D4646" s="62">
        <f t="shared" si="144"/>
        <v>-0.77370895983346255</v>
      </c>
      <c r="E4646">
        <v>-1.4298161399271125E-2</v>
      </c>
      <c r="G4646">
        <v>4639</v>
      </c>
      <c r="H4646">
        <f t="shared" ca="1" si="145"/>
        <v>3.1209983750763434E-2</v>
      </c>
    </row>
    <row r="4647" spans="2:8" x14ac:dyDescent="0.3">
      <c r="B4647" s="205">
        <v>39897</v>
      </c>
      <c r="C4647" s="81">
        <v>40.049605999999997</v>
      </c>
      <c r="D4647" s="62">
        <f t="shared" si="144"/>
        <v>-0.52860552232116598</v>
      </c>
      <c r="E4647">
        <v>-1.4323751883478513E-2</v>
      </c>
      <c r="G4647">
        <v>4640</v>
      </c>
      <c r="H4647">
        <f t="shared" ca="1" si="145"/>
        <v>1.304060675795444E-3</v>
      </c>
    </row>
    <row r="4648" spans="2:8" x14ac:dyDescent="0.3">
      <c r="B4648" s="205">
        <v>40504</v>
      </c>
      <c r="C4648" s="81">
        <v>84.959854000000007</v>
      </c>
      <c r="D4648" s="62">
        <f t="shared" si="144"/>
        <v>0.96049747708970412</v>
      </c>
      <c r="E4648">
        <v>-1.4351832312187189E-2</v>
      </c>
      <c r="G4648">
        <v>4641</v>
      </c>
      <c r="H4648">
        <f t="shared" ca="1" si="145"/>
        <v>-1.5588530078289465E-2</v>
      </c>
    </row>
    <row r="4649" spans="2:8" x14ac:dyDescent="0.3">
      <c r="B4649" s="205">
        <v>39262</v>
      </c>
      <c r="C4649" s="81">
        <v>43.335864999999998</v>
      </c>
      <c r="D4649" s="62">
        <f t="shared" si="144"/>
        <v>-0.89111395494795198</v>
      </c>
      <c r="E4649">
        <v>-1.437456030406193E-2</v>
      </c>
      <c r="G4649">
        <v>4642</v>
      </c>
      <c r="H4649">
        <f t="shared" ca="1" si="145"/>
        <v>-2.965975848636012E-2</v>
      </c>
    </row>
    <row r="4650" spans="2:8" x14ac:dyDescent="0.3">
      <c r="B4650" s="205">
        <v>43432</v>
      </c>
      <c r="C4650" s="81">
        <v>397.99282799999997</v>
      </c>
      <c r="D4650" s="62">
        <f t="shared" si="144"/>
        <v>-0.28349119452959365</v>
      </c>
      <c r="E4650">
        <v>-1.4375691130424317E-2</v>
      </c>
      <c r="G4650">
        <v>4643</v>
      </c>
      <c r="H4650">
        <f t="shared" ca="1" si="145"/>
        <v>-2.0107984765991724E-2</v>
      </c>
    </row>
    <row r="4651" spans="2:8" x14ac:dyDescent="0.3">
      <c r="B4651" s="205">
        <v>44924</v>
      </c>
      <c r="C4651" s="81">
        <v>555.46118200000001</v>
      </c>
      <c r="D4651" s="62">
        <f t="shared" si="144"/>
        <v>0.1295636799208662</v>
      </c>
      <c r="E4651">
        <v>-1.4407533409474814E-2</v>
      </c>
      <c r="G4651">
        <v>4644</v>
      </c>
      <c r="H4651">
        <f t="shared" ca="1" si="145"/>
        <v>-1.2273374805189793E-2</v>
      </c>
    </row>
    <row r="4652" spans="2:8" x14ac:dyDescent="0.3">
      <c r="B4652" s="205">
        <v>44719</v>
      </c>
      <c r="C4652" s="81">
        <v>491.74844400000001</v>
      </c>
      <c r="D4652" s="62">
        <f t="shared" si="144"/>
        <v>54.847193418380336</v>
      </c>
      <c r="E4652">
        <v>-1.4451408769359173E-2</v>
      </c>
      <c r="G4652">
        <v>4645</v>
      </c>
      <c r="H4652">
        <f t="shared" ca="1" si="145"/>
        <v>-1.8953106640897426E-2</v>
      </c>
    </row>
    <row r="4653" spans="2:8" x14ac:dyDescent="0.3">
      <c r="B4653" s="205">
        <v>37949</v>
      </c>
      <c r="C4653" s="81">
        <v>8.8052489999999999</v>
      </c>
      <c r="D4653" s="62">
        <f t="shared" si="144"/>
        <v>-0.90254284050753986</v>
      </c>
      <c r="E4653">
        <v>-1.4455254847612561E-2</v>
      </c>
      <c r="G4653">
        <v>4646</v>
      </c>
      <c r="H4653">
        <f t="shared" ca="1" si="145"/>
        <v>-3.8238403300609562E-2</v>
      </c>
    </row>
    <row r="4654" spans="2:8" x14ac:dyDescent="0.3">
      <c r="B4654" s="205">
        <v>40652</v>
      </c>
      <c r="C4654" s="81">
        <v>90.349945000000005</v>
      </c>
      <c r="D4654" s="62">
        <f t="shared" si="144"/>
        <v>-0.84720748087781439</v>
      </c>
      <c r="E4654">
        <v>-1.4457723112126916E-2</v>
      </c>
      <c r="G4654">
        <v>4647</v>
      </c>
      <c r="H4654">
        <f t="shared" ca="1" si="145"/>
        <v>-1.4220610142573416E-2</v>
      </c>
    </row>
    <row r="4655" spans="2:8" x14ac:dyDescent="0.3">
      <c r="B4655" s="205">
        <v>44488</v>
      </c>
      <c r="C4655" s="81">
        <v>591.32440199999996</v>
      </c>
      <c r="D4655" s="62">
        <f t="shared" si="144"/>
        <v>2.8087637266998038</v>
      </c>
      <c r="E4655">
        <v>-1.4491710517364864E-2</v>
      </c>
      <c r="G4655">
        <v>4648</v>
      </c>
      <c r="H4655">
        <f t="shared" ca="1" si="145"/>
        <v>-1.9152483172258927E-2</v>
      </c>
    </row>
    <row r="4656" spans="2:8" x14ac:dyDescent="0.3">
      <c r="B4656" s="205">
        <v>41584</v>
      </c>
      <c r="C4656" s="81">
        <v>155.25363200000001</v>
      </c>
      <c r="D4656" s="62">
        <f t="shared" si="144"/>
        <v>-0.69486709075185316</v>
      </c>
      <c r="E4656">
        <v>-1.4492755831092477E-2</v>
      </c>
      <c r="G4656">
        <v>4649</v>
      </c>
      <c r="H4656">
        <f t="shared" ca="1" si="145"/>
        <v>1.8258759588770417E-2</v>
      </c>
    </row>
    <row r="4657" spans="2:8" x14ac:dyDescent="0.3">
      <c r="B4657" s="205">
        <v>44267</v>
      </c>
      <c r="C4657" s="81">
        <v>508.80658</v>
      </c>
      <c r="D4657" s="62">
        <f t="shared" si="144"/>
        <v>0.5860556365348889</v>
      </c>
      <c r="E4657">
        <v>-1.4496777978784615E-2</v>
      </c>
      <c r="G4657">
        <v>4650</v>
      </c>
      <c r="H4657">
        <f t="shared" ca="1" si="145"/>
        <v>2.2039964474675749E-2</v>
      </c>
    </row>
    <row r="4658" spans="2:8" x14ac:dyDescent="0.3">
      <c r="B4658" s="205">
        <v>43068</v>
      </c>
      <c r="C4658" s="81">
        <v>320.79995700000001</v>
      </c>
      <c r="D4658" s="62">
        <f t="shared" si="144"/>
        <v>0.3939443884334321</v>
      </c>
      <c r="E4658">
        <v>-1.4497018072787617E-2</v>
      </c>
      <c r="G4658">
        <v>4651</v>
      </c>
      <c r="H4658">
        <f t="shared" ca="1" si="145"/>
        <v>-2.1108165624117658E-3</v>
      </c>
    </row>
    <row r="4659" spans="2:8" x14ac:dyDescent="0.3">
      <c r="B4659" s="205">
        <v>42444</v>
      </c>
      <c r="C4659" s="81">
        <v>230.13827499999999</v>
      </c>
      <c r="D4659" s="62">
        <f t="shared" si="144"/>
        <v>21.250121021107802</v>
      </c>
      <c r="E4659">
        <v>-1.4538914314685398E-2</v>
      </c>
      <c r="G4659">
        <v>4652</v>
      </c>
      <c r="H4659">
        <f t="shared" ca="1" si="145"/>
        <v>9.5246777963253378E-3</v>
      </c>
    </row>
    <row r="4660" spans="2:8" x14ac:dyDescent="0.3">
      <c r="B4660" s="205">
        <v>38054</v>
      </c>
      <c r="C4660" s="81">
        <v>10.343237</v>
      </c>
      <c r="D4660" s="62">
        <f t="shared" si="144"/>
        <v>-0.24301107675639108</v>
      </c>
      <c r="E4660">
        <v>-1.4541069439011074E-2</v>
      </c>
      <c r="G4660">
        <v>4653</v>
      </c>
      <c r="H4660">
        <f t="shared" ca="1" si="145"/>
        <v>-2.3053999976005591E-2</v>
      </c>
    </row>
    <row r="4661" spans="2:8" x14ac:dyDescent="0.3">
      <c r="B4661" s="205">
        <v>38391</v>
      </c>
      <c r="C4661" s="81">
        <v>13.663657000000001</v>
      </c>
      <c r="D4661" s="62">
        <f t="shared" si="144"/>
        <v>-0.38165355709733728</v>
      </c>
      <c r="E4661">
        <v>-1.4543635486233972E-2</v>
      </c>
      <c r="G4661">
        <v>4654</v>
      </c>
      <c r="H4661">
        <f t="shared" ca="1" si="145"/>
        <v>5.5143609413108108E-3</v>
      </c>
    </row>
    <row r="4662" spans="2:8" x14ac:dyDescent="0.3">
      <c r="B4662" s="205">
        <v>38615</v>
      </c>
      <c r="C4662" s="81">
        <v>22.097090000000001</v>
      </c>
      <c r="D4662" s="62">
        <f t="shared" si="144"/>
        <v>-0.76415846330776038</v>
      </c>
      <c r="E4662">
        <v>-1.4559020637004209E-2</v>
      </c>
      <c r="G4662">
        <v>4655</v>
      </c>
      <c r="H4662">
        <f t="shared" ca="1" si="145"/>
        <v>1.9607378703884955E-2</v>
      </c>
    </row>
    <row r="4663" spans="2:8" x14ac:dyDescent="0.3">
      <c r="B4663" s="205">
        <v>40994</v>
      </c>
      <c r="C4663" s="81">
        <v>93.694648999999998</v>
      </c>
      <c r="D4663" s="62">
        <f t="shared" si="144"/>
        <v>7.6369878697316658</v>
      </c>
      <c r="E4663">
        <v>-1.4567625793235553E-2</v>
      </c>
      <c r="G4663">
        <v>4656</v>
      </c>
      <c r="H4663">
        <f t="shared" ca="1" si="145"/>
        <v>3.9974981223899649E-2</v>
      </c>
    </row>
    <row r="4664" spans="2:8" x14ac:dyDescent="0.3">
      <c r="B4664" s="205">
        <v>38020</v>
      </c>
      <c r="C4664" s="81">
        <v>10.84807</v>
      </c>
      <c r="D4664" s="62">
        <f t="shared" si="144"/>
        <v>-0.98062300609532027</v>
      </c>
      <c r="E4664">
        <v>-1.4575522152150326E-2</v>
      </c>
      <c r="G4664">
        <v>4657</v>
      </c>
      <c r="H4664">
        <f t="shared" ca="1" si="145"/>
        <v>1.4399976520624254E-2</v>
      </c>
    </row>
    <row r="4665" spans="2:8" x14ac:dyDescent="0.3">
      <c r="B4665" s="205">
        <v>44767</v>
      </c>
      <c r="C4665" s="81">
        <v>559.84277299999997</v>
      </c>
      <c r="D4665" s="62">
        <f t="shared" si="144"/>
        <v>0.17550857197123285</v>
      </c>
      <c r="E4665">
        <v>-1.457563626544706E-2</v>
      </c>
      <c r="G4665">
        <v>4658</v>
      </c>
      <c r="H4665">
        <f t="shared" ca="1" si="145"/>
        <v>-1.4942490386722167E-2</v>
      </c>
    </row>
    <row r="4666" spans="2:8" x14ac:dyDescent="0.3">
      <c r="B4666" s="205">
        <v>43857</v>
      </c>
      <c r="C4666" s="81">
        <v>476.25579800000003</v>
      </c>
      <c r="D4666" s="62">
        <f t="shared" si="144"/>
        <v>6.5802264892986601E-2</v>
      </c>
      <c r="E4666">
        <v>-1.458552096995029E-2</v>
      </c>
      <c r="G4666">
        <v>4659</v>
      </c>
      <c r="H4666">
        <f t="shared" ca="1" si="145"/>
        <v>4.604104185165026E-3</v>
      </c>
    </row>
    <row r="4667" spans="2:8" x14ac:dyDescent="0.3">
      <c r="B4667" s="205">
        <v>43795</v>
      </c>
      <c r="C4667" s="81">
        <v>446.85192899999998</v>
      </c>
      <c r="D4667" s="62">
        <f t="shared" si="144"/>
        <v>0.16038955110140321</v>
      </c>
      <c r="E4667">
        <v>-1.4586928333383346E-2</v>
      </c>
      <c r="G4667">
        <v>4660</v>
      </c>
      <c r="H4667">
        <f t="shared" ca="1" si="145"/>
        <v>-5.8484172270741659E-2</v>
      </c>
    </row>
    <row r="4668" spans="2:8" x14ac:dyDescent="0.3">
      <c r="B4668" s="205">
        <v>43654</v>
      </c>
      <c r="C4668" s="81">
        <v>385.08785999999998</v>
      </c>
      <c r="D4668" s="62">
        <f t="shared" si="144"/>
        <v>-0.31444355293581866</v>
      </c>
      <c r="E4668">
        <v>-1.4608342971570303E-2</v>
      </c>
      <c r="G4668">
        <v>4661</v>
      </c>
      <c r="H4668">
        <f t="shared" ca="1" si="145"/>
        <v>-2.0781310341801182E-2</v>
      </c>
    </row>
    <row r="4669" spans="2:8" x14ac:dyDescent="0.3">
      <c r="B4669" s="205">
        <v>44776</v>
      </c>
      <c r="C4669" s="81">
        <v>561.71575900000005</v>
      </c>
      <c r="D4669" s="62">
        <f t="shared" si="144"/>
        <v>0.18291897050011321</v>
      </c>
      <c r="E4669">
        <v>-1.461310225935512E-2</v>
      </c>
      <c r="G4669">
        <v>4662</v>
      </c>
      <c r="H4669">
        <f t="shared" ca="1" si="145"/>
        <v>-1.2246851796794335E-2</v>
      </c>
    </row>
    <row r="4670" spans="2:8" x14ac:dyDescent="0.3">
      <c r="B4670" s="205">
        <v>43948</v>
      </c>
      <c r="C4670" s="81">
        <v>474.85565200000002</v>
      </c>
      <c r="D4670" s="62">
        <f t="shared" si="144"/>
        <v>10.469281169517027</v>
      </c>
      <c r="E4670">
        <v>-1.4627771558039073E-2</v>
      </c>
      <c r="G4670">
        <v>4663</v>
      </c>
      <c r="H4670">
        <f t="shared" ca="1" si="145"/>
        <v>4.0405911499900554E-2</v>
      </c>
    </row>
    <row r="4671" spans="2:8" x14ac:dyDescent="0.3">
      <c r="B4671" s="205">
        <v>39588</v>
      </c>
      <c r="C4671" s="81">
        <v>41.402389999999997</v>
      </c>
      <c r="D4671" s="62">
        <f t="shared" si="144"/>
        <v>-0.83856435536336726</v>
      </c>
      <c r="E4671">
        <v>-1.4639141938273925E-2</v>
      </c>
      <c r="G4671">
        <v>4664</v>
      </c>
      <c r="H4671">
        <f t="shared" ca="1" si="145"/>
        <v>5.7437783505790195E-3</v>
      </c>
    </row>
    <row r="4672" spans="2:8" x14ac:dyDescent="0.3">
      <c r="B4672" s="205">
        <v>42335</v>
      </c>
      <c r="C4672" s="81">
        <v>256.46374500000002</v>
      </c>
      <c r="D4672" s="62">
        <f t="shared" si="144"/>
        <v>8.7887472490584179E-2</v>
      </c>
      <c r="E4672">
        <v>-1.4652982722430805E-2</v>
      </c>
      <c r="G4672">
        <v>4665</v>
      </c>
      <c r="H4672">
        <f t="shared" ca="1" si="145"/>
        <v>5.1666914249862216E-2</v>
      </c>
    </row>
    <row r="4673" spans="2:8" x14ac:dyDescent="0.3">
      <c r="B4673" s="205">
        <v>42123</v>
      </c>
      <c r="C4673" s="81">
        <v>235.74473599999999</v>
      </c>
      <c r="D4673" s="62">
        <f t="shared" si="144"/>
        <v>24.921012102056846</v>
      </c>
      <c r="E4673">
        <v>-1.4666194659988533E-2</v>
      </c>
      <c r="G4673">
        <v>4666</v>
      </c>
      <c r="H4673">
        <f t="shared" ca="1" si="145"/>
        <v>-3.0711802475307182E-2</v>
      </c>
    </row>
    <row r="4674" spans="2:8" x14ac:dyDescent="0.3">
      <c r="B4674" s="205">
        <v>38233</v>
      </c>
      <c r="C4674" s="81">
        <v>9.094735</v>
      </c>
      <c r="D4674" s="62">
        <f t="shared" si="144"/>
        <v>-0.7938510609737649</v>
      </c>
      <c r="E4674">
        <v>-1.4674251783361557E-2</v>
      </c>
      <c r="G4674">
        <v>4667</v>
      </c>
      <c r="H4674">
        <f t="shared" ca="1" si="145"/>
        <v>2.2349909864327021E-2</v>
      </c>
    </row>
    <row r="4675" spans="2:8" x14ac:dyDescent="0.3">
      <c r="B4675" s="205">
        <v>39388</v>
      </c>
      <c r="C4675" s="81">
        <v>44.117302000000002</v>
      </c>
      <c r="D4675" s="62">
        <f t="shared" si="144"/>
        <v>-0.92125489280080186</v>
      </c>
      <c r="E4675">
        <v>-1.4684796771113059E-2</v>
      </c>
      <c r="G4675">
        <v>4668</v>
      </c>
      <c r="H4675">
        <f t="shared" ca="1" si="145"/>
        <v>2.1985738117315714E-2</v>
      </c>
    </row>
    <row r="4676" spans="2:8" x14ac:dyDescent="0.3">
      <c r="B4676" s="205">
        <v>45149</v>
      </c>
      <c r="C4676" s="81">
        <v>560.25451699999996</v>
      </c>
      <c r="D4676" s="62">
        <f t="shared" si="144"/>
        <v>1.2030899360320642</v>
      </c>
      <c r="E4676">
        <v>-1.4696771740191412E-2</v>
      </c>
      <c r="G4676">
        <v>4669</v>
      </c>
      <c r="H4676">
        <f t="shared" ca="1" si="145"/>
        <v>-3.2206231950008789E-2</v>
      </c>
    </row>
    <row r="4677" spans="2:8" x14ac:dyDescent="0.3">
      <c r="B4677" s="205">
        <v>42719</v>
      </c>
      <c r="C4677" s="81">
        <v>254.30396999999999</v>
      </c>
      <c r="D4677" s="62">
        <f t="shared" si="144"/>
        <v>44.258957102546503</v>
      </c>
      <c r="E4677">
        <v>-1.4705868450416791E-2</v>
      </c>
      <c r="G4677">
        <v>4670</v>
      </c>
      <c r="H4677">
        <f t="shared" ca="1" si="145"/>
        <v>2.7162376248186153E-4</v>
      </c>
    </row>
    <row r="4678" spans="2:8" x14ac:dyDescent="0.3">
      <c r="B4678" s="205">
        <v>37662</v>
      </c>
      <c r="C4678" s="81">
        <v>5.6188650000000004</v>
      </c>
      <c r="D4678" s="62">
        <f t="shared" si="144"/>
        <v>-0.97839460041676007</v>
      </c>
      <c r="E4678">
        <v>-1.4715789791165099E-2</v>
      </c>
      <c r="G4678">
        <v>4671</v>
      </c>
      <c r="H4678">
        <f t="shared" ca="1" si="145"/>
        <v>2.2094266461748662E-3</v>
      </c>
    </row>
    <row r="4679" spans="2:8" x14ac:dyDescent="0.3">
      <c r="B4679" s="205">
        <v>42751</v>
      </c>
      <c r="C4679" s="81">
        <v>260.06762700000002</v>
      </c>
      <c r="D4679" s="62">
        <f t="shared" si="144"/>
        <v>1.4434248037238015E-3</v>
      </c>
      <c r="E4679">
        <v>-1.4734649522759125E-2</v>
      </c>
      <c r="G4679">
        <v>4672</v>
      </c>
      <c r="H4679">
        <f t="shared" ca="1" si="145"/>
        <v>-1.1582225629109967E-2</v>
      </c>
    </row>
    <row r="4680" spans="2:8" x14ac:dyDescent="0.3">
      <c r="B4680" s="205">
        <v>42762</v>
      </c>
      <c r="C4680" s="81">
        <v>259.69278000000003</v>
      </c>
      <c r="D4680" s="62">
        <f t="shared" ref="D4680:D4743" si="146">(C4680-C4681)/C4681</f>
        <v>6.0474116891501631E-4</v>
      </c>
      <c r="E4680">
        <v>-1.4755488178857861E-2</v>
      </c>
      <c r="G4680">
        <v>4673</v>
      </c>
      <c r="H4680">
        <f t="shared" ca="1" si="145"/>
        <v>2.1388349127272995E-2</v>
      </c>
    </row>
    <row r="4681" spans="2:8" x14ac:dyDescent="0.3">
      <c r="B4681" s="205">
        <v>42244</v>
      </c>
      <c r="C4681" s="81">
        <v>259.53582799999998</v>
      </c>
      <c r="D4681" s="62">
        <f t="shared" si="146"/>
        <v>45.873478944341855</v>
      </c>
      <c r="E4681">
        <v>-1.476279486351767E-2</v>
      </c>
      <c r="G4681">
        <v>4674</v>
      </c>
      <c r="H4681">
        <f t="shared" ref="H4681:H4744" ca="1" si="147">_xlfn.NORM.INV(RAND(),N$10,N$11)</f>
        <v>-4.5094176272539921E-2</v>
      </c>
    </row>
    <row r="4682" spans="2:8" x14ac:dyDescent="0.3">
      <c r="B4682" s="205">
        <v>37560</v>
      </c>
      <c r="C4682" s="81">
        <v>5.5369440000000001</v>
      </c>
      <c r="D4682" s="62">
        <f t="shared" si="146"/>
        <v>-0.92545791342459605</v>
      </c>
      <c r="E4682">
        <v>-1.4764973606395209E-2</v>
      </c>
      <c r="G4682">
        <v>4675</v>
      </c>
      <c r="H4682">
        <f t="shared" ca="1" si="147"/>
        <v>-6.1630360072577562E-3</v>
      </c>
    </row>
    <row r="4683" spans="2:8" x14ac:dyDescent="0.3">
      <c r="B4683" s="205">
        <v>40248</v>
      </c>
      <c r="C4683" s="81">
        <v>74.279433999999995</v>
      </c>
      <c r="D4683" s="62">
        <f t="shared" si="146"/>
        <v>6.3058408813499964</v>
      </c>
      <c r="E4683">
        <v>-1.4774110639508765E-2</v>
      </c>
      <c r="G4683">
        <v>4676</v>
      </c>
      <c r="H4683">
        <f t="shared" ca="1" si="147"/>
        <v>4.8069217492584325E-2</v>
      </c>
    </row>
    <row r="4684" spans="2:8" x14ac:dyDescent="0.3">
      <c r="B4684" s="205">
        <v>38092</v>
      </c>
      <c r="C4684" s="81">
        <v>10.16713</v>
      </c>
      <c r="D4684" s="62">
        <f t="shared" si="146"/>
        <v>-0.67197290305624613</v>
      </c>
      <c r="E4684">
        <v>-1.4789595295624795E-2</v>
      </c>
      <c r="G4684">
        <v>4677</v>
      </c>
      <c r="H4684">
        <f t="shared" ca="1" si="147"/>
        <v>-6.7344645812248425E-3</v>
      </c>
    </row>
    <row r="4685" spans="2:8" x14ac:dyDescent="0.3">
      <c r="B4685" s="205">
        <v>38762</v>
      </c>
      <c r="C4685" s="81">
        <v>30.994786999999999</v>
      </c>
      <c r="D4685" s="62">
        <f t="shared" si="146"/>
        <v>2.4998124462519056</v>
      </c>
      <c r="E4685">
        <v>-1.4790951793178613E-2</v>
      </c>
      <c r="G4685">
        <v>4678</v>
      </c>
      <c r="H4685">
        <f t="shared" ca="1" si="147"/>
        <v>6.4828319105882095E-3</v>
      </c>
    </row>
    <row r="4686" spans="2:8" x14ac:dyDescent="0.3">
      <c r="B4686" s="205">
        <v>37953</v>
      </c>
      <c r="C4686" s="81">
        <v>8.856128</v>
      </c>
      <c r="D4686" s="62">
        <f t="shared" si="146"/>
        <v>-0.98363295082260149</v>
      </c>
      <c r="E4686">
        <v>-1.4801898058611637E-2</v>
      </c>
      <c r="G4686">
        <v>4679</v>
      </c>
      <c r="H4686">
        <f t="shared" ca="1" si="147"/>
        <v>-3.4439850707369676E-3</v>
      </c>
    </row>
    <row r="4687" spans="2:8" x14ac:dyDescent="0.3">
      <c r="B4687" s="205">
        <v>44582</v>
      </c>
      <c r="C4687" s="81">
        <v>541.09497099999999</v>
      </c>
      <c r="D4687" s="62">
        <f t="shared" si="146"/>
        <v>24.923358562091572</v>
      </c>
      <c r="E4687">
        <v>-1.4825457957343918E-2</v>
      </c>
      <c r="G4687">
        <v>4680</v>
      </c>
      <c r="H4687">
        <f t="shared" ca="1" si="147"/>
        <v>4.1264809270010559E-3</v>
      </c>
    </row>
    <row r="4688" spans="2:8" x14ac:dyDescent="0.3">
      <c r="B4688" s="205">
        <v>38582</v>
      </c>
      <c r="C4688" s="81">
        <v>20.872872999999998</v>
      </c>
      <c r="D4688" s="62">
        <f t="shared" si="146"/>
        <v>-0.94304404051336743</v>
      </c>
      <c r="E4688">
        <v>-1.4830401877823231E-2</v>
      </c>
      <c r="G4688">
        <v>4681</v>
      </c>
      <c r="H4688">
        <f t="shared" ca="1" si="147"/>
        <v>1.3708329025359865E-2</v>
      </c>
    </row>
    <row r="4689" spans="2:8" x14ac:dyDescent="0.3">
      <c r="B4689" s="205">
        <v>43635</v>
      </c>
      <c r="C4689" s="81">
        <v>366.473907</v>
      </c>
      <c r="D4689" s="62">
        <f t="shared" si="146"/>
        <v>0.47591407963968729</v>
      </c>
      <c r="E4689">
        <v>-1.4830922935945725E-2</v>
      </c>
      <c r="G4689">
        <v>4682</v>
      </c>
      <c r="H4689">
        <f t="shared" ca="1" si="147"/>
        <v>9.6128174970002631E-3</v>
      </c>
    </row>
    <row r="4690" spans="2:8" x14ac:dyDescent="0.3">
      <c r="B4690" s="205">
        <v>42114</v>
      </c>
      <c r="C4690" s="81">
        <v>248.303009</v>
      </c>
      <c r="D4690" s="62">
        <f t="shared" si="146"/>
        <v>-6.7550610715404233E-2</v>
      </c>
      <c r="E4690">
        <v>-1.4837865663014864E-2</v>
      </c>
      <c r="G4690">
        <v>4683</v>
      </c>
      <c r="H4690">
        <f t="shared" ca="1" si="147"/>
        <v>-1.0896329461237107E-2</v>
      </c>
    </row>
    <row r="4691" spans="2:8" x14ac:dyDescent="0.3">
      <c r="B4691" s="205">
        <v>42635</v>
      </c>
      <c r="C4691" s="81">
        <v>266.29113799999999</v>
      </c>
      <c r="D4691" s="62">
        <f t="shared" si="146"/>
        <v>-0.47186224928446313</v>
      </c>
      <c r="E4691">
        <v>-1.4845572644321776E-2</v>
      </c>
      <c r="G4691">
        <v>4684</v>
      </c>
      <c r="H4691">
        <f t="shared" ca="1" si="147"/>
        <v>-1.5651772618694108E-3</v>
      </c>
    </row>
    <row r="4692" spans="2:8" x14ac:dyDescent="0.3">
      <c r="B4692" s="205">
        <v>44715</v>
      </c>
      <c r="C4692" s="81">
        <v>504.20773300000002</v>
      </c>
      <c r="D4692" s="62">
        <f t="shared" si="146"/>
        <v>43.923418240142723</v>
      </c>
      <c r="E4692">
        <v>-1.4855212382577483E-2</v>
      </c>
      <c r="G4692">
        <v>4685</v>
      </c>
      <c r="H4692">
        <f t="shared" ca="1" si="147"/>
        <v>1.6452008735278231E-2</v>
      </c>
    </row>
    <row r="4693" spans="2:8" x14ac:dyDescent="0.3">
      <c r="B4693" s="205">
        <v>38330</v>
      </c>
      <c r="C4693" s="81">
        <v>11.223717000000001</v>
      </c>
      <c r="D4693" s="62">
        <f t="shared" si="146"/>
        <v>-0.76492007133255535</v>
      </c>
      <c r="E4693">
        <v>-1.4867329371754954E-2</v>
      </c>
      <c r="G4693">
        <v>4686</v>
      </c>
      <c r="H4693">
        <f t="shared" ca="1" si="147"/>
        <v>-8.2772612655197669E-3</v>
      </c>
    </row>
    <row r="4694" spans="2:8" x14ac:dyDescent="0.3">
      <c r="B4694" s="205">
        <v>39463</v>
      </c>
      <c r="C4694" s="81">
        <v>47.744259</v>
      </c>
      <c r="D4694" s="62">
        <f t="shared" si="146"/>
        <v>-0.78742860933157077</v>
      </c>
      <c r="E4694">
        <v>-1.4879521991368655E-2</v>
      </c>
      <c r="G4694">
        <v>4687</v>
      </c>
      <c r="H4694">
        <f t="shared" ca="1" si="147"/>
        <v>-4.6093273494455127E-2</v>
      </c>
    </row>
    <row r="4695" spans="2:8" x14ac:dyDescent="0.3">
      <c r="B4695" s="205">
        <v>42417</v>
      </c>
      <c r="C4695" s="81">
        <v>224.603409</v>
      </c>
      <c r="D4695" s="62">
        <f t="shared" si="146"/>
        <v>21.847428894560309</v>
      </c>
      <c r="E4695">
        <v>-1.4891859004796114E-2</v>
      </c>
      <c r="G4695">
        <v>4688</v>
      </c>
      <c r="H4695">
        <f t="shared" ca="1" si="147"/>
        <v>1.065135343715358E-2</v>
      </c>
    </row>
    <row r="4696" spans="2:8" x14ac:dyDescent="0.3">
      <c r="B4696" s="205">
        <v>38105</v>
      </c>
      <c r="C4696" s="81">
        <v>9.8305769999999999</v>
      </c>
      <c r="D4696" s="62">
        <f t="shared" si="146"/>
        <v>-0.7718225885720883</v>
      </c>
      <c r="E4696">
        <v>-1.4901964949804081E-2</v>
      </c>
      <c r="G4696">
        <v>4689</v>
      </c>
      <c r="H4696">
        <f t="shared" ca="1" si="147"/>
        <v>5.6901097362823299E-3</v>
      </c>
    </row>
    <row r="4697" spans="2:8" x14ac:dyDescent="0.3">
      <c r="B4697" s="205">
        <v>39304</v>
      </c>
      <c r="C4697" s="81">
        <v>43.083041999999999</v>
      </c>
      <c r="D4697" s="62">
        <f t="shared" si="146"/>
        <v>-0.91803426952972467</v>
      </c>
      <c r="E4697">
        <v>-1.4932459730662128E-2</v>
      </c>
      <c r="G4697">
        <v>4690</v>
      </c>
      <c r="H4697">
        <f t="shared" ca="1" si="147"/>
        <v>7.0392566230524324E-3</v>
      </c>
    </row>
    <row r="4698" spans="2:8" x14ac:dyDescent="0.3">
      <c r="B4698" s="205">
        <v>44211</v>
      </c>
      <c r="C4698" s="81">
        <v>525.62261999999998</v>
      </c>
      <c r="D4698" s="62">
        <f t="shared" si="146"/>
        <v>13.357648660347808</v>
      </c>
      <c r="E4698">
        <v>-1.4937561020384961E-2</v>
      </c>
      <c r="G4698">
        <v>4691</v>
      </c>
      <c r="H4698">
        <f t="shared" ca="1" si="147"/>
        <v>-1.885590931373712E-2</v>
      </c>
    </row>
    <row r="4699" spans="2:8" x14ac:dyDescent="0.3">
      <c r="B4699" s="205">
        <v>39842</v>
      </c>
      <c r="C4699" s="81">
        <v>36.609240999999997</v>
      </c>
      <c r="D4699" s="62">
        <f t="shared" si="146"/>
        <v>-0.85846676844486869</v>
      </c>
      <c r="E4699">
        <v>-1.4950514430628512E-2</v>
      </c>
      <c r="G4699">
        <v>4692</v>
      </c>
      <c r="H4699">
        <f t="shared" ca="1" si="147"/>
        <v>-3.9124499553651201E-2</v>
      </c>
    </row>
    <row r="4700" spans="2:8" x14ac:dyDescent="0.3">
      <c r="B4700" s="205">
        <v>42766</v>
      </c>
      <c r="C4700" s="81">
        <v>258.66180400000002</v>
      </c>
      <c r="D4700" s="62">
        <f t="shared" si="146"/>
        <v>5.0273753153974692</v>
      </c>
      <c r="E4700">
        <v>-1.4989518847175462E-2</v>
      </c>
      <c r="G4700">
        <v>4693</v>
      </c>
      <c r="H4700">
        <f t="shared" ca="1" si="147"/>
        <v>-2.8275017994889576E-2</v>
      </c>
    </row>
    <row r="4701" spans="2:8" x14ac:dyDescent="0.3">
      <c r="B4701" s="205">
        <v>39301</v>
      </c>
      <c r="C4701" s="81">
        <v>42.914501000000001</v>
      </c>
      <c r="D4701" s="62">
        <f t="shared" si="146"/>
        <v>-0.8679937080421819</v>
      </c>
      <c r="E4701">
        <v>-1.4990474572847653E-2</v>
      </c>
      <c r="G4701">
        <v>4694</v>
      </c>
      <c r="H4701">
        <f t="shared" ca="1" si="147"/>
        <v>-3.6867751174323622E-2</v>
      </c>
    </row>
    <row r="4702" spans="2:8" x14ac:dyDescent="0.3">
      <c r="B4702" s="205">
        <v>43133</v>
      </c>
      <c r="C4702" s="81">
        <v>325.09435999999999</v>
      </c>
      <c r="D4702" s="62">
        <f t="shared" si="146"/>
        <v>7.0584815465255373</v>
      </c>
      <c r="E4702">
        <v>-1.5012685105460281E-2</v>
      </c>
      <c r="G4702">
        <v>4695</v>
      </c>
      <c r="H4702">
        <f t="shared" ca="1" si="147"/>
        <v>1.0234922960201811E-2</v>
      </c>
    </row>
    <row r="4703" spans="2:8" x14ac:dyDescent="0.3">
      <c r="B4703" s="205">
        <v>39602</v>
      </c>
      <c r="C4703" s="81">
        <v>40.341887999999997</v>
      </c>
      <c r="D4703" s="62">
        <f t="shared" si="146"/>
        <v>9.1199388394325773E-2</v>
      </c>
      <c r="E4703">
        <v>-1.5017592979245176E-2</v>
      </c>
      <c r="G4703">
        <v>4696</v>
      </c>
      <c r="H4703">
        <f t="shared" ca="1" si="147"/>
        <v>2.6150078947243301E-2</v>
      </c>
    </row>
    <row r="4704" spans="2:8" x14ac:dyDescent="0.3">
      <c r="B4704" s="205">
        <v>39153</v>
      </c>
      <c r="C4704" s="81">
        <v>36.970225999999997</v>
      </c>
      <c r="D4704" s="62">
        <f t="shared" si="146"/>
        <v>-0.57649752743424687</v>
      </c>
      <c r="E4704">
        <v>-1.502518344344469E-2</v>
      </c>
      <c r="G4704">
        <v>4697</v>
      </c>
      <c r="H4704">
        <f t="shared" ca="1" si="147"/>
        <v>3.5347132018015322E-2</v>
      </c>
    </row>
    <row r="4705" spans="2:8" x14ac:dyDescent="0.3">
      <c r="B4705" s="205">
        <v>40387</v>
      </c>
      <c r="C4705" s="81">
        <v>87.296363999999997</v>
      </c>
      <c r="D4705" s="62">
        <f t="shared" si="146"/>
        <v>0.99502119781171094</v>
      </c>
      <c r="E4705">
        <v>-1.5032104915884015E-2</v>
      </c>
      <c r="G4705">
        <v>4698</v>
      </c>
      <c r="H4705">
        <f t="shared" ca="1" si="147"/>
        <v>-1.8898661491877782E-2</v>
      </c>
    </row>
    <row r="4706" spans="2:8" x14ac:dyDescent="0.3">
      <c r="B4706" s="205">
        <v>39931</v>
      </c>
      <c r="C4706" s="81">
        <v>43.757111000000002</v>
      </c>
      <c r="D4706" s="62">
        <f t="shared" si="146"/>
        <v>-0.83016027179100538</v>
      </c>
      <c r="E4706">
        <v>-1.5041174717480874E-2</v>
      </c>
      <c r="G4706">
        <v>4699</v>
      </c>
      <c r="H4706">
        <f t="shared" ca="1" si="147"/>
        <v>-2.2378694231248437E-3</v>
      </c>
    </row>
    <row r="4707" spans="2:8" x14ac:dyDescent="0.3">
      <c r="B4707" s="205">
        <v>42187</v>
      </c>
      <c r="C4707" s="81">
        <v>257.63766500000003</v>
      </c>
      <c r="D4707" s="62">
        <f t="shared" si="146"/>
        <v>5.226653974785691</v>
      </c>
      <c r="E4707">
        <v>-1.504406895787746E-2</v>
      </c>
      <c r="G4707">
        <v>4700</v>
      </c>
      <c r="H4707">
        <f t="shared" ca="1" si="147"/>
        <v>-2.2411401500417233E-2</v>
      </c>
    </row>
    <row r="4708" spans="2:8" x14ac:dyDescent="0.3">
      <c r="B4708" s="205">
        <v>39232</v>
      </c>
      <c r="C4708" s="81">
        <v>41.376582999999997</v>
      </c>
      <c r="D4708" s="62">
        <f t="shared" si="146"/>
        <v>-0.86993003327126905</v>
      </c>
      <c r="E4708">
        <v>-1.5044990071319363E-2</v>
      </c>
      <c r="G4708">
        <v>4701</v>
      </c>
      <c r="H4708">
        <f t="shared" ca="1" si="147"/>
        <v>1.1435109161802959E-2</v>
      </c>
    </row>
    <row r="4709" spans="2:8" x14ac:dyDescent="0.3">
      <c r="B4709" s="205">
        <v>43200</v>
      </c>
      <c r="C4709" s="81">
        <v>318.11019900000002</v>
      </c>
      <c r="D4709" s="62">
        <f t="shared" si="146"/>
        <v>4.5992554760318187</v>
      </c>
      <c r="E4709">
        <v>-1.5049459558772189E-2</v>
      </c>
      <c r="G4709">
        <v>4702</v>
      </c>
      <c r="H4709">
        <f t="shared" ca="1" si="147"/>
        <v>8.1644346115346197E-3</v>
      </c>
    </row>
    <row r="4710" spans="2:8" x14ac:dyDescent="0.3">
      <c r="B4710" s="205">
        <v>40035</v>
      </c>
      <c r="C4710" s="81">
        <v>56.812945999999997</v>
      </c>
      <c r="D4710" s="62">
        <f t="shared" si="146"/>
        <v>1.8057829219896484</v>
      </c>
      <c r="E4710">
        <v>-1.5071621955791344E-2</v>
      </c>
      <c r="G4710">
        <v>4703</v>
      </c>
      <c r="H4710">
        <f t="shared" ca="1" si="147"/>
        <v>4.5498916731404916E-3</v>
      </c>
    </row>
    <row r="4711" spans="2:8" x14ac:dyDescent="0.3">
      <c r="B4711" s="205">
        <v>38572</v>
      </c>
      <c r="C4711" s="81">
        <v>20.248518000000001</v>
      </c>
      <c r="D4711" s="62">
        <f t="shared" si="146"/>
        <v>-0.66023083341408684</v>
      </c>
      <c r="E4711">
        <v>-1.5085662931614266E-2</v>
      </c>
      <c r="G4711">
        <v>4704</v>
      </c>
      <c r="H4711">
        <f t="shared" ca="1" si="147"/>
        <v>1.1403242261111619E-2</v>
      </c>
    </row>
    <row r="4712" spans="2:8" x14ac:dyDescent="0.3">
      <c r="B4712" s="205">
        <v>40095</v>
      </c>
      <c r="C4712" s="81">
        <v>59.594925000000003</v>
      </c>
      <c r="D4712" s="62">
        <f t="shared" si="146"/>
        <v>-0.21046098709869504</v>
      </c>
      <c r="E4712">
        <v>-1.5085742186754261E-2</v>
      </c>
      <c r="G4712">
        <v>4705</v>
      </c>
      <c r="H4712">
        <f t="shared" ca="1" si="147"/>
        <v>1.0903641708348722E-2</v>
      </c>
    </row>
    <row r="4713" spans="2:8" x14ac:dyDescent="0.3">
      <c r="B4713" s="205">
        <v>40220</v>
      </c>
      <c r="C4713" s="81">
        <v>75.480659000000003</v>
      </c>
      <c r="D4713" s="62">
        <f t="shared" si="146"/>
        <v>-0.77392318340454902</v>
      </c>
      <c r="E4713">
        <v>-1.5103956187696914E-2</v>
      </c>
      <c r="G4713">
        <v>4706</v>
      </c>
      <c r="H4713">
        <f t="shared" ca="1" si="147"/>
        <v>9.3085146927932017E-3</v>
      </c>
    </row>
    <row r="4714" spans="2:8" x14ac:dyDescent="0.3">
      <c r="B4714" s="205">
        <v>43125</v>
      </c>
      <c r="C4714" s="81">
        <v>333.871735</v>
      </c>
      <c r="D4714" s="62">
        <f t="shared" si="146"/>
        <v>34.939070314570458</v>
      </c>
      <c r="E4714">
        <v>-1.5172663062550336E-2</v>
      </c>
      <c r="G4714">
        <v>4707</v>
      </c>
      <c r="H4714">
        <f t="shared" ca="1" si="147"/>
        <v>2.2234799668721932E-2</v>
      </c>
    </row>
    <row r="4715" spans="2:8" x14ac:dyDescent="0.3">
      <c r="B4715" s="205">
        <v>38189</v>
      </c>
      <c r="C4715" s="81">
        <v>9.2899379999999994</v>
      </c>
      <c r="D4715" s="62">
        <f t="shared" si="146"/>
        <v>-0.86586115245762929</v>
      </c>
      <c r="E4715">
        <v>-1.5202554257242089E-2</v>
      </c>
      <c r="G4715">
        <v>4708</v>
      </c>
      <c r="H4715">
        <f t="shared" ca="1" si="147"/>
        <v>2.2799659802631791E-2</v>
      </c>
    </row>
    <row r="4716" spans="2:8" x14ac:dyDescent="0.3">
      <c r="B4716" s="205">
        <v>40199</v>
      </c>
      <c r="C4716" s="81">
        <v>69.256134000000003</v>
      </c>
      <c r="D4716" s="62">
        <f t="shared" si="146"/>
        <v>-0.5486056248377853</v>
      </c>
      <c r="E4716">
        <v>-1.5217278074411554E-2</v>
      </c>
      <c r="G4716">
        <v>4709</v>
      </c>
      <c r="H4716">
        <f t="shared" ca="1" si="147"/>
        <v>-1.021427823716391E-2</v>
      </c>
    </row>
    <row r="4717" spans="2:8" x14ac:dyDescent="0.3">
      <c r="B4717" s="205">
        <v>41655</v>
      </c>
      <c r="C4717" s="81">
        <v>153.427109</v>
      </c>
      <c r="D4717" s="62">
        <f t="shared" si="146"/>
        <v>3.8076585127538527</v>
      </c>
      <c r="E4717">
        <v>-1.5240415710776783E-2</v>
      </c>
      <c r="G4717">
        <v>4710</v>
      </c>
      <c r="H4717">
        <f t="shared" ca="1" si="147"/>
        <v>9.6623275375930229E-4</v>
      </c>
    </row>
    <row r="4718" spans="2:8" x14ac:dyDescent="0.3">
      <c r="B4718" s="205">
        <v>38755</v>
      </c>
      <c r="C4718" s="81">
        <v>31.913063000000001</v>
      </c>
      <c r="D4718" s="62">
        <f t="shared" si="146"/>
        <v>-0.86002964823480121</v>
      </c>
      <c r="E4718">
        <v>-1.5247753585623009E-2</v>
      </c>
      <c r="G4718">
        <v>4711</v>
      </c>
      <c r="H4718">
        <f t="shared" ca="1" si="147"/>
        <v>-1.6645797543693549E-2</v>
      </c>
    </row>
    <row r="4719" spans="2:8" x14ac:dyDescent="0.3">
      <c r="B4719" s="205">
        <v>42416</v>
      </c>
      <c r="C4719" s="81">
        <v>227.99873400000001</v>
      </c>
      <c r="D4719" s="62">
        <f t="shared" si="146"/>
        <v>-0.57844347342385938</v>
      </c>
      <c r="E4719">
        <v>-1.5267119886732523E-2</v>
      </c>
      <c r="G4719">
        <v>4712</v>
      </c>
      <c r="H4719">
        <f t="shared" ca="1" si="147"/>
        <v>9.6472479478616063E-3</v>
      </c>
    </row>
    <row r="4720" spans="2:8" x14ac:dyDescent="0.3">
      <c r="B4720" s="205">
        <v>44676</v>
      </c>
      <c r="C4720" s="81">
        <v>540.84973100000002</v>
      </c>
      <c r="D4720" s="62">
        <f t="shared" si="146"/>
        <v>11.45619844787192</v>
      </c>
      <c r="E4720">
        <v>-1.5271967752554173E-2</v>
      </c>
      <c r="G4720">
        <v>4713</v>
      </c>
      <c r="H4720">
        <f t="shared" ca="1" si="147"/>
        <v>-7.0982125841516946E-2</v>
      </c>
    </row>
    <row r="4721" spans="2:8" x14ac:dyDescent="0.3">
      <c r="B4721" s="205">
        <v>39276</v>
      </c>
      <c r="C4721" s="81">
        <v>43.420127999999998</v>
      </c>
      <c r="D4721" s="62">
        <f t="shared" si="146"/>
        <v>-0.40637270827489536</v>
      </c>
      <c r="E4721">
        <v>-1.5289144454343538E-2</v>
      </c>
      <c r="G4721">
        <v>4714</v>
      </c>
      <c r="H4721">
        <f t="shared" ca="1" si="147"/>
        <v>3.0977196750821251E-2</v>
      </c>
    </row>
    <row r="4722" spans="2:8" x14ac:dyDescent="0.3">
      <c r="B4722" s="205">
        <v>40249</v>
      </c>
      <c r="C4722" s="81">
        <v>73.143753000000004</v>
      </c>
      <c r="D4722" s="62">
        <f t="shared" si="146"/>
        <v>13.887283159345191</v>
      </c>
      <c r="E4722">
        <v>-1.5289306054755225E-2</v>
      </c>
      <c r="G4722">
        <v>4715</v>
      </c>
      <c r="H4722">
        <f t="shared" ca="1" si="147"/>
        <v>-1.1710565390087784E-2</v>
      </c>
    </row>
    <row r="4723" spans="2:8" x14ac:dyDescent="0.3">
      <c r="B4723" s="205">
        <v>37715</v>
      </c>
      <c r="C4723" s="81">
        <v>4.91317</v>
      </c>
      <c r="D4723" s="62">
        <f t="shared" si="146"/>
        <v>-0.94457599809978854</v>
      </c>
      <c r="E4723">
        <v>-1.5290626524462876E-2</v>
      </c>
      <c r="G4723">
        <v>4716</v>
      </c>
      <c r="H4723">
        <f t="shared" ca="1" si="147"/>
        <v>-1.0212205123816941E-2</v>
      </c>
    </row>
    <row r="4724" spans="2:8" x14ac:dyDescent="0.3">
      <c r="B4724" s="205">
        <v>40848</v>
      </c>
      <c r="C4724" s="81">
        <v>88.646973000000003</v>
      </c>
      <c r="D4724" s="62">
        <f t="shared" si="146"/>
        <v>-0.83859997651180773</v>
      </c>
      <c r="E4724">
        <v>-1.5301668219243961E-2</v>
      </c>
      <c r="G4724">
        <v>4717</v>
      </c>
      <c r="H4724">
        <f t="shared" ca="1" si="147"/>
        <v>-1.0203745570748893E-2</v>
      </c>
    </row>
    <row r="4725" spans="2:8" x14ac:dyDescent="0.3">
      <c r="B4725" s="205">
        <v>44581</v>
      </c>
      <c r="C4725" s="81">
        <v>549.23767099999998</v>
      </c>
      <c r="D4725" s="62">
        <f t="shared" si="146"/>
        <v>0.13226826892830351</v>
      </c>
      <c r="E4725">
        <v>-1.5301992950694846E-2</v>
      </c>
      <c r="G4725">
        <v>4718</v>
      </c>
      <c r="H4725">
        <f t="shared" ca="1" si="147"/>
        <v>-2.5587469173956972E-2</v>
      </c>
    </row>
    <row r="4726" spans="2:8" x14ac:dyDescent="0.3">
      <c r="B4726" s="205">
        <v>44706</v>
      </c>
      <c r="C4726" s="81">
        <v>485.07733200000001</v>
      </c>
      <c r="D4726" s="62">
        <f t="shared" si="146"/>
        <v>9.4174133109338781E-2</v>
      </c>
      <c r="E4726">
        <v>-1.5334073989903199E-2</v>
      </c>
      <c r="G4726">
        <v>4719</v>
      </c>
      <c r="H4726">
        <f t="shared" ca="1" si="147"/>
        <v>3.9237574467244643E-2</v>
      </c>
    </row>
    <row r="4727" spans="2:8" x14ac:dyDescent="0.3">
      <c r="B4727" s="205">
        <v>43798</v>
      </c>
      <c r="C4727" s="81">
        <v>443.32736199999999</v>
      </c>
      <c r="D4727" s="62">
        <f t="shared" si="146"/>
        <v>1.0087653338788307</v>
      </c>
      <c r="E4727">
        <v>-1.5335121212694659E-2</v>
      </c>
      <c r="G4727">
        <v>4720</v>
      </c>
      <c r="H4727">
        <f t="shared" ca="1" si="147"/>
        <v>-2.7474443690935626E-2</v>
      </c>
    </row>
    <row r="4728" spans="2:8" x14ac:dyDescent="0.3">
      <c r="B4728" s="205">
        <v>42394</v>
      </c>
      <c r="C4728" s="81">
        <v>220.69644199999999</v>
      </c>
      <c r="D4728" s="62">
        <f t="shared" si="146"/>
        <v>46.500939380118886</v>
      </c>
      <c r="E4728">
        <v>-1.5355846742373665E-2</v>
      </c>
      <c r="G4728">
        <v>4721</v>
      </c>
      <c r="H4728">
        <f t="shared" ca="1" si="147"/>
        <v>-2.2958202444307144E-2</v>
      </c>
    </row>
    <row r="4729" spans="2:8" x14ac:dyDescent="0.3">
      <c r="B4729" s="205">
        <v>37735</v>
      </c>
      <c r="C4729" s="81">
        <v>4.6461490000000003</v>
      </c>
      <c r="D4729" s="62">
        <f t="shared" si="146"/>
        <v>-0.4800284039085031</v>
      </c>
      <c r="E4729">
        <v>-1.535997653554718E-2</v>
      </c>
      <c r="G4729">
        <v>4722</v>
      </c>
      <c r="H4729">
        <f t="shared" ca="1" si="147"/>
        <v>6.1278411322050813E-3</v>
      </c>
    </row>
    <row r="4730" spans="2:8" x14ac:dyDescent="0.3">
      <c r="B4730" s="205">
        <v>38201</v>
      </c>
      <c r="C4730" s="81">
        <v>8.9353899999999999</v>
      </c>
      <c r="D4730" s="62">
        <f t="shared" si="146"/>
        <v>-0.97556487529451485</v>
      </c>
      <c r="E4730">
        <v>-1.5364492078079876E-2</v>
      </c>
      <c r="G4730">
        <v>4723</v>
      </c>
      <c r="H4730">
        <f t="shared" ca="1" si="147"/>
        <v>-9.4789716343255566E-3</v>
      </c>
    </row>
    <row r="4731" spans="2:8" x14ac:dyDescent="0.3">
      <c r="B4731" s="205">
        <v>43279</v>
      </c>
      <c r="C4731" s="81">
        <v>365.67810100000003</v>
      </c>
      <c r="D4731" s="62">
        <f t="shared" si="146"/>
        <v>0.79760080297447655</v>
      </c>
      <c r="E4731">
        <v>-1.5374728277502085E-2</v>
      </c>
      <c r="G4731">
        <v>4724</v>
      </c>
      <c r="H4731">
        <f t="shared" ca="1" si="147"/>
        <v>-6.7476557568449834E-3</v>
      </c>
    </row>
    <row r="4732" spans="2:8" x14ac:dyDescent="0.3">
      <c r="B4732" s="205">
        <v>41911</v>
      </c>
      <c r="C4732" s="81">
        <v>203.42564400000001</v>
      </c>
      <c r="D4732" s="62">
        <f t="shared" si="146"/>
        <v>-8.5579072250185934E-2</v>
      </c>
      <c r="E4732">
        <v>-1.5418947845533453E-2</v>
      </c>
      <c r="G4732">
        <v>4725</v>
      </c>
      <c r="H4732">
        <f t="shared" ca="1" si="147"/>
        <v>-6.9114219474640274E-3</v>
      </c>
    </row>
    <row r="4733" spans="2:8" x14ac:dyDescent="0.3">
      <c r="B4733" s="205">
        <v>42411</v>
      </c>
      <c r="C4733" s="81">
        <v>222.463898</v>
      </c>
      <c r="D4733" s="62">
        <f t="shared" si="146"/>
        <v>3.7990171199448405E-2</v>
      </c>
      <c r="E4733">
        <v>-1.5438469512065758E-2</v>
      </c>
      <c r="G4733">
        <v>4726</v>
      </c>
      <c r="H4733">
        <f t="shared" ca="1" si="147"/>
        <v>-2.8584554266414042E-2</v>
      </c>
    </row>
    <row r="4734" spans="2:8" x14ac:dyDescent="0.3">
      <c r="B4734" s="205">
        <v>41961</v>
      </c>
      <c r="C4734" s="81">
        <v>214.321777</v>
      </c>
      <c r="D4734" s="62">
        <f t="shared" si="146"/>
        <v>8.3024919420956795</v>
      </c>
      <c r="E4734">
        <v>-1.5482375941598568E-2</v>
      </c>
      <c r="G4734">
        <v>4727</v>
      </c>
      <c r="H4734">
        <f t="shared" ca="1" si="147"/>
        <v>5.205618046261848E-3</v>
      </c>
    </row>
    <row r="4735" spans="2:8" x14ac:dyDescent="0.3">
      <c r="B4735" s="205">
        <v>38679</v>
      </c>
      <c r="C4735" s="81">
        <v>23.039179000000001</v>
      </c>
      <c r="D4735" s="62">
        <f t="shared" si="146"/>
        <v>-0.70368406245106641</v>
      </c>
      <c r="E4735">
        <v>-1.5484619967153425E-2</v>
      </c>
      <c r="G4735">
        <v>4728</v>
      </c>
      <c r="H4735">
        <f t="shared" ca="1" si="147"/>
        <v>9.7105208018592598E-3</v>
      </c>
    </row>
    <row r="4736" spans="2:8" x14ac:dyDescent="0.3">
      <c r="B4736" s="205">
        <v>40309</v>
      </c>
      <c r="C4736" s="81">
        <v>77.752075000000005</v>
      </c>
      <c r="D4736" s="62">
        <f t="shared" si="146"/>
        <v>0.77769250924375455</v>
      </c>
      <c r="E4736">
        <v>-1.5487132703246601E-2</v>
      </c>
      <c r="G4736">
        <v>4729</v>
      </c>
      <c r="H4736">
        <f t="shared" ca="1" si="147"/>
        <v>-3.9821283356955119E-3</v>
      </c>
    </row>
    <row r="4737" spans="2:8" x14ac:dyDescent="0.3">
      <c r="B4737" s="205">
        <v>39121</v>
      </c>
      <c r="C4737" s="81">
        <v>43.737639999999999</v>
      </c>
      <c r="D4737" s="62">
        <f t="shared" si="146"/>
        <v>-0.86333907244379848</v>
      </c>
      <c r="E4737">
        <v>-1.5515050489876402E-2</v>
      </c>
      <c r="G4737">
        <v>4730</v>
      </c>
      <c r="H4737">
        <f t="shared" ca="1" si="147"/>
        <v>-7.8144886703535683E-4</v>
      </c>
    </row>
    <row r="4738" spans="2:8" x14ac:dyDescent="0.3">
      <c r="B4738" s="205">
        <v>43136</v>
      </c>
      <c r="C4738" s="81">
        <v>320.04495200000002</v>
      </c>
      <c r="D4738" s="62">
        <f t="shared" si="146"/>
        <v>0.38526387539708756</v>
      </c>
      <c r="E4738">
        <v>-1.553213042514786E-2</v>
      </c>
      <c r="G4738">
        <v>4731</v>
      </c>
      <c r="H4738">
        <f t="shared" ca="1" si="147"/>
        <v>2.1996545397940052E-3</v>
      </c>
    </row>
    <row r="4739" spans="2:8" x14ac:dyDescent="0.3">
      <c r="B4739" s="205">
        <v>42025</v>
      </c>
      <c r="C4739" s="81">
        <v>231.03537</v>
      </c>
      <c r="D4739" s="62">
        <f t="shared" si="146"/>
        <v>34.419010197886834</v>
      </c>
      <c r="E4739">
        <v>-1.5542024176154433E-2</v>
      </c>
      <c r="G4739">
        <v>4732</v>
      </c>
      <c r="H4739">
        <f t="shared" ca="1" si="147"/>
        <v>1.0423808930631672E-2</v>
      </c>
    </row>
    <row r="4740" spans="2:8" x14ac:dyDescent="0.3">
      <c r="B4740" s="205">
        <v>37811</v>
      </c>
      <c r="C4740" s="81">
        <v>6.5229200000000001</v>
      </c>
      <c r="D4740" s="62">
        <f t="shared" si="146"/>
        <v>-0.90905539167603056</v>
      </c>
      <c r="E4740">
        <v>-1.5544119649002357E-2</v>
      </c>
      <c r="G4740">
        <v>4733</v>
      </c>
      <c r="H4740">
        <f t="shared" ca="1" si="147"/>
        <v>3.3718618651083006E-2</v>
      </c>
    </row>
    <row r="4741" spans="2:8" x14ac:dyDescent="0.3">
      <c r="B4741" s="205">
        <v>40149</v>
      </c>
      <c r="C4741" s="81">
        <v>71.724097999999998</v>
      </c>
      <c r="D4741" s="62">
        <f t="shared" si="146"/>
        <v>13.899092665524302</v>
      </c>
      <c r="E4741">
        <v>-1.5587741380303836E-2</v>
      </c>
      <c r="G4741">
        <v>4734</v>
      </c>
      <c r="H4741">
        <f t="shared" ca="1" si="147"/>
        <v>7.799525440415565E-3</v>
      </c>
    </row>
    <row r="4742" spans="2:8" x14ac:dyDescent="0.3">
      <c r="B4742" s="205">
        <v>37733</v>
      </c>
      <c r="C4742" s="81">
        <v>4.8139909999999997</v>
      </c>
      <c r="D4742" s="62">
        <f t="shared" si="146"/>
        <v>-0.95776621162876807</v>
      </c>
      <c r="E4742">
        <v>-1.5600733127305816E-2</v>
      </c>
      <c r="G4742">
        <v>4735</v>
      </c>
      <c r="H4742">
        <f t="shared" ca="1" si="147"/>
        <v>-9.8887253698647336E-3</v>
      </c>
    </row>
    <row r="4743" spans="2:8" x14ac:dyDescent="0.3">
      <c r="B4743" s="205">
        <v>41285</v>
      </c>
      <c r="C4743" s="81">
        <v>113.984352</v>
      </c>
      <c r="D4743" s="62">
        <f t="shared" si="146"/>
        <v>10.558069476575726</v>
      </c>
      <c r="E4743">
        <v>-1.5618816006853631E-2</v>
      </c>
      <c r="G4743">
        <v>4736</v>
      </c>
      <c r="H4743">
        <f t="shared" ca="1" si="147"/>
        <v>-7.1340957027164124E-4</v>
      </c>
    </row>
    <row r="4744" spans="2:8" x14ac:dyDescent="0.3">
      <c r="B4744" s="205">
        <v>38083</v>
      </c>
      <c r="C4744" s="81">
        <v>9.8618849999999991</v>
      </c>
      <c r="D4744" s="62">
        <f t="shared" ref="D4744:D4807" si="148">(C4744-C4745)/C4745</f>
        <v>-0.98114172404977218</v>
      </c>
      <c r="E4744">
        <v>-1.5625014036640416E-2</v>
      </c>
      <c r="G4744">
        <v>4737</v>
      </c>
      <c r="H4744">
        <f t="shared" ca="1" si="147"/>
        <v>1.381182339696866E-2</v>
      </c>
    </row>
    <row r="4745" spans="2:8" x14ac:dyDescent="0.3">
      <c r="B4745" s="205">
        <v>45218</v>
      </c>
      <c r="C4745" s="81">
        <v>522.94732699999997</v>
      </c>
      <c r="D4745" s="62">
        <f t="shared" si="148"/>
        <v>62.202933274064044</v>
      </c>
      <c r="E4745">
        <v>-1.5636704520816381E-2</v>
      </c>
      <c r="G4745">
        <v>4738</v>
      </c>
      <c r="H4745">
        <f t="shared" ref="H4745:H4808" ca="1" si="149">_xlfn.NORM.INV(RAND(),N$10,N$11)</f>
        <v>-2.8286745958964243E-2</v>
      </c>
    </row>
    <row r="4746" spans="2:8" x14ac:dyDescent="0.3">
      <c r="B4746" s="205">
        <v>38161</v>
      </c>
      <c r="C4746" s="81">
        <v>8.2740989999999996</v>
      </c>
      <c r="D4746" s="62">
        <f t="shared" si="148"/>
        <v>-0.9804144635292702</v>
      </c>
      <c r="E4746">
        <v>-1.564000122775849E-2</v>
      </c>
      <c r="G4746">
        <v>4739</v>
      </c>
      <c r="H4746">
        <f t="shared" ca="1" si="149"/>
        <v>1.3157779447570402E-2</v>
      </c>
    </row>
    <row r="4747" spans="2:8" x14ac:dyDescent="0.3">
      <c r="B4747" s="205">
        <v>43537</v>
      </c>
      <c r="C4747" s="81">
        <v>422.459656</v>
      </c>
      <c r="D4747" s="62">
        <f t="shared" si="148"/>
        <v>0.63452303023003398</v>
      </c>
      <c r="E4747">
        <v>-1.5649450595475334E-2</v>
      </c>
      <c r="G4747">
        <v>4740</v>
      </c>
      <c r="H4747">
        <f t="shared" ca="1" si="149"/>
        <v>-1.5906086220243761E-2</v>
      </c>
    </row>
    <row r="4748" spans="2:8" x14ac:dyDescent="0.3">
      <c r="B4748" s="205">
        <v>42103</v>
      </c>
      <c r="C4748" s="81">
        <v>258.46051</v>
      </c>
      <c r="D4748" s="62">
        <f t="shared" si="148"/>
        <v>6.0852433745868071</v>
      </c>
      <c r="E4748">
        <v>-1.5649451851962343E-2</v>
      </c>
      <c r="G4748">
        <v>4741</v>
      </c>
      <c r="H4748">
        <f t="shared" ca="1" si="149"/>
        <v>-3.5298906178576193E-2</v>
      </c>
    </row>
    <row r="4749" spans="2:8" x14ac:dyDescent="0.3">
      <c r="B4749" s="205">
        <v>38929</v>
      </c>
      <c r="C4749" s="81">
        <v>36.478706000000003</v>
      </c>
      <c r="D4749" s="62">
        <f t="shared" si="148"/>
        <v>-0.9331708205479522</v>
      </c>
      <c r="E4749">
        <v>-1.5677457577377513E-2</v>
      </c>
      <c r="G4749">
        <v>4742</v>
      </c>
      <c r="H4749">
        <f t="shared" ca="1" si="149"/>
        <v>3.0406988232361074E-2</v>
      </c>
    </row>
    <row r="4750" spans="2:8" x14ac:dyDescent="0.3">
      <c r="B4750" s="205">
        <v>45427</v>
      </c>
      <c r="C4750" s="81">
        <v>545.84997599999997</v>
      </c>
      <c r="D4750" s="62">
        <f t="shared" si="148"/>
        <v>1.0592804953235107</v>
      </c>
      <c r="E4750">
        <v>-1.5688417975405339E-2</v>
      </c>
      <c r="G4750">
        <v>4743</v>
      </c>
      <c r="H4750">
        <f t="shared" ca="1" si="149"/>
        <v>2.2589987129980726E-2</v>
      </c>
    </row>
    <row r="4751" spans="2:8" x14ac:dyDescent="0.3">
      <c r="B4751" s="205">
        <v>42506</v>
      </c>
      <c r="C4751" s="81">
        <v>265.06829800000003</v>
      </c>
      <c r="D4751" s="62">
        <f t="shared" si="148"/>
        <v>2.6813755230689365E-2</v>
      </c>
      <c r="E4751">
        <v>-1.571667745286999E-2</v>
      </c>
      <c r="G4751">
        <v>4744</v>
      </c>
      <c r="H4751">
        <f t="shared" ca="1" si="149"/>
        <v>2.5853781214559755E-2</v>
      </c>
    </row>
    <row r="4752" spans="2:8" x14ac:dyDescent="0.3">
      <c r="B4752" s="205">
        <v>42870</v>
      </c>
      <c r="C4752" s="81">
        <v>258.14642300000003</v>
      </c>
      <c r="D4752" s="62">
        <f t="shared" si="148"/>
        <v>5.0088307409848722</v>
      </c>
      <c r="E4752">
        <v>-1.5722599507944395E-2</v>
      </c>
      <c r="G4752">
        <v>4745</v>
      </c>
      <c r="H4752">
        <f t="shared" ca="1" si="149"/>
        <v>2.6525052505052337E-2</v>
      </c>
    </row>
    <row r="4753" spans="2:8" x14ac:dyDescent="0.3">
      <c r="B4753" s="205">
        <v>38841</v>
      </c>
      <c r="C4753" s="81">
        <v>42.961174</v>
      </c>
      <c r="D4753" s="62">
        <f t="shared" si="148"/>
        <v>-0.39419638510955107</v>
      </c>
      <c r="E4753">
        <v>-1.5754801162816415E-2</v>
      </c>
      <c r="G4753">
        <v>4746</v>
      </c>
      <c r="H4753">
        <f t="shared" ca="1" si="149"/>
        <v>9.946090594454074E-3</v>
      </c>
    </row>
    <row r="4754" spans="2:8" x14ac:dyDescent="0.3">
      <c r="B4754" s="205">
        <v>40135</v>
      </c>
      <c r="C4754" s="81">
        <v>70.916008000000005</v>
      </c>
      <c r="D4754" s="62">
        <f t="shared" si="148"/>
        <v>-0.71456238309938047</v>
      </c>
      <c r="E4754">
        <v>-1.5762550701942157E-2</v>
      </c>
      <c r="G4754">
        <v>4747</v>
      </c>
      <c r="H4754">
        <f t="shared" ca="1" si="149"/>
        <v>2.3728439091053781E-3</v>
      </c>
    </row>
    <row r="4755" spans="2:8" x14ac:dyDescent="0.3">
      <c r="B4755" s="205">
        <v>42781</v>
      </c>
      <c r="C4755" s="81">
        <v>248.446609</v>
      </c>
      <c r="D4755" s="62">
        <f t="shared" si="148"/>
        <v>-3.6154656238440608E-2</v>
      </c>
      <c r="E4755">
        <v>-1.5778722423017089E-2</v>
      </c>
      <c r="G4755">
        <v>4748</v>
      </c>
      <c r="H4755">
        <f t="shared" ca="1" si="149"/>
        <v>2.8203518270750513E-2</v>
      </c>
    </row>
    <row r="4756" spans="2:8" x14ac:dyDescent="0.3">
      <c r="B4756" s="205">
        <v>42510</v>
      </c>
      <c r="C4756" s="81">
        <v>257.766052</v>
      </c>
      <c r="D4756" s="62">
        <f t="shared" si="148"/>
        <v>4.4229840215704144</v>
      </c>
      <c r="E4756">
        <v>-1.5804958962729862E-2</v>
      </c>
      <c r="G4756">
        <v>4749</v>
      </c>
      <c r="H4756">
        <f t="shared" ca="1" si="149"/>
        <v>-2.0829256396425661E-3</v>
      </c>
    </row>
    <row r="4757" spans="2:8" x14ac:dyDescent="0.3">
      <c r="B4757" s="205">
        <v>39443</v>
      </c>
      <c r="C4757" s="81">
        <v>47.532142999999998</v>
      </c>
      <c r="D4757" s="62">
        <f t="shared" si="148"/>
        <v>3.9243599371807223</v>
      </c>
      <c r="E4757">
        <v>-1.5810346735730146E-2</v>
      </c>
      <c r="G4757">
        <v>4750</v>
      </c>
      <c r="H4757">
        <f t="shared" ca="1" si="149"/>
        <v>-7.2469531750770184E-3</v>
      </c>
    </row>
    <row r="4758" spans="2:8" x14ac:dyDescent="0.3">
      <c r="B4758" s="205">
        <v>38272</v>
      </c>
      <c r="C4758" s="81">
        <v>9.6524509999999992</v>
      </c>
      <c r="D4758" s="62">
        <f t="shared" si="148"/>
        <v>-0.90271908222383146</v>
      </c>
      <c r="E4758">
        <v>-1.5841037817080069E-2</v>
      </c>
      <c r="G4758">
        <v>4751</v>
      </c>
      <c r="H4758">
        <f t="shared" ca="1" si="149"/>
        <v>1.4013168162750885E-2</v>
      </c>
    </row>
    <row r="4759" spans="2:8" x14ac:dyDescent="0.3">
      <c r="B4759" s="205">
        <v>40732</v>
      </c>
      <c r="C4759" s="81">
        <v>99.222449999999995</v>
      </c>
      <c r="D4759" s="62">
        <f t="shared" si="148"/>
        <v>1.222348967992783</v>
      </c>
      <c r="E4759">
        <v>-1.5865821051590172E-2</v>
      </c>
      <c r="G4759">
        <v>4752</v>
      </c>
      <c r="H4759">
        <f t="shared" ca="1" si="149"/>
        <v>1.7239061724399003E-2</v>
      </c>
    </row>
    <row r="4760" spans="2:8" x14ac:dyDescent="0.3">
      <c r="B4760" s="205">
        <v>39566</v>
      </c>
      <c r="C4760" s="81">
        <v>44.647556000000002</v>
      </c>
      <c r="D4760" s="62">
        <f t="shared" si="148"/>
        <v>3.768746498677976</v>
      </c>
      <c r="E4760">
        <v>-1.589514426885251E-2</v>
      </c>
      <c r="G4760">
        <v>4753</v>
      </c>
      <c r="H4760">
        <f t="shared" ca="1" si="149"/>
        <v>-5.8513100730657134E-3</v>
      </c>
    </row>
    <row r="4761" spans="2:8" x14ac:dyDescent="0.3">
      <c r="B4761" s="205">
        <v>37937</v>
      </c>
      <c r="C4761" s="81">
        <v>9.3625349999999994</v>
      </c>
      <c r="D4761" s="62">
        <f t="shared" si="148"/>
        <v>-0.75566823437692421</v>
      </c>
      <c r="E4761">
        <v>-1.5905638290414088E-2</v>
      </c>
      <c r="G4761">
        <v>4754</v>
      </c>
      <c r="H4761">
        <f t="shared" ca="1" si="149"/>
        <v>9.7006825853006469E-3</v>
      </c>
    </row>
    <row r="4762" spans="2:8" x14ac:dyDescent="0.3">
      <c r="B4762" s="205">
        <v>39722</v>
      </c>
      <c r="C4762" s="81">
        <v>38.318942999999997</v>
      </c>
      <c r="D4762" s="62">
        <f t="shared" si="148"/>
        <v>-0.73334232562330415</v>
      </c>
      <c r="E4762">
        <v>-1.5916348527769516E-2</v>
      </c>
      <c r="G4762">
        <v>4755</v>
      </c>
      <c r="H4762">
        <f t="shared" ca="1" si="149"/>
        <v>4.5430118434924387E-2</v>
      </c>
    </row>
    <row r="4763" spans="2:8" x14ac:dyDescent="0.3">
      <c r="B4763" s="205">
        <v>41598</v>
      </c>
      <c r="C4763" s="81">
        <v>143.70088200000001</v>
      </c>
      <c r="D4763" s="62">
        <f t="shared" si="148"/>
        <v>0.73848644814578623</v>
      </c>
      <c r="E4763">
        <v>-1.5947725820532131E-2</v>
      </c>
      <c r="G4763">
        <v>4756</v>
      </c>
      <c r="H4763">
        <f t="shared" ca="1" si="149"/>
        <v>-2.1721438149608696E-2</v>
      </c>
    </row>
    <row r="4764" spans="2:8" x14ac:dyDescent="0.3">
      <c r="B4764" s="205">
        <v>40938</v>
      </c>
      <c r="C4764" s="81">
        <v>82.658614999999998</v>
      </c>
      <c r="D4764" s="62">
        <f t="shared" si="148"/>
        <v>-0.83316554779511631</v>
      </c>
      <c r="E4764">
        <v>-1.5957247971309447E-2</v>
      </c>
      <c r="G4764">
        <v>4757</v>
      </c>
      <c r="H4764">
        <f t="shared" ca="1" si="149"/>
        <v>-2.9287031212096092E-2</v>
      </c>
    </row>
    <row r="4765" spans="2:8" x14ac:dyDescent="0.3">
      <c r="B4765" s="205">
        <v>44134</v>
      </c>
      <c r="C4765" s="81">
        <v>495.45291099999997</v>
      </c>
      <c r="D4765" s="62">
        <f t="shared" si="148"/>
        <v>41.464937898018057</v>
      </c>
      <c r="E4765">
        <v>-1.5969240759555144E-2</v>
      </c>
      <c r="G4765">
        <v>4758</v>
      </c>
      <c r="H4765">
        <f t="shared" ca="1" si="149"/>
        <v>-2.5148255555325041E-2</v>
      </c>
    </row>
    <row r="4766" spans="2:8" x14ac:dyDescent="0.3">
      <c r="B4766" s="205">
        <v>38327</v>
      </c>
      <c r="C4766" s="81">
        <v>11.667341</v>
      </c>
      <c r="D4766" s="62">
        <f t="shared" si="148"/>
        <v>-0.70145563439770275</v>
      </c>
      <c r="E4766">
        <v>-1.598673311914571E-2</v>
      </c>
      <c r="G4766">
        <v>4759</v>
      </c>
      <c r="H4766">
        <f t="shared" ca="1" si="149"/>
        <v>-2.3377809714820473E-2</v>
      </c>
    </row>
    <row r="4767" spans="2:8" x14ac:dyDescent="0.3">
      <c r="B4767" s="205">
        <v>38966</v>
      </c>
      <c r="C4767" s="81">
        <v>39.080761000000003</v>
      </c>
      <c r="D4767" s="62">
        <f t="shared" si="148"/>
        <v>0.14290413069328017</v>
      </c>
      <c r="E4767">
        <v>-1.5987722747098199E-2</v>
      </c>
      <c r="G4767">
        <v>4760</v>
      </c>
      <c r="H4767">
        <f t="shared" ca="1" si="149"/>
        <v>-9.1142192730836527E-3</v>
      </c>
    </row>
    <row r="4768" spans="2:8" x14ac:dyDescent="0.3">
      <c r="B4768" s="205">
        <v>39790</v>
      </c>
      <c r="C4768" s="81">
        <v>34.19426</v>
      </c>
      <c r="D4768" s="62">
        <f t="shared" si="148"/>
        <v>-0.93979093834487537</v>
      </c>
      <c r="E4768">
        <v>-1.5990139371847664E-2</v>
      </c>
      <c r="G4768">
        <v>4761</v>
      </c>
      <c r="H4768">
        <f t="shared" ca="1" si="149"/>
        <v>2.400475802524837E-2</v>
      </c>
    </row>
    <row r="4769" spans="2:8" x14ac:dyDescent="0.3">
      <c r="B4769" s="205">
        <v>44494</v>
      </c>
      <c r="C4769" s="81">
        <v>567.925476</v>
      </c>
      <c r="D4769" s="62">
        <f t="shared" si="148"/>
        <v>47.760775119880961</v>
      </c>
      <c r="E4769">
        <v>-1.5996665911708917E-2</v>
      </c>
      <c r="G4769">
        <v>4762</v>
      </c>
      <c r="H4769">
        <f t="shared" ca="1" si="149"/>
        <v>7.2325516681492263E-3</v>
      </c>
    </row>
    <row r="4770" spans="2:8" x14ac:dyDescent="0.3">
      <c r="B4770" s="205">
        <v>38322</v>
      </c>
      <c r="C4770" s="81">
        <v>11.647179</v>
      </c>
      <c r="D4770" s="62">
        <f t="shared" si="148"/>
        <v>0.48091747575284421</v>
      </c>
      <c r="E4770">
        <v>-1.6013465209890051E-2</v>
      </c>
      <c r="G4770">
        <v>4763</v>
      </c>
      <c r="H4770">
        <f t="shared" ca="1" si="149"/>
        <v>1.6916546859496496E-2</v>
      </c>
    </row>
    <row r="4771" spans="2:8" x14ac:dyDescent="0.3">
      <c r="B4771" s="205">
        <v>37875</v>
      </c>
      <c r="C4771" s="81">
        <v>7.8648400000000001</v>
      </c>
      <c r="D4771" s="62">
        <f t="shared" si="148"/>
        <v>-0.15158318445733493</v>
      </c>
      <c r="E4771">
        <v>-1.6019380245996358E-2</v>
      </c>
      <c r="G4771">
        <v>4764</v>
      </c>
      <c r="H4771">
        <f t="shared" ca="1" si="149"/>
        <v>-3.1507277206451523E-2</v>
      </c>
    </row>
    <row r="4772" spans="2:8" x14ac:dyDescent="0.3">
      <c r="B4772" s="205">
        <v>38182</v>
      </c>
      <c r="C4772" s="81">
        <v>9.2700189999999996</v>
      </c>
      <c r="D4772" s="62">
        <f t="shared" si="148"/>
        <v>-0.95430597231005765</v>
      </c>
      <c r="E4772">
        <v>-1.6067050806605834E-2</v>
      </c>
      <c r="G4772">
        <v>4765</v>
      </c>
      <c r="H4772">
        <f t="shared" ca="1" si="149"/>
        <v>1.4956824787525787E-3</v>
      </c>
    </row>
    <row r="4773" spans="2:8" x14ac:dyDescent="0.3">
      <c r="B4773" s="205">
        <v>41990</v>
      </c>
      <c r="C4773" s="81">
        <v>202.871567</v>
      </c>
      <c r="D4773" s="62">
        <f t="shared" si="148"/>
        <v>33.920093727720044</v>
      </c>
      <c r="E4773">
        <v>-1.6121806273702511E-2</v>
      </c>
      <c r="G4773">
        <v>4766</v>
      </c>
      <c r="H4773">
        <f t="shared" ca="1" si="149"/>
        <v>2.722457015447876E-2</v>
      </c>
    </row>
    <row r="4774" spans="2:8" x14ac:dyDescent="0.3">
      <c r="B4774" s="205">
        <v>37783</v>
      </c>
      <c r="C4774" s="81">
        <v>5.8095939999999997</v>
      </c>
      <c r="D4774" s="62">
        <f t="shared" si="148"/>
        <v>1.3346408334231596E-2</v>
      </c>
      <c r="E4774">
        <v>-1.6150151736845007E-2</v>
      </c>
      <c r="G4774">
        <v>4767</v>
      </c>
      <c r="H4774">
        <f t="shared" ca="1" si="149"/>
        <v>-4.1788947354060944E-3</v>
      </c>
    </row>
    <row r="4775" spans="2:8" x14ac:dyDescent="0.3">
      <c r="B4775" s="205">
        <v>37518</v>
      </c>
      <c r="C4775" s="81">
        <v>5.7330779999999999</v>
      </c>
      <c r="D4775" s="62">
        <f t="shared" si="148"/>
        <v>-0.95258079659555095</v>
      </c>
      <c r="E4775">
        <v>-1.6180884344052335E-2</v>
      </c>
      <c r="G4775">
        <v>4768</v>
      </c>
      <c r="H4775">
        <f t="shared" ca="1" si="149"/>
        <v>5.3910443149865206E-3</v>
      </c>
    </row>
    <row r="4776" spans="2:8" x14ac:dyDescent="0.3">
      <c r="B4776" s="205">
        <v>41354</v>
      </c>
      <c r="C4776" s="81">
        <v>120.90203099999999</v>
      </c>
      <c r="D4776" s="62">
        <f t="shared" si="148"/>
        <v>0.36484944287138166</v>
      </c>
      <c r="E4776">
        <v>-1.6188536902774674E-2</v>
      </c>
      <c r="G4776">
        <v>4769</v>
      </c>
      <c r="H4776">
        <f t="shared" ca="1" si="149"/>
        <v>1.4700081491596734E-3</v>
      </c>
    </row>
    <row r="4777" spans="2:8" x14ac:dyDescent="0.3">
      <c r="B4777" s="205">
        <v>40528</v>
      </c>
      <c r="C4777" s="81">
        <v>88.582687000000007</v>
      </c>
      <c r="D4777" s="62">
        <f t="shared" si="148"/>
        <v>1.3550648695941665</v>
      </c>
      <c r="E4777">
        <v>-1.6192515755546491E-2</v>
      </c>
      <c r="G4777">
        <v>4770</v>
      </c>
      <c r="H4777">
        <f t="shared" ca="1" si="149"/>
        <v>-7.9863063492726094E-3</v>
      </c>
    </row>
    <row r="4778" spans="2:8" x14ac:dyDescent="0.3">
      <c r="B4778" s="205">
        <v>39646</v>
      </c>
      <c r="C4778" s="81">
        <v>37.613692999999998</v>
      </c>
      <c r="D4778" s="62">
        <f t="shared" si="148"/>
        <v>-9.3717668221146133E-2</v>
      </c>
      <c r="E4778">
        <v>-1.6209965429230332E-2</v>
      </c>
      <c r="G4778">
        <v>4771</v>
      </c>
      <c r="H4778">
        <f t="shared" ca="1" si="149"/>
        <v>-9.3921282025869607E-3</v>
      </c>
    </row>
    <row r="4779" spans="2:8" x14ac:dyDescent="0.3">
      <c r="B4779" s="205">
        <v>39618</v>
      </c>
      <c r="C4779" s="81">
        <v>41.503284000000001</v>
      </c>
      <c r="D4779" s="62">
        <f t="shared" si="148"/>
        <v>-0.92767317005014194</v>
      </c>
      <c r="E4779">
        <v>-1.6210454759963997E-2</v>
      </c>
      <c r="G4779">
        <v>4772</v>
      </c>
      <c r="H4779">
        <f t="shared" ca="1" si="149"/>
        <v>-1.7718210675259027E-3</v>
      </c>
    </row>
    <row r="4780" spans="2:8" x14ac:dyDescent="0.3">
      <c r="B4780" s="205">
        <v>44915</v>
      </c>
      <c r="C4780" s="81">
        <v>573.82971199999997</v>
      </c>
      <c r="D4780" s="62">
        <f t="shared" si="148"/>
        <v>0.38907290166305647</v>
      </c>
      <c r="E4780">
        <v>-1.621242213046457E-2</v>
      </c>
      <c r="G4780">
        <v>4773</v>
      </c>
      <c r="H4780">
        <f t="shared" ca="1" si="149"/>
        <v>8.085062043486281E-3</v>
      </c>
    </row>
    <row r="4781" spans="2:8" x14ac:dyDescent="0.3">
      <c r="B4781" s="205">
        <v>43924</v>
      </c>
      <c r="C4781" s="81">
        <v>413.10266100000001</v>
      </c>
      <c r="D4781" s="62">
        <f t="shared" si="148"/>
        <v>3.6484352967967997</v>
      </c>
      <c r="E4781">
        <v>-1.6212576560244569E-2</v>
      </c>
      <c r="G4781">
        <v>4774</v>
      </c>
      <c r="H4781">
        <f t="shared" ca="1" si="149"/>
        <v>-2.3604966649829324E-2</v>
      </c>
    </row>
    <row r="4782" spans="2:8" x14ac:dyDescent="0.3">
      <c r="B4782" s="205">
        <v>40821</v>
      </c>
      <c r="C4782" s="81">
        <v>88.869185999999999</v>
      </c>
      <c r="D4782" s="62">
        <f t="shared" si="148"/>
        <v>1.641880367771428</v>
      </c>
      <c r="E4782">
        <v>-1.6231901647794041E-2</v>
      </c>
      <c r="G4782">
        <v>4775</v>
      </c>
      <c r="H4782">
        <f t="shared" ca="1" si="149"/>
        <v>5.5585681387077819E-2</v>
      </c>
    </row>
    <row r="4783" spans="2:8" x14ac:dyDescent="0.3">
      <c r="B4783" s="205">
        <v>39792</v>
      </c>
      <c r="C4783" s="81">
        <v>33.638610999999997</v>
      </c>
      <c r="D4783" s="62">
        <f t="shared" si="148"/>
        <v>-0.58050491684999761</v>
      </c>
      <c r="E4783">
        <v>-1.6249774084890343E-2</v>
      </c>
      <c r="G4783">
        <v>4776</v>
      </c>
      <c r="H4783">
        <f t="shared" ca="1" si="149"/>
        <v>-5.2172711836718677E-2</v>
      </c>
    </row>
    <row r="4784" spans="2:8" x14ac:dyDescent="0.3">
      <c r="B4784" s="205">
        <v>40583</v>
      </c>
      <c r="C4784" s="81">
        <v>80.188332000000003</v>
      </c>
      <c r="D4784" s="62">
        <f t="shared" si="148"/>
        <v>-0.84610279905852648</v>
      </c>
      <c r="E4784">
        <v>-1.6259945669773561E-2</v>
      </c>
      <c r="G4784">
        <v>4777</v>
      </c>
      <c r="H4784">
        <f t="shared" ca="1" si="149"/>
        <v>-2.339974792258993E-2</v>
      </c>
    </row>
    <row r="4785" spans="2:8" x14ac:dyDescent="0.3">
      <c r="B4785" s="205">
        <v>44984</v>
      </c>
      <c r="C4785" s="81">
        <v>521.05127000000005</v>
      </c>
      <c r="D4785" s="62">
        <f t="shared" si="148"/>
        <v>0.36720468749202589</v>
      </c>
      <c r="E4785">
        <v>-1.6264713527901608E-2</v>
      </c>
      <c r="G4785">
        <v>4778</v>
      </c>
      <c r="H4785">
        <f t="shared" ca="1" si="149"/>
        <v>4.6949199516279079E-2</v>
      </c>
    </row>
    <row r="4786" spans="2:8" x14ac:dyDescent="0.3">
      <c r="B4786" s="205">
        <v>43398</v>
      </c>
      <c r="C4786" s="81">
        <v>381.10699499999998</v>
      </c>
      <c r="D4786" s="62">
        <f t="shared" si="148"/>
        <v>39.358036777981923</v>
      </c>
      <c r="E4786">
        <v>-1.6290297621367099E-2</v>
      </c>
      <c r="G4786">
        <v>4779</v>
      </c>
      <c r="H4786">
        <f t="shared" ca="1" si="149"/>
        <v>-1.6859738077542586E-2</v>
      </c>
    </row>
    <row r="4787" spans="2:8" x14ac:dyDescent="0.3">
      <c r="B4787" s="205">
        <v>38138</v>
      </c>
      <c r="C4787" s="81">
        <v>9.4431499999999993</v>
      </c>
      <c r="D4787" s="62">
        <f t="shared" si="148"/>
        <v>-0.96516465099804716</v>
      </c>
      <c r="E4787">
        <v>-1.6306161744490819E-2</v>
      </c>
      <c r="G4787">
        <v>4780</v>
      </c>
      <c r="H4787">
        <f t="shared" ca="1" si="149"/>
        <v>2.5256255277776637E-2</v>
      </c>
    </row>
    <row r="4788" spans="2:8" x14ac:dyDescent="0.3">
      <c r="B4788" s="205">
        <v>42852</v>
      </c>
      <c r="C4788" s="81">
        <v>271.07952899999998</v>
      </c>
      <c r="D4788" s="62">
        <f t="shared" si="148"/>
        <v>26.378966336175264</v>
      </c>
      <c r="E4788">
        <v>-1.6323342002909195E-2</v>
      </c>
      <c r="G4788">
        <v>4781</v>
      </c>
      <c r="H4788">
        <f t="shared" ca="1" si="149"/>
        <v>1.3938333596909883E-2</v>
      </c>
    </row>
    <row r="4789" spans="2:8" x14ac:dyDescent="0.3">
      <c r="B4789" s="205">
        <v>38058</v>
      </c>
      <c r="C4789" s="81">
        <v>9.901014</v>
      </c>
      <c r="D4789" s="62">
        <f t="shared" si="148"/>
        <v>-0.88500430765751403</v>
      </c>
      <c r="E4789">
        <v>-1.6329933263331053E-2</v>
      </c>
      <c r="G4789">
        <v>4782</v>
      </c>
      <c r="H4789">
        <f t="shared" ca="1" si="149"/>
        <v>4.857306561740269E-2</v>
      </c>
    </row>
    <row r="4790" spans="2:8" x14ac:dyDescent="0.3">
      <c r="B4790" s="205">
        <v>40871</v>
      </c>
      <c r="C4790" s="81">
        <v>86.098999000000006</v>
      </c>
      <c r="D4790" s="62">
        <f t="shared" si="148"/>
        <v>-0.81155355722863698</v>
      </c>
      <c r="E4790">
        <v>-1.6334621854753217E-2</v>
      </c>
      <c r="G4790">
        <v>4783</v>
      </c>
      <c r="H4790">
        <f t="shared" ca="1" si="149"/>
        <v>6.7006911490669081E-3</v>
      </c>
    </row>
    <row r="4791" spans="2:8" x14ac:dyDescent="0.3">
      <c r="B4791" s="205">
        <v>43341</v>
      </c>
      <c r="C4791" s="81">
        <v>456.88842799999998</v>
      </c>
      <c r="D4791" s="62">
        <f t="shared" si="148"/>
        <v>46.516641697871158</v>
      </c>
      <c r="E4791">
        <v>-1.636662290043911E-2</v>
      </c>
      <c r="G4791">
        <v>4784</v>
      </c>
      <c r="H4791">
        <f t="shared" ca="1" si="149"/>
        <v>3.319149706193561E-2</v>
      </c>
    </row>
    <row r="4792" spans="2:8" x14ac:dyDescent="0.3">
      <c r="B4792" s="205">
        <v>38085</v>
      </c>
      <c r="C4792" s="81">
        <v>9.615335</v>
      </c>
      <c r="D4792" s="62">
        <f t="shared" si="148"/>
        <v>-0.76620246200290176</v>
      </c>
      <c r="E4792">
        <v>-1.6413205402286218E-2</v>
      </c>
      <c r="G4792">
        <v>4785</v>
      </c>
      <c r="H4792">
        <f t="shared" ca="1" si="149"/>
        <v>-9.9940328500012325E-3</v>
      </c>
    </row>
    <row r="4793" spans="2:8" x14ac:dyDescent="0.3">
      <c r="B4793" s="205">
        <v>39136</v>
      </c>
      <c r="C4793" s="81">
        <v>41.126759</v>
      </c>
      <c r="D4793" s="62">
        <f t="shared" si="148"/>
        <v>-0.82810396264045716</v>
      </c>
      <c r="E4793">
        <v>-1.6483556691026309E-2</v>
      </c>
      <c r="G4793">
        <v>4786</v>
      </c>
      <c r="H4793">
        <f t="shared" ca="1" si="149"/>
        <v>2.9415486184748391E-2</v>
      </c>
    </row>
    <row r="4794" spans="2:8" x14ac:dyDescent="0.3">
      <c r="B4794" s="205">
        <v>42122</v>
      </c>
      <c r="C4794" s="81">
        <v>239.25367700000001</v>
      </c>
      <c r="D4794" s="62">
        <f t="shared" si="148"/>
        <v>0.63074143626314205</v>
      </c>
      <c r="E4794">
        <v>-1.6511662448871627E-2</v>
      </c>
      <c r="G4794">
        <v>4787</v>
      </c>
      <c r="H4794">
        <f t="shared" ca="1" si="149"/>
        <v>5.0221112667504491E-3</v>
      </c>
    </row>
    <row r="4795" spans="2:8" x14ac:dyDescent="0.3">
      <c r="B4795" s="205">
        <v>41589</v>
      </c>
      <c r="C4795" s="81">
        <v>146.71466100000001</v>
      </c>
      <c r="D4795" s="62">
        <f t="shared" si="148"/>
        <v>-0.67776360179364381</v>
      </c>
      <c r="E4795">
        <v>-1.6528901742822205E-2</v>
      </c>
      <c r="G4795">
        <v>4788</v>
      </c>
      <c r="H4795">
        <f t="shared" ca="1" si="149"/>
        <v>4.2475021905092232E-3</v>
      </c>
    </row>
    <row r="4796" spans="2:8" x14ac:dyDescent="0.3">
      <c r="B4796" s="205">
        <v>44036</v>
      </c>
      <c r="C4796" s="81">
        <v>455.301331</v>
      </c>
      <c r="D4796" s="62">
        <f t="shared" si="148"/>
        <v>0.37949497336588695</v>
      </c>
      <c r="E4796">
        <v>-1.6581512551098215E-2</v>
      </c>
      <c r="G4796">
        <v>4789</v>
      </c>
      <c r="H4796">
        <f t="shared" ca="1" si="149"/>
        <v>-2.6646076784834858E-2</v>
      </c>
    </row>
    <row r="4797" spans="2:8" x14ac:dyDescent="0.3">
      <c r="B4797" s="205">
        <v>43132</v>
      </c>
      <c r="C4797" s="81">
        <v>330.049286</v>
      </c>
      <c r="D4797" s="62">
        <f t="shared" si="148"/>
        <v>-0.37774547120882779</v>
      </c>
      <c r="E4797">
        <v>-1.6591825681425865E-2</v>
      </c>
      <c r="G4797">
        <v>4790</v>
      </c>
      <c r="H4797">
        <f t="shared" ca="1" si="149"/>
        <v>-2.3883522479454428E-2</v>
      </c>
    </row>
    <row r="4798" spans="2:8" x14ac:dyDescent="0.3">
      <c r="B4798" s="205">
        <v>44964</v>
      </c>
      <c r="C4798" s="81">
        <v>530.40881300000001</v>
      </c>
      <c r="D4798" s="62">
        <f t="shared" si="148"/>
        <v>1.5215398654985257</v>
      </c>
      <c r="E4798">
        <v>-1.6614498475293903E-2</v>
      </c>
      <c r="G4798">
        <v>4791</v>
      </c>
      <c r="H4798">
        <f t="shared" ca="1" si="149"/>
        <v>1.7242815441472725E-2</v>
      </c>
    </row>
    <row r="4799" spans="2:8" x14ac:dyDescent="0.3">
      <c r="B4799" s="205">
        <v>41992</v>
      </c>
      <c r="C4799" s="81">
        <v>210.35115099999999</v>
      </c>
      <c r="D4799" s="62">
        <f t="shared" si="148"/>
        <v>2.3442948708511455</v>
      </c>
      <c r="E4799">
        <v>-1.6619750545915666E-2</v>
      </c>
      <c r="G4799">
        <v>4792</v>
      </c>
      <c r="H4799">
        <f t="shared" ca="1" si="149"/>
        <v>3.948168971223022E-2</v>
      </c>
    </row>
    <row r="4800" spans="2:8" x14ac:dyDescent="0.3">
      <c r="B4800" s="205">
        <v>40102</v>
      </c>
      <c r="C4800" s="81">
        <v>62.898505999999998</v>
      </c>
      <c r="D4800" s="62">
        <f t="shared" si="148"/>
        <v>-0.77781936159296095</v>
      </c>
      <c r="E4800">
        <v>-1.6649627254454635E-2</v>
      </c>
      <c r="G4800">
        <v>4793</v>
      </c>
      <c r="H4800">
        <f t="shared" ca="1" si="149"/>
        <v>-3.5820676196120314E-3</v>
      </c>
    </row>
    <row r="4801" spans="2:8" x14ac:dyDescent="0.3">
      <c r="B4801" s="205">
        <v>42936</v>
      </c>
      <c r="C4801" s="81">
        <v>283.09625199999999</v>
      </c>
      <c r="D4801" s="62">
        <f t="shared" si="148"/>
        <v>-0.34560666629583114</v>
      </c>
      <c r="E4801">
        <v>-1.6658559463176639E-2</v>
      </c>
      <c r="G4801">
        <v>4794</v>
      </c>
      <c r="H4801">
        <f t="shared" ca="1" si="149"/>
        <v>-1.0803511888393465E-2</v>
      </c>
    </row>
    <row r="4802" spans="2:8" x14ac:dyDescent="0.3">
      <c r="B4802" s="205">
        <v>43836</v>
      </c>
      <c r="C4802" s="81">
        <v>432.60870399999999</v>
      </c>
      <c r="D4802" s="62">
        <f t="shared" si="148"/>
        <v>1.1313503509382992</v>
      </c>
      <c r="E4802">
        <v>-1.6681230864211301E-2</v>
      </c>
      <c r="G4802">
        <v>4795</v>
      </c>
      <c r="H4802">
        <f t="shared" ca="1" si="149"/>
        <v>-4.272618621999214E-3</v>
      </c>
    </row>
    <row r="4803" spans="2:8" x14ac:dyDescent="0.3">
      <c r="B4803" s="205">
        <v>41898</v>
      </c>
      <c r="C4803" s="81">
        <v>202.97399899999999</v>
      </c>
      <c r="D4803" s="62">
        <f t="shared" si="148"/>
        <v>-3.1251952105119806E-3</v>
      </c>
      <c r="E4803">
        <v>-1.66816856694182E-2</v>
      </c>
      <c r="G4803">
        <v>4796</v>
      </c>
      <c r="H4803">
        <f t="shared" ca="1" si="149"/>
        <v>1.0578012777123409E-2</v>
      </c>
    </row>
    <row r="4804" spans="2:8" x14ac:dyDescent="0.3">
      <c r="B4804" s="205">
        <v>41905</v>
      </c>
      <c r="C4804" s="81">
        <v>203.610321</v>
      </c>
      <c r="D4804" s="62">
        <f t="shared" si="148"/>
        <v>-0.60770348188515444</v>
      </c>
      <c r="E4804">
        <v>-1.6722448097915614E-2</v>
      </c>
      <c r="G4804">
        <v>4797</v>
      </c>
      <c r="H4804">
        <f t="shared" ca="1" si="149"/>
        <v>1.9266384598725782E-2</v>
      </c>
    </row>
    <row r="4805" spans="2:8" x14ac:dyDescent="0.3">
      <c r="B4805" s="205">
        <v>44686</v>
      </c>
      <c r="C4805" s="81">
        <v>519.02148399999999</v>
      </c>
      <c r="D4805" s="62">
        <f t="shared" si="148"/>
        <v>-5.5379975130476523E-2</v>
      </c>
      <c r="E4805">
        <v>-1.6727085528401731E-2</v>
      </c>
      <c r="G4805">
        <v>4798</v>
      </c>
      <c r="H4805">
        <f t="shared" ca="1" si="149"/>
        <v>-3.4850390645391388E-2</v>
      </c>
    </row>
    <row r="4806" spans="2:8" x14ac:dyDescent="0.3">
      <c r="B4806" s="205">
        <v>45308</v>
      </c>
      <c r="C4806" s="81">
        <v>549.45001200000002</v>
      </c>
      <c r="D4806" s="62">
        <f t="shared" si="148"/>
        <v>1.0246729600504676</v>
      </c>
      <c r="E4806">
        <v>-1.6732240874708055E-2</v>
      </c>
      <c r="G4806">
        <v>4799</v>
      </c>
      <c r="H4806">
        <f t="shared" ca="1" si="149"/>
        <v>2.1915819334903511E-2</v>
      </c>
    </row>
    <row r="4807" spans="2:8" x14ac:dyDescent="0.3">
      <c r="B4807" s="205">
        <v>42605</v>
      </c>
      <c r="C4807" s="81">
        <v>271.37716699999999</v>
      </c>
      <c r="D4807" s="62">
        <f t="shared" si="148"/>
        <v>2.0041033925811775</v>
      </c>
      <c r="E4807">
        <v>-1.673700082618066E-2</v>
      </c>
      <c r="G4807">
        <v>4800</v>
      </c>
      <c r="H4807">
        <f t="shared" ca="1" si="149"/>
        <v>9.8337793565248868E-3</v>
      </c>
    </row>
    <row r="4808" spans="2:8" x14ac:dyDescent="0.3">
      <c r="B4808" s="205">
        <v>40417</v>
      </c>
      <c r="C4808" s="81">
        <v>90.335494999999995</v>
      </c>
      <c r="D4808" s="62">
        <f t="shared" ref="D4808:D4871" si="150">(C4808-C4809)/C4809</f>
        <v>6.8527133631922791E-3</v>
      </c>
      <c r="E4808">
        <v>-1.6746553371877009E-2</v>
      </c>
      <c r="G4808">
        <v>4801</v>
      </c>
      <c r="H4808">
        <f t="shared" ca="1" si="149"/>
        <v>-1.3149864188235615E-2</v>
      </c>
    </row>
    <row r="4809" spans="2:8" x14ac:dyDescent="0.3">
      <c r="B4809" s="205">
        <v>40379</v>
      </c>
      <c r="C4809" s="81">
        <v>89.720664999999997</v>
      </c>
      <c r="D4809" s="62">
        <f t="shared" si="150"/>
        <v>2.7514487521905071</v>
      </c>
      <c r="E4809">
        <v>-1.6754243237832839E-2</v>
      </c>
      <c r="G4809">
        <v>4802</v>
      </c>
      <c r="H4809">
        <f t="shared" ref="H4809:H4872" ca="1" si="151">_xlfn.NORM.INV(RAND(),N$10,N$11)</f>
        <v>2.5220743485273669E-2</v>
      </c>
    </row>
    <row r="4810" spans="2:8" x14ac:dyDescent="0.3">
      <c r="B4810" s="205">
        <v>38691</v>
      </c>
      <c r="C4810" s="81">
        <v>23.916270999999998</v>
      </c>
      <c r="D4810" s="62">
        <f t="shared" si="150"/>
        <v>-0.90868357126289279</v>
      </c>
      <c r="E4810">
        <v>-1.6759788249721949E-2</v>
      </c>
      <c r="G4810">
        <v>4803</v>
      </c>
      <c r="H4810">
        <f t="shared" ca="1" si="151"/>
        <v>-4.2032085930781338E-2</v>
      </c>
    </row>
    <row r="4811" spans="2:8" x14ac:dyDescent="0.3">
      <c r="B4811" s="205">
        <v>42509</v>
      </c>
      <c r="C4811" s="81">
        <v>261.90545700000001</v>
      </c>
      <c r="D4811" s="62">
        <f t="shared" si="150"/>
        <v>5.4871547352567811</v>
      </c>
      <c r="E4811">
        <v>-1.6763030141205122E-2</v>
      </c>
      <c r="G4811">
        <v>4804</v>
      </c>
      <c r="H4811">
        <f t="shared" ca="1" si="151"/>
        <v>4.7554295643888647E-2</v>
      </c>
    </row>
    <row r="4812" spans="2:8" x14ac:dyDescent="0.3">
      <c r="B4812" s="205">
        <v>39911</v>
      </c>
      <c r="C4812" s="81">
        <v>40.372931999999999</v>
      </c>
      <c r="D4812" s="62">
        <f t="shared" si="150"/>
        <v>-0.65114113497002657</v>
      </c>
      <c r="E4812">
        <v>-1.679796911562232E-2</v>
      </c>
      <c r="G4812">
        <v>4805</v>
      </c>
      <c r="H4812">
        <f t="shared" ca="1" si="151"/>
        <v>-1.8413286347370075E-2</v>
      </c>
    </row>
    <row r="4813" spans="2:8" x14ac:dyDescent="0.3">
      <c r="B4813" s="205">
        <v>41164</v>
      </c>
      <c r="C4813" s="81">
        <v>115.728554</v>
      </c>
      <c r="D4813" s="62">
        <f t="shared" si="150"/>
        <v>-0.76443820175376154</v>
      </c>
      <c r="E4813">
        <v>-1.6813205496100631E-2</v>
      </c>
      <c r="G4813">
        <v>4806</v>
      </c>
      <c r="H4813">
        <f t="shared" ca="1" si="151"/>
        <v>2.5905319788013734E-2</v>
      </c>
    </row>
    <row r="4814" spans="2:8" x14ac:dyDescent="0.3">
      <c r="B4814" s="205">
        <v>44126</v>
      </c>
      <c r="C4814" s="81">
        <v>491.28744499999999</v>
      </c>
      <c r="D4814" s="62">
        <f t="shared" si="150"/>
        <v>20.977436741791486</v>
      </c>
      <c r="E4814">
        <v>-1.6865317044063657E-2</v>
      </c>
      <c r="G4814">
        <v>4807</v>
      </c>
      <c r="H4814">
        <f t="shared" ca="1" si="151"/>
        <v>4.8942899952239022E-2</v>
      </c>
    </row>
    <row r="4815" spans="2:8" x14ac:dyDescent="0.3">
      <c r="B4815" s="205">
        <v>38639</v>
      </c>
      <c r="C4815" s="81">
        <v>22.354174</v>
      </c>
      <c r="D4815" s="62">
        <f t="shared" si="150"/>
        <v>-0.91446369933700122</v>
      </c>
      <c r="E4815">
        <v>-1.6870042745193714E-2</v>
      </c>
      <c r="G4815">
        <v>4808</v>
      </c>
      <c r="H4815">
        <f t="shared" ca="1" si="151"/>
        <v>-3.5827233359133487E-2</v>
      </c>
    </row>
    <row r="4816" spans="2:8" x14ac:dyDescent="0.3">
      <c r="B4816" s="205">
        <v>42195</v>
      </c>
      <c r="C4816" s="81">
        <v>261.34136999999998</v>
      </c>
      <c r="D4816" s="62">
        <f t="shared" si="150"/>
        <v>2.7440301090990671</v>
      </c>
      <c r="E4816">
        <v>-1.6892851411122796E-2</v>
      </c>
      <c r="G4816">
        <v>4809</v>
      </c>
      <c r="H4816">
        <f t="shared" ca="1" si="151"/>
        <v>-7.4872645536748516E-4</v>
      </c>
    </row>
    <row r="4817" spans="2:8" x14ac:dyDescent="0.3">
      <c r="B4817" s="205">
        <v>40177</v>
      </c>
      <c r="C4817" s="81">
        <v>69.802154999999999</v>
      </c>
      <c r="D4817" s="62">
        <f t="shared" si="150"/>
        <v>-0.80529665016785235</v>
      </c>
      <c r="E4817">
        <v>-1.6917745821987157E-2</v>
      </c>
      <c r="G4817">
        <v>4810</v>
      </c>
      <c r="H4817">
        <f t="shared" ca="1" si="151"/>
        <v>-2.9608838887050834E-2</v>
      </c>
    </row>
    <row r="4818" spans="2:8" x14ac:dyDescent="0.3">
      <c r="B4818" s="205">
        <v>43270</v>
      </c>
      <c r="C4818" s="81">
        <v>358.505157</v>
      </c>
      <c r="D4818" s="62">
        <f t="shared" si="150"/>
        <v>3.0012244463551334</v>
      </c>
      <c r="E4818">
        <v>-1.6951289085039768E-2</v>
      </c>
      <c r="G4818">
        <v>4811</v>
      </c>
      <c r="H4818">
        <f t="shared" ca="1" si="151"/>
        <v>-1.7642895949912873E-2</v>
      </c>
    </row>
    <row r="4819" spans="2:8" x14ac:dyDescent="0.3">
      <c r="B4819" s="205">
        <v>40549</v>
      </c>
      <c r="C4819" s="81">
        <v>89.598861999999997</v>
      </c>
      <c r="D4819" s="62">
        <f t="shared" si="150"/>
        <v>-8.8071202025053225E-2</v>
      </c>
      <c r="E4819">
        <v>-1.6965762654998644E-2</v>
      </c>
      <c r="G4819">
        <v>4812</v>
      </c>
      <c r="H4819">
        <f t="shared" ca="1" si="151"/>
        <v>-3.2575274971276602E-2</v>
      </c>
    </row>
    <row r="4820" spans="2:8" x14ac:dyDescent="0.3">
      <c r="B4820" s="205">
        <v>41031</v>
      </c>
      <c r="C4820" s="81">
        <v>98.252037000000001</v>
      </c>
      <c r="D4820" s="62">
        <f t="shared" si="150"/>
        <v>-0.76789070945919491</v>
      </c>
      <c r="E4820">
        <v>-1.698712088730699E-2</v>
      </c>
      <c r="G4820">
        <v>4813</v>
      </c>
      <c r="H4820">
        <f t="shared" ca="1" si="151"/>
        <v>-2.9318194614629551E-3</v>
      </c>
    </row>
    <row r="4821" spans="2:8" x14ac:dyDescent="0.3">
      <c r="B4821" s="205">
        <v>43739</v>
      </c>
      <c r="C4821" s="81">
        <v>423.30075099999999</v>
      </c>
      <c r="D4821" s="62">
        <f t="shared" si="150"/>
        <v>-0.23082328885819023</v>
      </c>
      <c r="E4821">
        <v>-1.6992461562412523E-2</v>
      </c>
      <c r="G4821">
        <v>4814</v>
      </c>
      <c r="H4821">
        <f t="shared" ca="1" si="151"/>
        <v>-2.0287531659112148E-2</v>
      </c>
    </row>
    <row r="4822" spans="2:8" x14ac:dyDescent="0.3">
      <c r="B4822" s="205">
        <v>44768</v>
      </c>
      <c r="C4822" s="81">
        <v>550.32965100000001</v>
      </c>
      <c r="D4822" s="62">
        <f t="shared" si="150"/>
        <v>10.317000694529872</v>
      </c>
      <c r="E4822">
        <v>-1.6992488710754428E-2</v>
      </c>
      <c r="G4822">
        <v>4815</v>
      </c>
      <c r="H4822">
        <f t="shared" ca="1" si="151"/>
        <v>-3.0703678072354777E-2</v>
      </c>
    </row>
    <row r="4823" spans="2:8" x14ac:dyDescent="0.3">
      <c r="B4823" s="205">
        <v>39981</v>
      </c>
      <c r="C4823" s="81">
        <v>48.628577999999997</v>
      </c>
      <c r="D4823" s="62">
        <f t="shared" si="150"/>
        <v>0.24769038392835413</v>
      </c>
      <c r="E4823">
        <v>-1.6993591047430319E-2</v>
      </c>
      <c r="G4823">
        <v>4816</v>
      </c>
      <c r="H4823">
        <f t="shared" ca="1" si="151"/>
        <v>-3.9432556063098416E-2</v>
      </c>
    </row>
    <row r="4824" spans="2:8" x14ac:dyDescent="0.3">
      <c r="B4824" s="205">
        <v>39181</v>
      </c>
      <c r="C4824" s="81">
        <v>38.974876000000002</v>
      </c>
      <c r="D4824" s="62">
        <f t="shared" si="150"/>
        <v>-0.54580671283149707</v>
      </c>
      <c r="E4824">
        <v>-1.7003286838722893E-2</v>
      </c>
      <c r="G4824">
        <v>4817</v>
      </c>
      <c r="H4824">
        <f t="shared" ca="1" si="151"/>
        <v>5.1521355370695594E-3</v>
      </c>
    </row>
    <row r="4825" spans="2:8" x14ac:dyDescent="0.3">
      <c r="B4825" s="205">
        <v>40388</v>
      </c>
      <c r="C4825" s="81">
        <v>85.811211</v>
      </c>
      <c r="D4825" s="62">
        <f t="shared" si="150"/>
        <v>8.5608969623717552</v>
      </c>
      <c r="E4825">
        <v>-1.7012770428788956E-2</v>
      </c>
      <c r="G4825">
        <v>4818</v>
      </c>
      <c r="H4825">
        <f t="shared" ca="1" si="151"/>
        <v>2.1306088764865318E-2</v>
      </c>
    </row>
    <row r="4826" spans="2:8" x14ac:dyDescent="0.3">
      <c r="B4826" s="205">
        <v>38217</v>
      </c>
      <c r="C4826" s="81">
        <v>8.9752259999999993</v>
      </c>
      <c r="D4826" s="62">
        <f t="shared" si="150"/>
        <v>-0.96999653185356405</v>
      </c>
      <c r="E4826">
        <v>-1.701555255806091E-2</v>
      </c>
      <c r="G4826">
        <v>4819</v>
      </c>
      <c r="H4826">
        <f t="shared" ca="1" si="151"/>
        <v>-1.492822740836261E-2</v>
      </c>
    </row>
    <row r="4827" spans="2:8" x14ac:dyDescent="0.3">
      <c r="B4827" s="205">
        <v>43181</v>
      </c>
      <c r="C4827" s="81">
        <v>299.13961799999998</v>
      </c>
      <c r="D4827" s="62">
        <f t="shared" si="150"/>
        <v>1.0877543295291658</v>
      </c>
      <c r="E4827">
        <v>-1.7056939328269748E-2</v>
      </c>
      <c r="G4827">
        <v>4820</v>
      </c>
      <c r="H4827">
        <f t="shared" ca="1" si="151"/>
        <v>1.1383616498179309E-2</v>
      </c>
    </row>
    <row r="4828" spans="2:8" x14ac:dyDescent="0.3">
      <c r="B4828" s="205">
        <v>41410</v>
      </c>
      <c r="C4828" s="81">
        <v>143.28295900000001</v>
      </c>
      <c r="D4828" s="62">
        <f t="shared" si="150"/>
        <v>-0.64953354950105024</v>
      </c>
      <c r="E4828">
        <v>-1.7059584318362971E-2</v>
      </c>
      <c r="G4828">
        <v>4821</v>
      </c>
      <c r="H4828">
        <f t="shared" ca="1" si="151"/>
        <v>-1.1009275062364092E-2</v>
      </c>
    </row>
    <row r="4829" spans="2:8" x14ac:dyDescent="0.3">
      <c r="B4829" s="205">
        <v>43480</v>
      </c>
      <c r="C4829" s="81">
        <v>408.83502199999998</v>
      </c>
      <c r="D4829" s="62">
        <f t="shared" si="150"/>
        <v>-5.7196498975885551E-2</v>
      </c>
      <c r="E4829">
        <v>-1.7070420614137428E-2</v>
      </c>
      <c r="G4829">
        <v>4822</v>
      </c>
      <c r="H4829">
        <f t="shared" ca="1" si="151"/>
        <v>-9.1772358279550159E-3</v>
      </c>
    </row>
    <row r="4830" spans="2:8" x14ac:dyDescent="0.3">
      <c r="B4830" s="205">
        <v>43504</v>
      </c>
      <c r="C4830" s="81">
        <v>433.63757299999997</v>
      </c>
      <c r="D4830" s="62">
        <f t="shared" si="150"/>
        <v>-0.16600141745933844</v>
      </c>
      <c r="E4830">
        <v>-1.7072762382543061E-2</v>
      </c>
      <c r="G4830">
        <v>4823</v>
      </c>
      <c r="H4830">
        <f t="shared" ca="1" si="151"/>
        <v>5.5137323567782531E-2</v>
      </c>
    </row>
    <row r="4831" spans="2:8" x14ac:dyDescent="0.3">
      <c r="B4831" s="205">
        <v>45364</v>
      </c>
      <c r="C4831" s="81">
        <v>519.95001200000002</v>
      </c>
      <c r="D4831" s="62">
        <f t="shared" si="150"/>
        <v>0.9938990716345546</v>
      </c>
      <c r="E4831">
        <v>-1.7107727788279743E-2</v>
      </c>
      <c r="G4831">
        <v>4824</v>
      </c>
      <c r="H4831">
        <f t="shared" ca="1" si="151"/>
        <v>1.3126806416931775E-2</v>
      </c>
    </row>
    <row r="4832" spans="2:8" x14ac:dyDescent="0.3">
      <c r="B4832" s="205">
        <v>42866</v>
      </c>
      <c r="C4832" s="81">
        <v>260.77047700000003</v>
      </c>
      <c r="D4832" s="62">
        <f t="shared" si="150"/>
        <v>5.2039918118972741</v>
      </c>
      <c r="E4832">
        <v>-1.7131842711862907E-2</v>
      </c>
      <c r="G4832">
        <v>4825</v>
      </c>
      <c r="H4832">
        <f t="shared" ca="1" si="151"/>
        <v>-1.9042710994175368E-2</v>
      </c>
    </row>
    <row r="4833" spans="2:8" x14ac:dyDescent="0.3">
      <c r="B4833" s="205">
        <v>39904</v>
      </c>
      <c r="C4833" s="81">
        <v>42.032691999999997</v>
      </c>
      <c r="D4833" s="62">
        <f t="shared" si="150"/>
        <v>-5.9075534787719937E-3</v>
      </c>
      <c r="E4833">
        <v>-1.713687368995059E-2</v>
      </c>
      <c r="G4833">
        <v>4826</v>
      </c>
      <c r="H4833">
        <f t="shared" ca="1" si="151"/>
        <v>2.3484764201885783E-4</v>
      </c>
    </row>
    <row r="4834" spans="2:8" x14ac:dyDescent="0.3">
      <c r="B4834" s="205">
        <v>39286</v>
      </c>
      <c r="C4834" s="81">
        <v>42.282477999999998</v>
      </c>
      <c r="D4834" s="62">
        <f t="shared" si="150"/>
        <v>2.9260211235041971</v>
      </c>
      <c r="E4834">
        <v>-1.7140319311186907E-2</v>
      </c>
      <c r="G4834">
        <v>4827</v>
      </c>
      <c r="H4834">
        <f t="shared" ca="1" si="151"/>
        <v>-3.4273804581815559E-2</v>
      </c>
    </row>
    <row r="4835" spans="2:8" x14ac:dyDescent="0.3">
      <c r="B4835" s="205">
        <v>38114</v>
      </c>
      <c r="C4835" s="81">
        <v>10.769804000000001</v>
      </c>
      <c r="D4835" s="62">
        <f t="shared" si="150"/>
        <v>-0.88101153745061522</v>
      </c>
      <c r="E4835">
        <v>-1.7142729899701115E-2</v>
      </c>
      <c r="G4835">
        <v>4828</v>
      </c>
      <c r="H4835">
        <f t="shared" ca="1" si="151"/>
        <v>-1.5887826106571246E-2</v>
      </c>
    </row>
    <row r="4836" spans="2:8" x14ac:dyDescent="0.3">
      <c r="B4836" s="205">
        <v>40464</v>
      </c>
      <c r="C4836" s="81">
        <v>90.511330000000001</v>
      </c>
      <c r="D4836" s="62">
        <f t="shared" si="150"/>
        <v>-0.58971022136084339</v>
      </c>
      <c r="E4836">
        <v>-1.7183764357595749E-2</v>
      </c>
      <c r="G4836">
        <v>4829</v>
      </c>
      <c r="H4836">
        <f t="shared" ca="1" si="151"/>
        <v>-1.0636358577185104E-2</v>
      </c>
    </row>
    <row r="4837" spans="2:8" x14ac:dyDescent="0.3">
      <c r="B4837" s="205">
        <v>42429</v>
      </c>
      <c r="C4837" s="81">
        <v>220.60342399999999</v>
      </c>
      <c r="D4837" s="62">
        <f t="shared" si="150"/>
        <v>-0.5487791554554039</v>
      </c>
      <c r="E4837">
        <v>-1.7198570948710683E-2</v>
      </c>
      <c r="G4837">
        <v>4830</v>
      </c>
      <c r="H4837">
        <f t="shared" ca="1" si="151"/>
        <v>-2.555376235062206E-2</v>
      </c>
    </row>
    <row r="4838" spans="2:8" x14ac:dyDescent="0.3">
      <c r="B4838" s="205">
        <v>44693</v>
      </c>
      <c r="C4838" s="81">
        <v>488.90344199999998</v>
      </c>
      <c r="D4838" s="62">
        <f t="shared" si="150"/>
        <v>27.774513458714544</v>
      </c>
      <c r="E4838">
        <v>-1.7254918273341587E-2</v>
      </c>
      <c r="G4838">
        <v>4831</v>
      </c>
      <c r="H4838">
        <f t="shared" ca="1" si="151"/>
        <v>-9.4672501035975784E-3</v>
      </c>
    </row>
    <row r="4839" spans="2:8" x14ac:dyDescent="0.3">
      <c r="B4839" s="205">
        <v>38499</v>
      </c>
      <c r="C4839" s="81">
        <v>16.990849999999998</v>
      </c>
      <c r="D4839" s="62">
        <f t="shared" si="150"/>
        <v>-0.81136317163314042</v>
      </c>
      <c r="E4839">
        <v>-1.726149640971366E-2</v>
      </c>
      <c r="G4839">
        <v>4832</v>
      </c>
      <c r="H4839">
        <f t="shared" ca="1" si="151"/>
        <v>2.7703785850120937E-2</v>
      </c>
    </row>
    <row r="4840" spans="2:8" x14ac:dyDescent="0.3">
      <c r="B4840" s="205">
        <v>40466</v>
      </c>
      <c r="C4840" s="81">
        <v>90.071753999999999</v>
      </c>
      <c r="D4840" s="62">
        <f t="shared" si="150"/>
        <v>-3.6108324889056222E-2</v>
      </c>
      <c r="E4840">
        <v>-1.7265942198360265E-2</v>
      </c>
      <c r="G4840">
        <v>4833</v>
      </c>
      <c r="H4840">
        <f t="shared" ca="1" si="151"/>
        <v>5.4498147434377531E-3</v>
      </c>
    </row>
    <row r="4841" spans="2:8" x14ac:dyDescent="0.3">
      <c r="B4841" s="205">
        <v>40778</v>
      </c>
      <c r="C4841" s="81">
        <v>93.445930000000004</v>
      </c>
      <c r="D4841" s="62">
        <f t="shared" si="150"/>
        <v>1.2172621459234638</v>
      </c>
      <c r="E4841">
        <v>-1.728997173352571E-2</v>
      </c>
      <c r="G4841">
        <v>4834</v>
      </c>
      <c r="H4841">
        <f t="shared" ca="1" si="151"/>
        <v>3.9750224941578448E-2</v>
      </c>
    </row>
    <row r="4842" spans="2:8" x14ac:dyDescent="0.3">
      <c r="B4842" s="205">
        <v>39484</v>
      </c>
      <c r="C4842" s="81">
        <v>42.144736999999999</v>
      </c>
      <c r="D4842" s="62">
        <f t="shared" si="150"/>
        <v>-0.6346066579634102</v>
      </c>
      <c r="E4842">
        <v>-1.7310047551578188E-2</v>
      </c>
      <c r="G4842">
        <v>4835</v>
      </c>
      <c r="H4842">
        <f t="shared" ca="1" si="151"/>
        <v>-5.196900781028848E-2</v>
      </c>
    </row>
    <row r="4843" spans="2:8" x14ac:dyDescent="0.3">
      <c r="B4843" s="205">
        <v>41270</v>
      </c>
      <c r="C4843" s="81">
        <v>115.34073600000001</v>
      </c>
      <c r="D4843" s="62">
        <f t="shared" si="150"/>
        <v>-0.66809356936804165</v>
      </c>
      <c r="E4843">
        <v>-1.7334453818225848E-2</v>
      </c>
      <c r="G4843">
        <v>4836</v>
      </c>
      <c r="H4843">
        <f t="shared" ca="1" si="151"/>
        <v>-1.3261738938379689E-2</v>
      </c>
    </row>
    <row r="4844" spans="2:8" x14ac:dyDescent="0.3">
      <c r="B4844" s="205">
        <v>43243</v>
      </c>
      <c r="C4844" s="81">
        <v>347.50979599999999</v>
      </c>
      <c r="D4844" s="62">
        <f t="shared" si="150"/>
        <v>2.4742105424011545</v>
      </c>
      <c r="E4844">
        <v>-1.7346840057069872E-2</v>
      </c>
      <c r="G4844">
        <v>4837</v>
      </c>
      <c r="H4844">
        <f t="shared" ca="1" si="151"/>
        <v>1.9066750336706757E-2</v>
      </c>
    </row>
    <row r="4845" spans="2:8" x14ac:dyDescent="0.3">
      <c r="B4845" s="205">
        <v>40700</v>
      </c>
      <c r="C4845" s="81">
        <v>100.025543</v>
      </c>
      <c r="D4845" s="62">
        <f t="shared" si="150"/>
        <v>-0.61347093376518314</v>
      </c>
      <c r="E4845">
        <v>-1.7361248747738006E-2</v>
      </c>
      <c r="G4845">
        <v>4838</v>
      </c>
      <c r="H4845">
        <f t="shared" ca="1" si="151"/>
        <v>-1.7930829412671115E-2</v>
      </c>
    </row>
    <row r="4846" spans="2:8" x14ac:dyDescent="0.3">
      <c r="B4846" s="205">
        <v>42641</v>
      </c>
      <c r="C4846" s="81">
        <v>258.778839</v>
      </c>
      <c r="D4846" s="62">
        <f t="shared" si="150"/>
        <v>4.5864993363222837</v>
      </c>
      <c r="E4846">
        <v>-1.7363684600912876E-2</v>
      </c>
      <c r="G4846">
        <v>4839</v>
      </c>
      <c r="H4846">
        <f t="shared" ca="1" si="151"/>
        <v>9.5492077142191067E-4</v>
      </c>
    </row>
    <row r="4847" spans="2:8" x14ac:dyDescent="0.3">
      <c r="B4847" s="205">
        <v>39947</v>
      </c>
      <c r="C4847" s="81">
        <v>46.322181999999998</v>
      </c>
      <c r="D4847" s="62">
        <f t="shared" si="150"/>
        <v>7.0638978091846454</v>
      </c>
      <c r="E4847">
        <v>-1.7375491567529509E-2</v>
      </c>
      <c r="G4847">
        <v>4840</v>
      </c>
      <c r="H4847">
        <f t="shared" ca="1" si="151"/>
        <v>-2.5310043320179956E-2</v>
      </c>
    </row>
    <row r="4848" spans="2:8" x14ac:dyDescent="0.3">
      <c r="B4848" s="205">
        <v>37529</v>
      </c>
      <c r="C4848" s="81">
        <v>5.7443910000000002</v>
      </c>
      <c r="D4848" s="62">
        <f t="shared" si="150"/>
        <v>-1.1223331613190089E-2</v>
      </c>
      <c r="E4848">
        <v>-1.7419265892469425E-2</v>
      </c>
      <c r="G4848">
        <v>4841</v>
      </c>
      <c r="H4848">
        <f t="shared" ca="1" si="151"/>
        <v>-2.0644941214500211E-3</v>
      </c>
    </row>
    <row r="4849" spans="2:8" x14ac:dyDescent="0.3">
      <c r="B4849" s="205">
        <v>37651</v>
      </c>
      <c r="C4849" s="81">
        <v>5.8095939999999997</v>
      </c>
      <c r="D4849" s="62">
        <f t="shared" si="150"/>
        <v>-0.85137206094253237</v>
      </c>
      <c r="E4849">
        <v>-1.7419278566218232E-2</v>
      </c>
      <c r="G4849">
        <v>4842</v>
      </c>
      <c r="H4849">
        <f t="shared" ca="1" si="151"/>
        <v>3.8551726193729194E-2</v>
      </c>
    </row>
    <row r="4850" spans="2:8" x14ac:dyDescent="0.3">
      <c r="B4850" s="205">
        <v>39062</v>
      </c>
      <c r="C4850" s="81">
        <v>39.088169000000001</v>
      </c>
      <c r="D4850" s="62">
        <f t="shared" si="150"/>
        <v>-2.5055598627940354E-2</v>
      </c>
      <c r="E4850">
        <v>-1.7431911239252806E-2</v>
      </c>
      <c r="G4850">
        <v>4843</v>
      </c>
      <c r="H4850">
        <f t="shared" ca="1" si="151"/>
        <v>1.9518123543322306E-2</v>
      </c>
    </row>
    <row r="4851" spans="2:8" x14ac:dyDescent="0.3">
      <c r="B4851" s="205">
        <v>39892</v>
      </c>
      <c r="C4851" s="81">
        <v>40.092716000000003</v>
      </c>
      <c r="D4851" s="62">
        <f t="shared" si="150"/>
        <v>-0.57400728826385006</v>
      </c>
      <c r="E4851">
        <v>-1.743275782745345E-2</v>
      </c>
      <c r="G4851">
        <v>4844</v>
      </c>
      <c r="H4851">
        <f t="shared" ca="1" si="151"/>
        <v>2.2206150835029755E-2</v>
      </c>
    </row>
    <row r="4852" spans="2:8" x14ac:dyDescent="0.3">
      <c r="B4852" s="205">
        <v>40459</v>
      </c>
      <c r="C4852" s="81">
        <v>94.115966999999998</v>
      </c>
      <c r="D4852" s="62">
        <f t="shared" si="150"/>
        <v>2.9822269810443596E-2</v>
      </c>
      <c r="E4852">
        <v>-1.7439381779607757E-2</v>
      </c>
      <c r="G4852">
        <v>4845</v>
      </c>
      <c r="H4852">
        <f t="shared" ca="1" si="151"/>
        <v>-1.1845937947795555E-2</v>
      </c>
    </row>
    <row r="4853" spans="2:8" x14ac:dyDescent="0.3">
      <c r="B4853" s="205">
        <v>40444</v>
      </c>
      <c r="C4853" s="81">
        <v>91.390495000000001</v>
      </c>
      <c r="D4853" s="62">
        <f t="shared" si="150"/>
        <v>0.11692908226813366</v>
      </c>
      <c r="E4853">
        <v>-1.7485925124017351E-2</v>
      </c>
      <c r="G4853">
        <v>4846</v>
      </c>
      <c r="H4853">
        <f t="shared" ca="1" si="151"/>
        <v>-2.2351779153029008E-2</v>
      </c>
    </row>
    <row r="4854" spans="2:8" x14ac:dyDescent="0.3">
      <c r="B4854" s="205">
        <v>40589</v>
      </c>
      <c r="C4854" s="81">
        <v>81.823006000000007</v>
      </c>
      <c r="D4854" s="62">
        <f t="shared" si="150"/>
        <v>0.81028242465745082</v>
      </c>
      <c r="E4854">
        <v>-1.7506898752582073E-2</v>
      </c>
      <c r="G4854">
        <v>4847</v>
      </c>
      <c r="H4854">
        <f t="shared" ca="1" si="151"/>
        <v>-3.7434809921279332E-3</v>
      </c>
    </row>
    <row r="4855" spans="2:8" x14ac:dyDescent="0.3">
      <c r="B4855" s="205">
        <v>39548</v>
      </c>
      <c r="C4855" s="81">
        <v>45.199027999999998</v>
      </c>
      <c r="D4855" s="62">
        <f t="shared" si="150"/>
        <v>-0.5298529659462996</v>
      </c>
      <c r="E4855">
        <v>-1.7519247527024325E-2</v>
      </c>
      <c r="G4855">
        <v>4848</v>
      </c>
      <c r="H4855">
        <f t="shared" ca="1" si="151"/>
        <v>-2.7626868480275221E-2</v>
      </c>
    </row>
    <row r="4856" spans="2:8" x14ac:dyDescent="0.3">
      <c r="B4856" s="205">
        <v>40442</v>
      </c>
      <c r="C4856" s="81">
        <v>96.138069000000002</v>
      </c>
      <c r="D4856" s="62">
        <f t="shared" si="150"/>
        <v>14.15393102978657</v>
      </c>
      <c r="E4856">
        <v>-1.7520343225237517E-2</v>
      </c>
      <c r="G4856">
        <v>4849</v>
      </c>
      <c r="H4856">
        <f t="shared" ca="1" si="151"/>
        <v>-9.4583694083533627E-3</v>
      </c>
    </row>
    <row r="4857" spans="2:8" x14ac:dyDescent="0.3">
      <c r="B4857" s="205">
        <v>37454</v>
      </c>
      <c r="C4857" s="81">
        <v>6.3441010000000002</v>
      </c>
      <c r="D4857" s="62">
        <f t="shared" si="150"/>
        <v>-0.9358096686604308</v>
      </c>
      <c r="E4857">
        <v>-1.7523393070800624E-2</v>
      </c>
      <c r="G4857">
        <v>4850</v>
      </c>
      <c r="H4857">
        <f t="shared" ca="1" si="151"/>
        <v>-1.7009927537280051E-2</v>
      </c>
    </row>
    <row r="4858" spans="2:8" x14ac:dyDescent="0.3">
      <c r="B4858" s="205">
        <v>40716</v>
      </c>
      <c r="C4858" s="81">
        <v>98.832656999999998</v>
      </c>
      <c r="D4858" s="62">
        <f t="shared" si="150"/>
        <v>-0.76530862686384238</v>
      </c>
      <c r="E4858">
        <v>-1.7566889043331355E-2</v>
      </c>
      <c r="G4858">
        <v>4851</v>
      </c>
      <c r="H4858">
        <f t="shared" ca="1" si="151"/>
        <v>-3.5711692536619568E-3</v>
      </c>
    </row>
    <row r="4859" spans="2:8" x14ac:dyDescent="0.3">
      <c r="B4859" s="205">
        <v>43969</v>
      </c>
      <c r="C4859" s="81">
        <v>421.11755399999998</v>
      </c>
      <c r="D4859" s="62">
        <f t="shared" si="150"/>
        <v>3.7374080056158046</v>
      </c>
      <c r="E4859">
        <v>-1.7571493312624777E-2</v>
      </c>
      <c r="G4859">
        <v>4852</v>
      </c>
      <c r="H4859">
        <f t="shared" ca="1" si="151"/>
        <v>1.0596922571902891E-3</v>
      </c>
    </row>
    <row r="4860" spans="2:8" x14ac:dyDescent="0.3">
      <c r="B4860" s="205">
        <v>40673</v>
      </c>
      <c r="C4860" s="81">
        <v>88.891975000000002</v>
      </c>
      <c r="D4860" s="62">
        <f t="shared" si="150"/>
        <v>-0.83022383938417421</v>
      </c>
      <c r="E4860">
        <v>-1.7578163271389089E-2</v>
      </c>
      <c r="G4860">
        <v>4853</v>
      </c>
      <c r="H4860">
        <f t="shared" ca="1" si="151"/>
        <v>1.2780570815628667E-3</v>
      </c>
    </row>
    <row r="4861" spans="2:8" x14ac:dyDescent="0.3">
      <c r="B4861" s="205">
        <v>44616</v>
      </c>
      <c r="C4861" s="81">
        <v>523.58337400000005</v>
      </c>
      <c r="D4861" s="62">
        <f t="shared" si="150"/>
        <v>-3.8679241846503579E-2</v>
      </c>
      <c r="E4861">
        <v>-1.7579242100649473E-2</v>
      </c>
      <c r="G4861">
        <v>4854</v>
      </c>
      <c r="H4861">
        <f t="shared" ca="1" si="151"/>
        <v>5.4317208560527661E-3</v>
      </c>
    </row>
    <row r="4862" spans="2:8" x14ac:dyDescent="0.3">
      <c r="B4862" s="205">
        <v>45324</v>
      </c>
      <c r="C4862" s="81">
        <v>544.65002400000003</v>
      </c>
      <c r="D4862" s="62">
        <f t="shared" si="150"/>
        <v>4.3927064828755018</v>
      </c>
      <c r="E4862">
        <v>-1.7586579325256306E-2</v>
      </c>
      <c r="G4862">
        <v>4855</v>
      </c>
      <c r="H4862">
        <f t="shared" ca="1" si="151"/>
        <v>2.3539533813994911E-2</v>
      </c>
    </row>
    <row r="4863" spans="2:8" x14ac:dyDescent="0.3">
      <c r="B4863" s="205">
        <v>40714</v>
      </c>
      <c r="C4863" s="81">
        <v>100.997528</v>
      </c>
      <c r="D4863" s="62">
        <f t="shared" si="150"/>
        <v>1.7443805869721609</v>
      </c>
      <c r="E4863">
        <v>-1.7619321710428508E-2</v>
      </c>
      <c r="G4863">
        <v>4856</v>
      </c>
      <c r="H4863">
        <f t="shared" ca="1" si="151"/>
        <v>-2.9483051860771173E-2</v>
      </c>
    </row>
    <row r="4864" spans="2:8" x14ac:dyDescent="0.3">
      <c r="B4864" s="205">
        <v>39759</v>
      </c>
      <c r="C4864" s="81">
        <v>36.801575</v>
      </c>
      <c r="D4864" s="62">
        <f t="shared" si="150"/>
        <v>-0.61348950237779376</v>
      </c>
      <c r="E4864">
        <v>-1.7683555122263384E-2</v>
      </c>
      <c r="G4864">
        <v>4857</v>
      </c>
      <c r="H4864">
        <f t="shared" ca="1" si="151"/>
        <v>8.2818869253943224E-3</v>
      </c>
    </row>
    <row r="4865" spans="2:8" x14ac:dyDescent="0.3">
      <c r="B4865" s="205">
        <v>40456</v>
      </c>
      <c r="C4865" s="81">
        <v>95.214943000000005</v>
      </c>
      <c r="D4865" s="62">
        <f t="shared" si="150"/>
        <v>1.3210517287329899</v>
      </c>
      <c r="E4865">
        <v>-1.7686968616072753E-2</v>
      </c>
      <c r="G4865">
        <v>4858</v>
      </c>
      <c r="H4865">
        <f t="shared" ca="1" si="151"/>
        <v>-2.0793341686050151E-2</v>
      </c>
    </row>
    <row r="4866" spans="2:8" x14ac:dyDescent="0.3">
      <c r="B4866" s="205">
        <v>39035</v>
      </c>
      <c r="C4866" s="81">
        <v>41.022326999999997</v>
      </c>
      <c r="D4866" s="62">
        <f t="shared" si="150"/>
        <v>-1.6032176944893294E-2</v>
      </c>
      <c r="E4866">
        <v>-1.7705371141916663E-2</v>
      </c>
      <c r="G4866">
        <v>4859</v>
      </c>
      <c r="H4866">
        <f t="shared" ca="1" si="151"/>
        <v>3.8843225110500201E-2</v>
      </c>
    </row>
    <row r="4867" spans="2:8" x14ac:dyDescent="0.3">
      <c r="B4867" s="205">
        <v>39126</v>
      </c>
      <c r="C4867" s="81">
        <v>41.690719999999999</v>
      </c>
      <c r="D4867" s="62">
        <f t="shared" si="150"/>
        <v>-0.38502759974723588</v>
      </c>
      <c r="E4867">
        <v>-1.7716469851296261E-2</v>
      </c>
      <c r="G4867">
        <v>4860</v>
      </c>
      <c r="H4867">
        <f t="shared" ca="1" si="151"/>
        <v>4.4906074936433719E-2</v>
      </c>
    </row>
    <row r="4868" spans="2:8" x14ac:dyDescent="0.3">
      <c r="B4868" s="205">
        <v>40205</v>
      </c>
      <c r="C4868" s="81">
        <v>67.792831000000007</v>
      </c>
      <c r="D4868" s="62">
        <f t="shared" si="150"/>
        <v>0.49738783108553808</v>
      </c>
      <c r="E4868">
        <v>-1.7721554018711561E-2</v>
      </c>
      <c r="G4868">
        <v>4861</v>
      </c>
      <c r="H4868">
        <f t="shared" ca="1" si="151"/>
        <v>-2.5819079554641588E-2</v>
      </c>
    </row>
    <row r="4869" spans="2:8" x14ac:dyDescent="0.3">
      <c r="B4869" s="205">
        <v>39360</v>
      </c>
      <c r="C4869" s="81">
        <v>45.274062999999998</v>
      </c>
      <c r="D4869" s="62">
        <f t="shared" si="150"/>
        <v>-0.81647163896897834</v>
      </c>
      <c r="E4869">
        <v>-1.7824740165065679E-2</v>
      </c>
      <c r="G4869">
        <v>4862</v>
      </c>
      <c r="H4869">
        <f t="shared" ca="1" si="151"/>
        <v>-3.5761663203594677E-3</v>
      </c>
    </row>
    <row r="4870" spans="2:8" x14ac:dyDescent="0.3">
      <c r="B4870" s="205">
        <v>42047</v>
      </c>
      <c r="C4870" s="81">
        <v>246.68701200000001</v>
      </c>
      <c r="D4870" s="62">
        <f t="shared" si="150"/>
        <v>-0.42005994013716091</v>
      </c>
      <c r="E4870">
        <v>-1.7830992844428521E-2</v>
      </c>
      <c r="G4870">
        <v>4863</v>
      </c>
      <c r="H4870">
        <f t="shared" ca="1" si="151"/>
        <v>4.9004642970026775E-2</v>
      </c>
    </row>
    <row r="4871" spans="2:8" x14ac:dyDescent="0.3">
      <c r="B4871" s="205">
        <v>43999</v>
      </c>
      <c r="C4871" s="81">
        <v>425.36639400000001</v>
      </c>
      <c r="D4871" s="62">
        <f t="shared" si="150"/>
        <v>12.403276001810186</v>
      </c>
      <c r="E4871">
        <v>-1.7837172070064175E-2</v>
      </c>
      <c r="G4871">
        <v>4864</v>
      </c>
      <c r="H4871">
        <f t="shared" ca="1" si="151"/>
        <v>2.7779908682673313E-2</v>
      </c>
    </row>
    <row r="4872" spans="2:8" x14ac:dyDescent="0.3">
      <c r="B4872" s="205">
        <v>38758</v>
      </c>
      <c r="C4872" s="81">
        <v>31.736001999999999</v>
      </c>
      <c r="D4872" s="62">
        <f t="shared" ref="D4872:D4935" si="152">(C4872-C4873)/C4873</f>
        <v>-0.88571175477863917</v>
      </c>
      <c r="E4872">
        <v>-1.7841330754352056E-2</v>
      </c>
      <c r="G4872">
        <v>4865</v>
      </c>
      <c r="H4872">
        <f t="shared" ca="1" si="151"/>
        <v>-2.8916156147229411E-3</v>
      </c>
    </row>
    <row r="4873" spans="2:8" x14ac:dyDescent="0.3">
      <c r="B4873" s="205">
        <v>42227</v>
      </c>
      <c r="C4873" s="81">
        <v>277.68386800000002</v>
      </c>
      <c r="D4873" s="62">
        <f t="shared" si="152"/>
        <v>36.177802290698033</v>
      </c>
      <c r="E4873">
        <v>-1.7848240942351892E-2</v>
      </c>
      <c r="G4873">
        <v>4866</v>
      </c>
      <c r="H4873">
        <f t="shared" ref="H4873:H4936" ca="1" si="153">_xlfn.NORM.INV(RAND(),N$10,N$11)</f>
        <v>-1.2799623145913481E-3</v>
      </c>
    </row>
    <row r="4874" spans="2:8" x14ac:dyDescent="0.3">
      <c r="B4874" s="205">
        <v>37886</v>
      </c>
      <c r="C4874" s="81">
        <v>7.4690770000000004</v>
      </c>
      <c r="D4874" s="62">
        <f t="shared" si="152"/>
        <v>-0.84626934600784809</v>
      </c>
      <c r="E4874">
        <v>-1.785747863773271E-2</v>
      </c>
      <c r="G4874">
        <v>4867</v>
      </c>
      <c r="H4874">
        <f t="shared" ca="1" si="153"/>
        <v>6.5997687914715955E-3</v>
      </c>
    </row>
    <row r="4875" spans="2:8" x14ac:dyDescent="0.3">
      <c r="B4875" s="205">
        <v>39959</v>
      </c>
      <c r="C4875" s="81">
        <v>48.585476</v>
      </c>
      <c r="D4875" s="62">
        <f t="shared" si="152"/>
        <v>-0.88579633545573921</v>
      </c>
      <c r="E4875">
        <v>-1.7864879988650672E-2</v>
      </c>
      <c r="G4875">
        <v>4868</v>
      </c>
      <c r="H4875">
        <f t="shared" ca="1" si="153"/>
        <v>-1.4620922215726667E-2</v>
      </c>
    </row>
    <row r="4876" spans="2:8" x14ac:dyDescent="0.3">
      <c r="B4876" s="205">
        <v>43328</v>
      </c>
      <c r="C4876" s="81">
        <v>425.42834499999998</v>
      </c>
      <c r="D4876" s="62">
        <f t="shared" si="152"/>
        <v>0.48476749763841193</v>
      </c>
      <c r="E4876">
        <v>-1.7880911561592293E-2</v>
      </c>
      <c r="G4876">
        <v>4869</v>
      </c>
      <c r="H4876">
        <f t="shared" ca="1" si="153"/>
        <v>2.6259031671524883E-2</v>
      </c>
    </row>
    <row r="4877" spans="2:8" x14ac:dyDescent="0.3">
      <c r="B4877" s="205">
        <v>43000</v>
      </c>
      <c r="C4877" s="81">
        <v>286.528595</v>
      </c>
      <c r="D4877" s="62">
        <f t="shared" si="152"/>
        <v>-0.35614037562293577</v>
      </c>
      <c r="E4877">
        <v>-1.7888629532629707E-2</v>
      </c>
      <c r="G4877">
        <v>4870</v>
      </c>
      <c r="H4877">
        <f t="shared" ca="1" si="153"/>
        <v>1.3529973681775911E-2</v>
      </c>
    </row>
    <row r="4878" spans="2:8" x14ac:dyDescent="0.3">
      <c r="B4878" s="205">
        <v>43984</v>
      </c>
      <c r="C4878" s="81">
        <v>445.01718099999999</v>
      </c>
      <c r="D4878" s="62">
        <f t="shared" si="152"/>
        <v>9.0726066797816767</v>
      </c>
      <c r="E4878">
        <v>-1.7901054778123978E-2</v>
      </c>
      <c r="G4878">
        <v>4871</v>
      </c>
      <c r="H4878">
        <f t="shared" ca="1" si="153"/>
        <v>1.6626439581319174E-3</v>
      </c>
    </row>
    <row r="4879" spans="2:8" x14ac:dyDescent="0.3">
      <c r="B4879" s="205">
        <v>39541</v>
      </c>
      <c r="C4879" s="81">
        <v>44.180934999999998</v>
      </c>
      <c r="D4879" s="62">
        <f t="shared" si="152"/>
        <v>-0.74410289107280814</v>
      </c>
      <c r="E4879">
        <v>-1.7916138170540153E-2</v>
      </c>
      <c r="G4879">
        <v>4872</v>
      </c>
      <c r="H4879">
        <f t="shared" ca="1" si="153"/>
        <v>-5.7107322659171421E-2</v>
      </c>
    </row>
    <row r="4880" spans="2:8" x14ac:dyDescent="0.3">
      <c r="B4880" s="205">
        <v>41803</v>
      </c>
      <c r="C4880" s="81">
        <v>172.65116900000001</v>
      </c>
      <c r="D4880" s="62">
        <f t="shared" si="152"/>
        <v>1.7892517971973549</v>
      </c>
      <c r="E4880">
        <v>-1.7922025243243208E-2</v>
      </c>
      <c r="G4880">
        <v>4873</v>
      </c>
      <c r="H4880">
        <f t="shared" ca="1" si="153"/>
        <v>1.11517516824239E-2</v>
      </c>
    </row>
    <row r="4881" spans="2:8" x14ac:dyDescent="0.3">
      <c r="B4881" s="205">
        <v>40086</v>
      </c>
      <c r="C4881" s="81">
        <v>61.898738999999999</v>
      </c>
      <c r="D4881" s="62">
        <f t="shared" si="152"/>
        <v>-0.23875100723041395</v>
      </c>
      <c r="E4881">
        <v>-1.7931025050852843E-2</v>
      </c>
      <c r="G4881">
        <v>4874</v>
      </c>
      <c r="H4881">
        <f t="shared" ca="1" si="153"/>
        <v>2.5256703401037315E-3</v>
      </c>
    </row>
    <row r="4882" spans="2:8" x14ac:dyDescent="0.3">
      <c r="B4882" s="205">
        <v>40347</v>
      </c>
      <c r="C4882" s="81">
        <v>81.312079999999995</v>
      </c>
      <c r="D4882" s="62">
        <f t="shared" si="152"/>
        <v>-0.77067822246635709</v>
      </c>
      <c r="E4882">
        <v>-1.7937051942977195E-2</v>
      </c>
      <c r="G4882">
        <v>4875</v>
      </c>
      <c r="H4882">
        <f t="shared" ca="1" si="153"/>
        <v>1.2880064684412815E-2</v>
      </c>
    </row>
    <row r="4883" spans="2:8" x14ac:dyDescent="0.3">
      <c r="B4883" s="205">
        <v>43417</v>
      </c>
      <c r="C4883" s="81">
        <v>354.57635499999998</v>
      </c>
      <c r="D4883" s="62">
        <f t="shared" si="152"/>
        <v>1.7623586062883705E-2</v>
      </c>
      <c r="E4883">
        <v>-1.7937903928185513E-2</v>
      </c>
      <c r="G4883">
        <v>4876</v>
      </c>
      <c r="H4883">
        <f t="shared" ca="1" si="153"/>
        <v>-2.7407024361646559E-2</v>
      </c>
    </row>
    <row r="4884" spans="2:8" x14ac:dyDescent="0.3">
      <c r="B4884" s="205">
        <v>43598</v>
      </c>
      <c r="C4884" s="81">
        <v>348.43566900000002</v>
      </c>
      <c r="D4884" s="62">
        <f t="shared" si="152"/>
        <v>-1.5180189486559354E-2</v>
      </c>
      <c r="E4884">
        <v>-1.7982532035843397E-2</v>
      </c>
      <c r="G4884">
        <v>4877</v>
      </c>
      <c r="H4884">
        <f t="shared" ca="1" si="153"/>
        <v>-4.8843039922782397E-2</v>
      </c>
    </row>
    <row r="4885" spans="2:8" x14ac:dyDescent="0.3">
      <c r="B4885" s="205">
        <v>43287</v>
      </c>
      <c r="C4885" s="81">
        <v>353.80651899999998</v>
      </c>
      <c r="D4885" s="62">
        <f t="shared" si="152"/>
        <v>0.40473369858515784</v>
      </c>
      <c r="E4885">
        <v>-1.8046597176731263E-2</v>
      </c>
      <c r="G4885">
        <v>4878</v>
      </c>
      <c r="H4885">
        <f t="shared" ca="1" si="153"/>
        <v>1.3839038551979148E-2</v>
      </c>
    </row>
    <row r="4886" spans="2:8" x14ac:dyDescent="0.3">
      <c r="B4886" s="205">
        <v>42879</v>
      </c>
      <c r="C4886" s="81">
        <v>251.86732499999999</v>
      </c>
      <c r="D4886" s="62">
        <f t="shared" si="152"/>
        <v>4.474781426480134</v>
      </c>
      <c r="E4886">
        <v>-1.8085293392599098E-2</v>
      </c>
      <c r="G4886">
        <v>4879</v>
      </c>
      <c r="H4886">
        <f t="shared" ca="1" si="153"/>
        <v>-3.5515840855150589E-2</v>
      </c>
    </row>
    <row r="4887" spans="2:8" x14ac:dyDescent="0.3">
      <c r="B4887" s="205">
        <v>39547</v>
      </c>
      <c r="C4887" s="81">
        <v>46.005001</v>
      </c>
      <c r="D4887" s="62">
        <f t="shared" si="152"/>
        <v>-0.51270808664434531</v>
      </c>
      <c r="E4887">
        <v>-1.8107941746835127E-2</v>
      </c>
      <c r="G4887">
        <v>4880</v>
      </c>
      <c r="H4887">
        <f t="shared" ca="1" si="153"/>
        <v>1.3313183715879938E-2</v>
      </c>
    </row>
    <row r="4888" spans="2:8" x14ac:dyDescent="0.3">
      <c r="B4888" s="205">
        <v>41037</v>
      </c>
      <c r="C4888" s="81">
        <v>94.409531000000001</v>
      </c>
      <c r="D4888" s="62">
        <f t="shared" si="152"/>
        <v>16.590404620443351</v>
      </c>
      <c r="E4888">
        <v>-1.8122730151547712E-2</v>
      </c>
      <c r="G4888">
        <v>4881</v>
      </c>
      <c r="H4888">
        <f t="shared" ca="1" si="153"/>
        <v>2.9187874839333734E-2</v>
      </c>
    </row>
    <row r="4889" spans="2:8" x14ac:dyDescent="0.3">
      <c r="B4889" s="205">
        <v>37691</v>
      </c>
      <c r="C4889" s="81">
        <v>5.3671040000000003</v>
      </c>
      <c r="D4889" s="62">
        <f t="shared" si="152"/>
        <v>-0.98783529417172389</v>
      </c>
      <c r="E4889">
        <v>-1.8143773383119656E-2</v>
      </c>
      <c r="G4889">
        <v>4882</v>
      </c>
      <c r="H4889">
        <f t="shared" ca="1" si="153"/>
        <v>3.839888325426228E-2</v>
      </c>
    </row>
    <row r="4890" spans="2:8" x14ac:dyDescent="0.3">
      <c r="B4890" s="205">
        <v>43809</v>
      </c>
      <c r="C4890" s="81">
        <v>441.20294200000001</v>
      </c>
      <c r="D4890" s="62">
        <f t="shared" si="152"/>
        <v>0.39752356800718658</v>
      </c>
      <c r="E4890">
        <v>-1.8158380945954899E-2</v>
      </c>
      <c r="G4890">
        <v>4883</v>
      </c>
      <c r="H4890">
        <f t="shared" ca="1" si="153"/>
        <v>3.8031400155368766E-2</v>
      </c>
    </row>
    <row r="4891" spans="2:8" x14ac:dyDescent="0.3">
      <c r="B4891" s="205">
        <v>43152</v>
      </c>
      <c r="C4891" s="81">
        <v>315.70339999999999</v>
      </c>
      <c r="D4891" s="62">
        <f t="shared" si="152"/>
        <v>-0.4147680174673905</v>
      </c>
      <c r="E4891">
        <v>-1.8197984846476698E-2</v>
      </c>
      <c r="G4891">
        <v>4884</v>
      </c>
      <c r="H4891">
        <f t="shared" ca="1" si="153"/>
        <v>-1.5594159866756028E-2</v>
      </c>
    </row>
    <row r="4892" spans="2:8" x14ac:dyDescent="0.3">
      <c r="B4892" s="205">
        <v>45309</v>
      </c>
      <c r="C4892" s="81">
        <v>539.45001200000002</v>
      </c>
      <c r="D4892" s="62">
        <f t="shared" si="152"/>
        <v>81.91212713366734</v>
      </c>
      <c r="E4892">
        <v>-1.8200017802529413E-2</v>
      </c>
      <c r="G4892">
        <v>4885</v>
      </c>
      <c r="H4892">
        <f t="shared" ca="1" si="153"/>
        <v>3.4547601974106602E-3</v>
      </c>
    </row>
    <row r="4893" spans="2:8" x14ac:dyDescent="0.3">
      <c r="B4893" s="205">
        <v>37452</v>
      </c>
      <c r="C4893" s="81">
        <v>6.5062860000000002</v>
      </c>
      <c r="D4893" s="62">
        <f t="shared" si="152"/>
        <v>-0.97984898890288685</v>
      </c>
      <c r="E4893">
        <v>-1.8212963576336297E-2</v>
      </c>
      <c r="G4893">
        <v>4886</v>
      </c>
      <c r="H4893">
        <f t="shared" ca="1" si="153"/>
        <v>-1.593535939990777E-2</v>
      </c>
    </row>
    <row r="4894" spans="2:8" x14ac:dyDescent="0.3">
      <c r="B4894" s="205">
        <v>43049</v>
      </c>
      <c r="C4894" s="81">
        <v>322.87640399999998</v>
      </c>
      <c r="D4894" s="62">
        <f t="shared" si="152"/>
        <v>-0.36169714883380905</v>
      </c>
      <c r="E4894">
        <v>-1.8223346562805592E-2</v>
      </c>
      <c r="G4894">
        <v>4887</v>
      </c>
      <c r="H4894">
        <f t="shared" ca="1" si="153"/>
        <v>-1.579552375366592E-2</v>
      </c>
    </row>
    <row r="4895" spans="2:8" x14ac:dyDescent="0.3">
      <c r="B4895" s="205">
        <v>45225</v>
      </c>
      <c r="C4895" s="81">
        <v>505.83575400000001</v>
      </c>
      <c r="D4895" s="62">
        <f t="shared" si="152"/>
        <v>12.339984587051172</v>
      </c>
      <c r="E4895">
        <v>-1.8246798387607736E-2</v>
      </c>
      <c r="G4895">
        <v>4888</v>
      </c>
      <c r="H4895">
        <f t="shared" ca="1" si="153"/>
        <v>8.6582186720731173E-4</v>
      </c>
    </row>
    <row r="4896" spans="2:8" x14ac:dyDescent="0.3">
      <c r="B4896" s="205">
        <v>38982</v>
      </c>
      <c r="C4896" s="81">
        <v>37.918765999999998</v>
      </c>
      <c r="D4896" s="62">
        <f t="shared" si="152"/>
        <v>-0.91653486306840048</v>
      </c>
      <c r="E4896">
        <v>-1.8265846363805863E-2</v>
      </c>
      <c r="G4896">
        <v>4889</v>
      </c>
      <c r="H4896">
        <f t="shared" ca="1" si="153"/>
        <v>2.2311612129138823E-2</v>
      </c>
    </row>
    <row r="4897" spans="2:8" x14ac:dyDescent="0.3">
      <c r="B4897" s="205">
        <v>43336</v>
      </c>
      <c r="C4897" s="81">
        <v>454.30664100000001</v>
      </c>
      <c r="D4897" s="62">
        <f t="shared" si="152"/>
        <v>10.800246053481892</v>
      </c>
      <c r="E4897">
        <v>-1.8287031293634695E-2</v>
      </c>
      <c r="G4897">
        <v>4890</v>
      </c>
      <c r="H4897">
        <f t="shared" ca="1" si="153"/>
        <v>7.302442980689541E-3</v>
      </c>
    </row>
    <row r="4898" spans="2:8" x14ac:dyDescent="0.3">
      <c r="B4898" s="205">
        <v>39001</v>
      </c>
      <c r="C4898" s="81">
        <v>38.499760000000002</v>
      </c>
      <c r="D4898" s="62">
        <f t="shared" si="152"/>
        <v>-0.8190392561246862</v>
      </c>
      <c r="E4898">
        <v>-1.8307030597393168E-2</v>
      </c>
      <c r="G4898">
        <v>4891</v>
      </c>
      <c r="H4898">
        <f t="shared" ca="1" si="153"/>
        <v>9.2092683263306219E-3</v>
      </c>
    </row>
    <row r="4899" spans="2:8" x14ac:dyDescent="0.3">
      <c r="B4899" s="205">
        <v>41988</v>
      </c>
      <c r="C4899" s="81">
        <v>212.75199900000001</v>
      </c>
      <c r="D4899" s="62">
        <f t="shared" si="152"/>
        <v>4.2830872298663687</v>
      </c>
      <c r="E4899">
        <v>-1.8321238872400794E-2</v>
      </c>
      <c r="G4899">
        <v>4892</v>
      </c>
      <c r="H4899">
        <f t="shared" ca="1" si="153"/>
        <v>-3.0285424737835829E-2</v>
      </c>
    </row>
    <row r="4900" spans="2:8" x14ac:dyDescent="0.3">
      <c r="B4900" s="205">
        <v>39036</v>
      </c>
      <c r="C4900" s="81">
        <v>40.270392999999999</v>
      </c>
      <c r="D4900" s="62">
        <f t="shared" si="152"/>
        <v>-0.90174824351264282</v>
      </c>
      <c r="E4900">
        <v>-1.8329871925597947E-2</v>
      </c>
      <c r="G4900">
        <v>4893</v>
      </c>
      <c r="H4900">
        <f t="shared" ca="1" si="153"/>
        <v>3.3418189080957839E-2</v>
      </c>
    </row>
    <row r="4901" spans="2:8" x14ac:dyDescent="0.3">
      <c r="B4901" s="205">
        <v>43742</v>
      </c>
      <c r="C4901" s="81">
        <v>409.86944599999998</v>
      </c>
      <c r="D4901" s="62">
        <f t="shared" si="152"/>
        <v>9.2589766479875451</v>
      </c>
      <c r="E4901">
        <v>-1.8332746364803674E-2</v>
      </c>
      <c r="G4901">
        <v>4894</v>
      </c>
      <c r="H4901">
        <f t="shared" ca="1" si="153"/>
        <v>-3.1140019148171365E-2</v>
      </c>
    </row>
    <row r="4902" spans="2:8" x14ac:dyDescent="0.3">
      <c r="B4902" s="205">
        <v>38915</v>
      </c>
      <c r="C4902" s="81">
        <v>39.952274000000003</v>
      </c>
      <c r="D4902" s="62">
        <f t="shared" si="152"/>
        <v>-0.72079177910185521</v>
      </c>
      <c r="E4902">
        <v>-1.8353991034924775E-2</v>
      </c>
      <c r="G4902">
        <v>4895</v>
      </c>
      <c r="H4902">
        <f t="shared" ca="1" si="153"/>
        <v>1.081912452176423E-5</v>
      </c>
    </row>
    <row r="4903" spans="2:8" x14ac:dyDescent="0.3">
      <c r="B4903" s="205">
        <v>41493</v>
      </c>
      <c r="C4903" s="81">
        <v>143.09132399999999</v>
      </c>
      <c r="D4903" s="62">
        <f t="shared" si="152"/>
        <v>-0.74552220369365707</v>
      </c>
      <c r="E4903">
        <v>-1.8403202167014319E-2</v>
      </c>
      <c r="G4903">
        <v>4896</v>
      </c>
      <c r="H4903">
        <f t="shared" ca="1" si="153"/>
        <v>4.0873849628934755E-2</v>
      </c>
    </row>
    <row r="4904" spans="2:8" x14ac:dyDescent="0.3">
      <c r="B4904" s="205">
        <v>45128</v>
      </c>
      <c r="C4904" s="81">
        <v>562.29394500000001</v>
      </c>
      <c r="D4904" s="62">
        <f t="shared" si="152"/>
        <v>13.035764426464983</v>
      </c>
      <c r="E4904">
        <v>-1.8409228771764187E-2</v>
      </c>
      <c r="G4904">
        <v>4897</v>
      </c>
      <c r="H4904">
        <f t="shared" ca="1" si="153"/>
        <v>8.8615028454534714E-3</v>
      </c>
    </row>
    <row r="4905" spans="2:8" x14ac:dyDescent="0.3">
      <c r="B4905" s="205">
        <v>39142</v>
      </c>
      <c r="C4905" s="81">
        <v>40.061512</v>
      </c>
      <c r="D4905" s="62">
        <f t="shared" si="152"/>
        <v>3.3914471080792343</v>
      </c>
      <c r="E4905">
        <v>-1.8423875617094295E-2</v>
      </c>
      <c r="G4905">
        <v>4898</v>
      </c>
      <c r="H4905">
        <f t="shared" ca="1" si="153"/>
        <v>1.7702574656579945E-3</v>
      </c>
    </row>
    <row r="4906" spans="2:8" x14ac:dyDescent="0.3">
      <c r="B4906" s="205">
        <v>38210</v>
      </c>
      <c r="C4906" s="81">
        <v>9.1226219999999998</v>
      </c>
      <c r="D4906" s="62">
        <f t="shared" si="152"/>
        <v>-0.89513284022842887</v>
      </c>
      <c r="E4906">
        <v>-1.8431295036831004E-2</v>
      </c>
      <c r="G4906">
        <v>4899</v>
      </c>
      <c r="H4906">
        <f t="shared" ca="1" si="153"/>
        <v>-6.2946215191263385E-3</v>
      </c>
    </row>
    <row r="4907" spans="2:8" x14ac:dyDescent="0.3">
      <c r="B4907" s="205">
        <v>40610</v>
      </c>
      <c r="C4907" s="81">
        <v>86.992171999999997</v>
      </c>
      <c r="D4907" s="62">
        <f t="shared" si="152"/>
        <v>1.2654115886281936</v>
      </c>
      <c r="E4907">
        <v>-1.8445054492484896E-2</v>
      </c>
      <c r="G4907">
        <v>4900</v>
      </c>
      <c r="H4907">
        <f t="shared" ca="1" si="153"/>
        <v>5.5053212311907372E-3</v>
      </c>
    </row>
    <row r="4908" spans="2:8" x14ac:dyDescent="0.3">
      <c r="B4908" s="205">
        <v>38950</v>
      </c>
      <c r="C4908" s="81">
        <v>38.400162000000002</v>
      </c>
      <c r="D4908" s="62">
        <f t="shared" si="152"/>
        <v>-0.86811370870713023</v>
      </c>
      <c r="E4908">
        <v>-1.8457496615545816E-2</v>
      </c>
      <c r="G4908">
        <v>4901</v>
      </c>
      <c r="H4908">
        <f t="shared" ca="1" si="153"/>
        <v>-4.6576500207548117E-2</v>
      </c>
    </row>
    <row r="4909" spans="2:8" x14ac:dyDescent="0.3">
      <c r="B4909" s="205">
        <v>42549</v>
      </c>
      <c r="C4909" s="81">
        <v>291.16113300000001</v>
      </c>
      <c r="D4909" s="62">
        <f t="shared" si="152"/>
        <v>28.233867317555109</v>
      </c>
      <c r="E4909">
        <v>-1.8501002083452431E-2</v>
      </c>
      <c r="G4909">
        <v>4902</v>
      </c>
      <c r="H4909">
        <f t="shared" ca="1" si="153"/>
        <v>2.8027290795996498E-2</v>
      </c>
    </row>
    <row r="4910" spans="2:8" x14ac:dyDescent="0.3">
      <c r="B4910" s="205">
        <v>37965</v>
      </c>
      <c r="C4910" s="81">
        <v>9.9597200000000008</v>
      </c>
      <c r="D4910" s="62">
        <f t="shared" si="152"/>
        <v>-0.75892263660750847</v>
      </c>
      <c r="E4910">
        <v>-1.8511240727331048E-2</v>
      </c>
      <c r="G4910">
        <v>4903</v>
      </c>
      <c r="H4910">
        <f t="shared" ca="1" si="153"/>
        <v>4.9826428483201266E-3</v>
      </c>
    </row>
    <row r="4911" spans="2:8" x14ac:dyDescent="0.3">
      <c r="B4911" s="205">
        <v>39234</v>
      </c>
      <c r="C4911" s="81">
        <v>41.313377000000003</v>
      </c>
      <c r="D4911" s="62">
        <f t="shared" si="152"/>
        <v>-0.40497093115157512</v>
      </c>
      <c r="E4911">
        <v>-1.8518549314615475E-2</v>
      </c>
      <c r="G4911">
        <v>4904</v>
      </c>
      <c r="H4911">
        <f t="shared" ca="1" si="153"/>
        <v>5.7646223459019317E-3</v>
      </c>
    </row>
    <row r="4912" spans="2:8" x14ac:dyDescent="0.3">
      <c r="B4912" s="205">
        <v>40197</v>
      </c>
      <c r="C4912" s="81">
        <v>69.430854999999994</v>
      </c>
      <c r="D4912" s="62">
        <f t="shared" si="152"/>
        <v>2.4937106937227402</v>
      </c>
      <c r="E4912">
        <v>-1.8524399362494001E-2</v>
      </c>
      <c r="G4912">
        <v>4905</v>
      </c>
      <c r="H4912">
        <f t="shared" ca="1" si="153"/>
        <v>7.2090563321747887E-3</v>
      </c>
    </row>
    <row r="4913" spans="2:8" x14ac:dyDescent="0.3">
      <c r="B4913" s="205">
        <v>38573</v>
      </c>
      <c r="C4913" s="81">
        <v>19.873097999999999</v>
      </c>
      <c r="D4913" s="62">
        <f t="shared" si="152"/>
        <v>0.74507168738107654</v>
      </c>
      <c r="E4913">
        <v>-1.8540616157686297E-2</v>
      </c>
      <c r="G4913">
        <v>4906</v>
      </c>
      <c r="H4913">
        <f t="shared" ca="1" si="153"/>
        <v>1.6344604876441554E-3</v>
      </c>
    </row>
    <row r="4914" spans="2:8" x14ac:dyDescent="0.3">
      <c r="B4914" s="205">
        <v>38015</v>
      </c>
      <c r="C4914" s="81">
        <v>11.388127000000001</v>
      </c>
      <c r="D4914" s="62">
        <f t="shared" si="152"/>
        <v>-0.97601283020394336</v>
      </c>
      <c r="E4914">
        <v>-1.8549788177862483E-2</v>
      </c>
      <c r="G4914">
        <v>4907</v>
      </c>
      <c r="H4914">
        <f t="shared" ca="1" si="153"/>
        <v>6.5911588847285298E-3</v>
      </c>
    </row>
    <row r="4915" spans="2:8" x14ac:dyDescent="0.3">
      <c r="B4915" s="205">
        <v>44033</v>
      </c>
      <c r="C4915" s="81">
        <v>474.759094</v>
      </c>
      <c r="D4915" s="62">
        <f t="shared" si="152"/>
        <v>2.9952101986880328</v>
      </c>
      <c r="E4915">
        <v>-1.8564740433465544E-2</v>
      </c>
      <c r="G4915">
        <v>4908</v>
      </c>
      <c r="H4915">
        <f t="shared" ca="1" si="153"/>
        <v>3.4168606743453338E-3</v>
      </c>
    </row>
    <row r="4916" spans="2:8" x14ac:dyDescent="0.3">
      <c r="B4916" s="205">
        <v>41199</v>
      </c>
      <c r="C4916" s="81">
        <v>118.832069</v>
      </c>
      <c r="D4916" s="62">
        <f t="shared" si="152"/>
        <v>-0.52983002090310916</v>
      </c>
      <c r="E4916">
        <v>-1.8573659451369115E-2</v>
      </c>
      <c r="G4916">
        <v>4909</v>
      </c>
      <c r="H4916">
        <f t="shared" ca="1" si="153"/>
        <v>-3.0973375735731255E-2</v>
      </c>
    </row>
    <row r="4917" spans="2:8" x14ac:dyDescent="0.3">
      <c r="B4917" s="205">
        <v>42342</v>
      </c>
      <c r="C4917" s="81">
        <v>252.742783</v>
      </c>
      <c r="D4917" s="62">
        <f t="shared" si="152"/>
        <v>-0.48027236142767388</v>
      </c>
      <c r="E4917">
        <v>-1.860210413756478E-2</v>
      </c>
      <c r="G4917">
        <v>4910</v>
      </c>
      <c r="H4917">
        <f t="shared" ca="1" si="153"/>
        <v>-3.3369018215113525E-2</v>
      </c>
    </row>
    <row r="4918" spans="2:8" x14ac:dyDescent="0.3">
      <c r="B4918" s="205">
        <v>44055</v>
      </c>
      <c r="C4918" s="81">
        <v>486.29852299999999</v>
      </c>
      <c r="D4918" s="62">
        <f t="shared" si="152"/>
        <v>0.76569126905133755</v>
      </c>
      <c r="E4918">
        <v>-1.8610582178458523E-2</v>
      </c>
      <c r="G4918">
        <v>4911</v>
      </c>
      <c r="H4918">
        <f t="shared" ca="1" si="153"/>
        <v>2.3863168947587467E-2</v>
      </c>
    </row>
    <row r="4919" spans="2:8" x14ac:dyDescent="0.3">
      <c r="B4919" s="205">
        <v>42235</v>
      </c>
      <c r="C4919" s="81">
        <v>275.41537499999998</v>
      </c>
      <c r="D4919" s="62">
        <f t="shared" si="152"/>
        <v>6.3806379754223402E-2</v>
      </c>
      <c r="E4919">
        <v>-1.8640779261763541E-2</v>
      </c>
      <c r="G4919">
        <v>4912</v>
      </c>
      <c r="H4919">
        <f t="shared" ca="1" si="153"/>
        <v>-8.5535860231791654E-3</v>
      </c>
    </row>
    <row r="4920" spans="2:8" x14ac:dyDescent="0.3">
      <c r="B4920" s="205">
        <v>42698</v>
      </c>
      <c r="C4920" s="81">
        <v>258.89614899999998</v>
      </c>
      <c r="D4920" s="62">
        <f t="shared" si="152"/>
        <v>5.4883241259077398</v>
      </c>
      <c r="E4920">
        <v>-1.8650080229107989E-2</v>
      </c>
      <c r="G4920">
        <v>4913</v>
      </c>
      <c r="H4920">
        <f t="shared" ca="1" si="153"/>
        <v>-3.9255403381656603E-2</v>
      </c>
    </row>
    <row r="4921" spans="2:8" x14ac:dyDescent="0.3">
      <c r="B4921" s="205">
        <v>39210</v>
      </c>
      <c r="C4921" s="81">
        <v>39.901851999999998</v>
      </c>
      <c r="D4921" s="62">
        <f t="shared" si="152"/>
        <v>-0.86087740859625439</v>
      </c>
      <c r="E4921">
        <v>-1.8652943070789053E-2</v>
      </c>
      <c r="G4921">
        <v>4914</v>
      </c>
      <c r="H4921">
        <f t="shared" ca="1" si="153"/>
        <v>4.7641690337633519E-3</v>
      </c>
    </row>
    <row r="4922" spans="2:8" x14ac:dyDescent="0.3">
      <c r="B4922" s="205">
        <v>43007</v>
      </c>
      <c r="C4922" s="81">
        <v>286.81072999999998</v>
      </c>
      <c r="D4922" s="62">
        <f t="shared" si="152"/>
        <v>8.4673351032978665</v>
      </c>
      <c r="E4922">
        <v>-1.866140219875468E-2</v>
      </c>
      <c r="G4922">
        <v>4915</v>
      </c>
      <c r="H4922">
        <f t="shared" ca="1" si="153"/>
        <v>1.7214443583817976E-2</v>
      </c>
    </row>
    <row r="4923" spans="2:8" x14ac:dyDescent="0.3">
      <c r="B4923" s="205">
        <v>38775</v>
      </c>
      <c r="C4923" s="81">
        <v>30.294768999999999</v>
      </c>
      <c r="D4923" s="62">
        <f t="shared" si="152"/>
        <v>-0.94478403619751072</v>
      </c>
      <c r="E4923">
        <v>-1.8673971757160082E-2</v>
      </c>
      <c r="G4923">
        <v>4916</v>
      </c>
      <c r="H4923">
        <f t="shared" ca="1" si="153"/>
        <v>2.0058012313253794E-2</v>
      </c>
    </row>
    <row r="4924" spans="2:8" x14ac:dyDescent="0.3">
      <c r="B4924" s="205">
        <v>44372</v>
      </c>
      <c r="C4924" s="81">
        <v>548.65960700000005</v>
      </c>
      <c r="D4924" s="62">
        <f t="shared" si="152"/>
        <v>13.560172065233949</v>
      </c>
      <c r="E4924">
        <v>-1.8689168144093427E-2</v>
      </c>
      <c r="G4924">
        <v>4917</v>
      </c>
      <c r="H4924">
        <f t="shared" ca="1" si="153"/>
        <v>2.3818802551494593E-2</v>
      </c>
    </row>
    <row r="4925" spans="2:8" x14ac:dyDescent="0.3">
      <c r="B4925" s="205">
        <v>38952</v>
      </c>
      <c r="C4925" s="81">
        <v>37.682220000000001</v>
      </c>
      <c r="D4925" s="62">
        <f t="shared" si="152"/>
        <v>-0.86829254185654448</v>
      </c>
      <c r="E4925">
        <v>-1.8696327374868905E-2</v>
      </c>
      <c r="G4925">
        <v>4918</v>
      </c>
      <c r="H4925">
        <f t="shared" ca="1" si="153"/>
        <v>-2.5948410253025651E-2</v>
      </c>
    </row>
    <row r="4926" spans="2:8" x14ac:dyDescent="0.3">
      <c r="B4926" s="205">
        <v>42968</v>
      </c>
      <c r="C4926" s="81">
        <v>286.10543799999999</v>
      </c>
      <c r="D4926" s="62">
        <f t="shared" si="152"/>
        <v>50.126976910917094</v>
      </c>
      <c r="E4926">
        <v>-1.8706649077577891E-2</v>
      </c>
      <c r="G4926">
        <v>4919</v>
      </c>
      <c r="H4926">
        <f t="shared" ca="1" si="153"/>
        <v>6.5344876769169499E-3</v>
      </c>
    </row>
    <row r="4927" spans="2:8" x14ac:dyDescent="0.3">
      <c r="B4927" s="205">
        <v>37593</v>
      </c>
      <c r="C4927" s="81">
        <v>5.5959779999999997</v>
      </c>
      <c r="D4927" s="62">
        <f t="shared" si="152"/>
        <v>-0.9898659589606017</v>
      </c>
      <c r="E4927">
        <v>-1.872909135990725E-2</v>
      </c>
      <c r="G4927">
        <v>4920</v>
      </c>
      <c r="H4927">
        <f t="shared" ca="1" si="153"/>
        <v>1.5385813543089735E-2</v>
      </c>
    </row>
    <row r="4928" spans="2:8" x14ac:dyDescent="0.3">
      <c r="B4928" s="205">
        <v>45141</v>
      </c>
      <c r="C4928" s="81">
        <v>552.19610599999999</v>
      </c>
      <c r="D4928" s="62">
        <f t="shared" si="152"/>
        <v>45.568410675221415</v>
      </c>
      <c r="E4928">
        <v>-1.8739668694784342E-2</v>
      </c>
      <c r="G4928">
        <v>4921</v>
      </c>
      <c r="H4928">
        <f t="shared" ca="1" si="153"/>
        <v>-2.015417281789254E-2</v>
      </c>
    </row>
    <row r="4929" spans="2:8" x14ac:dyDescent="0.3">
      <c r="B4929" s="205">
        <v>37995</v>
      </c>
      <c r="C4929" s="81">
        <v>11.85774</v>
      </c>
      <c r="D4929" s="62">
        <f t="shared" si="152"/>
        <v>-0.71835902174048583</v>
      </c>
      <c r="E4929">
        <v>-1.8782477477138307E-2</v>
      </c>
      <c r="G4929">
        <v>4922</v>
      </c>
      <c r="H4929">
        <f t="shared" ca="1" si="153"/>
        <v>5.6926096346619839E-2</v>
      </c>
    </row>
    <row r="4930" spans="2:8" x14ac:dyDescent="0.3">
      <c r="B4930" s="205">
        <v>39514</v>
      </c>
      <c r="C4930" s="81">
        <v>42.102325</v>
      </c>
      <c r="D4930" s="62">
        <f t="shared" si="152"/>
        <v>-0.5196808735164834</v>
      </c>
      <c r="E4930">
        <v>-1.8784073521595529E-2</v>
      </c>
      <c r="G4930">
        <v>4923</v>
      </c>
      <c r="H4930">
        <f t="shared" ca="1" si="153"/>
        <v>5.4471193542274931E-3</v>
      </c>
    </row>
    <row r="4931" spans="2:8" x14ac:dyDescent="0.3">
      <c r="B4931" s="205">
        <v>40560</v>
      </c>
      <c r="C4931" s="81">
        <v>87.654899999999998</v>
      </c>
      <c r="D4931" s="62">
        <f t="shared" si="152"/>
        <v>9.5962649800628483</v>
      </c>
      <c r="E4931">
        <v>-1.8793316901922558E-2</v>
      </c>
      <c r="G4931">
        <v>4924</v>
      </c>
      <c r="H4931">
        <f t="shared" ca="1" si="153"/>
        <v>3.3040073321258065E-2</v>
      </c>
    </row>
    <row r="4932" spans="2:8" x14ac:dyDescent="0.3">
      <c r="B4932" s="205">
        <v>37866</v>
      </c>
      <c r="C4932" s="81">
        <v>8.2722449999999998</v>
      </c>
      <c r="D4932" s="62">
        <f t="shared" si="152"/>
        <v>-0.96036089492883903</v>
      </c>
      <c r="E4932">
        <v>-1.886808341461757E-2</v>
      </c>
      <c r="G4932">
        <v>4925</v>
      </c>
      <c r="H4932">
        <f t="shared" ca="1" si="153"/>
        <v>5.243043935656019E-3</v>
      </c>
    </row>
    <row r="4933" spans="2:8" x14ac:dyDescent="0.3">
      <c r="B4933" s="205">
        <v>41948</v>
      </c>
      <c r="C4933" s="81">
        <v>208.68899500000001</v>
      </c>
      <c r="D4933" s="62">
        <f t="shared" si="152"/>
        <v>4.1538641708102881</v>
      </c>
      <c r="E4933">
        <v>-1.8884373591467163E-2</v>
      </c>
      <c r="G4933">
        <v>4926</v>
      </c>
      <c r="H4933">
        <f t="shared" ca="1" si="153"/>
        <v>-1.6849751473718387E-2</v>
      </c>
    </row>
    <row r="4934" spans="2:8" x14ac:dyDescent="0.3">
      <c r="B4934" s="205">
        <v>39227</v>
      </c>
      <c r="C4934" s="81">
        <v>40.491753000000003</v>
      </c>
      <c r="D4934" s="62">
        <f t="shared" si="152"/>
        <v>0.96957170212317867</v>
      </c>
      <c r="E4934">
        <v>-1.8887119672271534E-2</v>
      </c>
      <c r="G4934">
        <v>4927</v>
      </c>
      <c r="H4934">
        <f t="shared" ca="1" si="153"/>
        <v>1.182053900374291E-2</v>
      </c>
    </row>
    <row r="4935" spans="2:8" x14ac:dyDescent="0.3">
      <c r="B4935" s="205">
        <v>38569</v>
      </c>
      <c r="C4935" s="81">
        <v>20.558658999999999</v>
      </c>
      <c r="D4935" s="62">
        <f t="shared" si="152"/>
        <v>-0.56592938679979488</v>
      </c>
      <c r="E4935">
        <v>-1.888998581640431E-2</v>
      </c>
      <c r="G4935">
        <v>4928</v>
      </c>
      <c r="H4935">
        <f t="shared" ca="1" si="153"/>
        <v>1.783314710770631E-2</v>
      </c>
    </row>
    <row r="4936" spans="2:8" x14ac:dyDescent="0.3">
      <c r="B4936" s="205">
        <v>39434</v>
      </c>
      <c r="C4936" s="81">
        <v>47.362476000000001</v>
      </c>
      <c r="D4936" s="62">
        <f t="shared" ref="D4936:D4999" si="154">(C4936-C4937)/C4937</f>
        <v>-0.77543235818399836</v>
      </c>
      <c r="E4936">
        <v>-1.8892580692591684E-2</v>
      </c>
      <c r="G4936">
        <v>4929</v>
      </c>
      <c r="H4936">
        <f t="shared" ca="1" si="153"/>
        <v>-1.1672471801924142E-2</v>
      </c>
    </row>
    <row r="4937" spans="2:8" x14ac:dyDescent="0.3">
      <c r="B4937" s="205">
        <v>41997</v>
      </c>
      <c r="C4937" s="81">
        <v>210.90516700000001</v>
      </c>
      <c r="D4937" s="62">
        <f t="shared" si="154"/>
        <v>-0.15996920360837957</v>
      </c>
      <c r="E4937">
        <v>-1.8900554982124444E-2</v>
      </c>
      <c r="G4937">
        <v>4930</v>
      </c>
      <c r="H4937">
        <f t="shared" ref="H4937:H5000" ca="1" si="155">_xlfn.NORM.INV(RAND(),N$10,N$11)</f>
        <v>2.7775327809081386E-3</v>
      </c>
    </row>
    <row r="4938" spans="2:8" x14ac:dyDescent="0.3">
      <c r="B4938" s="205">
        <v>42347</v>
      </c>
      <c r="C4938" s="81">
        <v>251.068375</v>
      </c>
      <c r="D4938" s="62">
        <f t="shared" si="154"/>
        <v>4.8570670659398703</v>
      </c>
      <c r="E4938">
        <v>-1.8902123542596433E-2</v>
      </c>
      <c r="G4938">
        <v>4931</v>
      </c>
      <c r="H4938">
        <f t="shared" ca="1" si="155"/>
        <v>-1.3216136004377065E-2</v>
      </c>
    </row>
    <row r="4939" spans="2:8" x14ac:dyDescent="0.3">
      <c r="B4939" s="205">
        <v>39503</v>
      </c>
      <c r="C4939" s="81">
        <v>42.865887000000001</v>
      </c>
      <c r="D4939" s="62">
        <f t="shared" si="154"/>
        <v>-0.58305297188517202</v>
      </c>
      <c r="E4939">
        <v>-1.8932101596204374E-2</v>
      </c>
      <c r="G4939">
        <v>4932</v>
      </c>
      <c r="H4939">
        <f t="shared" ca="1" si="155"/>
        <v>-4.6109909275182511E-3</v>
      </c>
    </row>
    <row r="4940" spans="2:8" x14ac:dyDescent="0.3">
      <c r="B4940" s="205">
        <v>40711</v>
      </c>
      <c r="C4940" s="81">
        <v>102.80895200000001</v>
      </c>
      <c r="D4940" s="62">
        <f t="shared" si="154"/>
        <v>-0.77738280572838048</v>
      </c>
      <c r="E4940">
        <v>-1.897122497142836E-2</v>
      </c>
      <c r="G4940">
        <v>4933</v>
      </c>
      <c r="H4940">
        <f t="shared" ca="1" si="155"/>
        <v>-9.5244467940409638E-3</v>
      </c>
    </row>
    <row r="4941" spans="2:8" x14ac:dyDescent="0.3">
      <c r="B4941" s="205">
        <v>43950</v>
      </c>
      <c r="C4941" s="81">
        <v>461.819458</v>
      </c>
      <c r="D4941" s="62">
        <f t="shared" si="154"/>
        <v>-0.14340326796692426</v>
      </c>
      <c r="E4941">
        <v>-1.907485128246501E-2</v>
      </c>
      <c r="G4941">
        <v>4934</v>
      </c>
      <c r="H4941">
        <f t="shared" ca="1" si="155"/>
        <v>-4.1245953520389948E-2</v>
      </c>
    </row>
    <row r="4942" spans="2:8" x14ac:dyDescent="0.3">
      <c r="B4942" s="205">
        <v>44641</v>
      </c>
      <c r="C4942" s="81">
        <v>539.13287400000002</v>
      </c>
      <c r="D4942" s="62">
        <f t="shared" si="154"/>
        <v>13.291620454565637</v>
      </c>
      <c r="E4942">
        <v>-1.9098540662822745E-2</v>
      </c>
      <c r="G4942">
        <v>4935</v>
      </c>
      <c r="H4942">
        <f t="shared" ca="1" si="155"/>
        <v>2.8023199662483112E-2</v>
      </c>
    </row>
    <row r="4943" spans="2:8" x14ac:dyDescent="0.3">
      <c r="B4943" s="205">
        <v>38988</v>
      </c>
      <c r="C4943" s="81">
        <v>37.723705000000002</v>
      </c>
      <c r="D4943" s="62">
        <f t="shared" si="154"/>
        <v>-0.84229713073262924</v>
      </c>
      <c r="E4943">
        <v>-1.9100134605663281E-2</v>
      </c>
      <c r="G4943">
        <v>4936</v>
      </c>
      <c r="H4943">
        <f t="shared" ca="1" si="155"/>
        <v>-1.9822057891404486E-2</v>
      </c>
    </row>
    <row r="4944" spans="2:8" x14ac:dyDescent="0.3">
      <c r="B4944" s="205">
        <v>42145</v>
      </c>
      <c r="C4944" s="81">
        <v>239.20747399999999</v>
      </c>
      <c r="D4944" s="62">
        <f t="shared" si="154"/>
        <v>-0.53242096240670578</v>
      </c>
      <c r="E4944">
        <v>-1.9121517824627527E-2</v>
      </c>
      <c r="G4944">
        <v>4937</v>
      </c>
      <c r="H4944">
        <f t="shared" ca="1" si="155"/>
        <v>-1.300659173522295E-2</v>
      </c>
    </row>
    <row r="4945" spans="2:8" x14ac:dyDescent="0.3">
      <c r="B4945" s="205">
        <v>44845</v>
      </c>
      <c r="C4945" s="81">
        <v>511.58724999999998</v>
      </c>
      <c r="D4945" s="62">
        <f t="shared" si="154"/>
        <v>11.102269040382298</v>
      </c>
      <c r="E4945">
        <v>-1.9183553026802708E-2</v>
      </c>
      <c r="G4945">
        <v>4938</v>
      </c>
      <c r="H4945">
        <f t="shared" ca="1" si="155"/>
        <v>1.7884913385036262E-2</v>
      </c>
    </row>
    <row r="4946" spans="2:8" x14ac:dyDescent="0.3">
      <c r="B4946" s="205">
        <v>39475</v>
      </c>
      <c r="C4946" s="81">
        <v>42.272010999999999</v>
      </c>
      <c r="D4946" s="62">
        <f t="shared" si="154"/>
        <v>-0.89859633052955001</v>
      </c>
      <c r="E4946">
        <v>-1.9192608159265649E-2</v>
      </c>
      <c r="G4946">
        <v>4939</v>
      </c>
      <c r="H4946">
        <f t="shared" ca="1" si="155"/>
        <v>5.0836492358887261E-3</v>
      </c>
    </row>
    <row r="4947" spans="2:8" x14ac:dyDescent="0.3">
      <c r="B4947" s="205">
        <v>43973</v>
      </c>
      <c r="C4947" s="81">
        <v>416.868652</v>
      </c>
      <c r="D4947" s="62">
        <f t="shared" si="154"/>
        <v>1.5935444009275372</v>
      </c>
      <c r="E4947">
        <v>-1.9198151863786473E-2</v>
      </c>
      <c r="G4947">
        <v>4940</v>
      </c>
      <c r="H4947">
        <f t="shared" ca="1" si="155"/>
        <v>-4.246762357428898E-2</v>
      </c>
    </row>
    <row r="4948" spans="2:8" x14ac:dyDescent="0.3">
      <c r="B4948" s="205">
        <v>41723</v>
      </c>
      <c r="C4948" s="81">
        <v>160.73318499999999</v>
      </c>
      <c r="D4948" s="62">
        <f t="shared" si="154"/>
        <v>-7.9908513818546634E-2</v>
      </c>
      <c r="E4948">
        <v>-1.9225262987401771E-2</v>
      </c>
      <c r="G4948">
        <v>4941</v>
      </c>
      <c r="H4948">
        <f t="shared" ca="1" si="155"/>
        <v>-9.7618285011591387E-3</v>
      </c>
    </row>
    <row r="4949" spans="2:8" x14ac:dyDescent="0.3">
      <c r="B4949" s="205">
        <v>41834</v>
      </c>
      <c r="C4949" s="81">
        <v>174.692612</v>
      </c>
      <c r="D4949" s="62">
        <f t="shared" si="154"/>
        <v>0.6298579237452484</v>
      </c>
      <c r="E4949">
        <v>-1.9330030261263471E-2</v>
      </c>
      <c r="G4949">
        <v>4942</v>
      </c>
      <c r="H4949">
        <f t="shared" ca="1" si="155"/>
        <v>-3.0021008681050228E-2</v>
      </c>
    </row>
    <row r="4950" spans="2:8" x14ac:dyDescent="0.3">
      <c r="B4950" s="205">
        <v>41127</v>
      </c>
      <c r="C4950" s="81">
        <v>107.18272399999999</v>
      </c>
      <c r="D4950" s="62">
        <f t="shared" si="154"/>
        <v>0.22711015164328399</v>
      </c>
      <c r="E4950">
        <v>-1.9341689772959077E-2</v>
      </c>
      <c r="G4950">
        <v>4943</v>
      </c>
      <c r="H4950">
        <f t="shared" ca="1" si="155"/>
        <v>-1.5032953871641511E-2</v>
      </c>
    </row>
    <row r="4951" spans="2:8" x14ac:dyDescent="0.3">
      <c r="B4951" s="205">
        <v>40675</v>
      </c>
      <c r="C4951" s="81">
        <v>87.345641999999998</v>
      </c>
      <c r="D4951" s="62">
        <f t="shared" si="154"/>
        <v>1.4684793792698205</v>
      </c>
      <c r="E4951">
        <v>-1.9344961155365697E-2</v>
      </c>
      <c r="G4951">
        <v>4944</v>
      </c>
      <c r="H4951">
        <f t="shared" ca="1" si="155"/>
        <v>3.0747011206672024E-2</v>
      </c>
    </row>
    <row r="4952" spans="2:8" x14ac:dyDescent="0.3">
      <c r="B4952" s="205">
        <v>38819</v>
      </c>
      <c r="C4952" s="81">
        <v>35.384391999999998</v>
      </c>
      <c r="D4952" s="62">
        <f t="shared" si="154"/>
        <v>-0.86290409156392633</v>
      </c>
      <c r="E4952">
        <v>-1.939940375355486E-2</v>
      </c>
      <c r="G4952">
        <v>4945</v>
      </c>
      <c r="H4952">
        <f t="shared" ca="1" si="155"/>
        <v>5.0909673115172069E-2</v>
      </c>
    </row>
    <row r="4953" spans="2:8" x14ac:dyDescent="0.3">
      <c r="B4953" s="205">
        <v>42718</v>
      </c>
      <c r="C4953" s="81">
        <v>258.09954800000003</v>
      </c>
      <c r="D4953" s="62">
        <f t="shared" si="154"/>
        <v>5.0618869242615352</v>
      </c>
      <c r="E4953">
        <v>-1.9405493954280425E-2</v>
      </c>
      <c r="G4953">
        <v>4946</v>
      </c>
      <c r="H4953">
        <f t="shared" ca="1" si="155"/>
        <v>1.3945625589321047E-2</v>
      </c>
    </row>
    <row r="4954" spans="2:8" x14ac:dyDescent="0.3">
      <c r="B4954" s="205">
        <v>39272</v>
      </c>
      <c r="C4954" s="81">
        <v>42.577427</v>
      </c>
      <c r="D4954" s="62">
        <f t="shared" si="154"/>
        <v>-0.84238642017058674</v>
      </c>
      <c r="E4954">
        <v>-1.9408072680025222E-2</v>
      </c>
      <c r="G4954">
        <v>4947</v>
      </c>
      <c r="H4954">
        <f t="shared" ca="1" si="155"/>
        <v>-1.7329595882078573E-2</v>
      </c>
    </row>
    <row r="4955" spans="2:8" x14ac:dyDescent="0.3">
      <c r="B4955" s="205">
        <v>42493</v>
      </c>
      <c r="C4955" s="81">
        <v>270.13806199999999</v>
      </c>
      <c r="D4955" s="62">
        <f t="shared" si="154"/>
        <v>8.5532662067811405</v>
      </c>
      <c r="E4955">
        <v>-1.9415754538727653E-2</v>
      </c>
      <c r="G4955">
        <v>4948</v>
      </c>
      <c r="H4955">
        <f t="shared" ca="1" si="155"/>
        <v>-3.3011182664342362E-3</v>
      </c>
    </row>
    <row r="4956" spans="2:8" x14ac:dyDescent="0.3">
      <c r="B4956" s="205">
        <v>38722</v>
      </c>
      <c r="C4956" s="81">
        <v>28.277037</v>
      </c>
      <c r="D4956" s="62">
        <f t="shared" si="154"/>
        <v>2.5257944248955151</v>
      </c>
      <c r="E4956">
        <v>-1.9420422986874672E-2</v>
      </c>
      <c r="G4956">
        <v>4949</v>
      </c>
      <c r="H4956">
        <f t="shared" ca="1" si="155"/>
        <v>5.1833430154028769E-2</v>
      </c>
    </row>
    <row r="4957" spans="2:8" x14ac:dyDescent="0.3">
      <c r="B4957" s="205">
        <v>37844</v>
      </c>
      <c r="C4957" s="81">
        <v>8.0200469999999999</v>
      </c>
      <c r="D4957" s="62">
        <f t="shared" si="154"/>
        <v>-0.14981975118274538</v>
      </c>
      <c r="E4957">
        <v>-1.9449508486663609E-2</v>
      </c>
      <c r="G4957">
        <v>4950</v>
      </c>
      <c r="H4957">
        <f t="shared" ca="1" si="155"/>
        <v>-7.5360380063908645E-3</v>
      </c>
    </row>
    <row r="4958" spans="2:8" x14ac:dyDescent="0.3">
      <c r="B4958" s="205">
        <v>38188</v>
      </c>
      <c r="C4958" s="81">
        <v>9.4333489999999998</v>
      </c>
      <c r="D4958" s="62">
        <f t="shared" si="154"/>
        <v>-0.74368072598192758</v>
      </c>
      <c r="E4958">
        <v>-1.9461610478618687E-2</v>
      </c>
      <c r="G4958">
        <v>4951</v>
      </c>
      <c r="H4958">
        <f t="shared" ca="1" si="155"/>
        <v>-3.0765373052970193E-3</v>
      </c>
    </row>
    <row r="4959" spans="2:8" x14ac:dyDescent="0.3">
      <c r="B4959" s="205">
        <v>39155</v>
      </c>
      <c r="C4959" s="81">
        <v>36.80312</v>
      </c>
      <c r="D4959" s="62">
        <f t="shared" si="154"/>
        <v>-0.1070149217045863</v>
      </c>
      <c r="E4959">
        <v>-1.9477285026364324E-2</v>
      </c>
      <c r="G4959">
        <v>4952</v>
      </c>
      <c r="H4959">
        <f t="shared" ca="1" si="155"/>
        <v>-2.5080788345518374E-2</v>
      </c>
    </row>
    <row r="4960" spans="2:8" x14ac:dyDescent="0.3">
      <c r="B4960" s="205">
        <v>39905</v>
      </c>
      <c r="C4960" s="81">
        <v>41.213588999999999</v>
      </c>
      <c r="D4960" s="62">
        <f t="shared" si="154"/>
        <v>-0.78837222403492846</v>
      </c>
      <c r="E4960">
        <v>-1.9487283850389558E-2</v>
      </c>
      <c r="G4960">
        <v>4953</v>
      </c>
      <c r="H4960">
        <f t="shared" ca="1" si="155"/>
        <v>1.4145306531823831E-2</v>
      </c>
    </row>
    <row r="4961" spans="2:8" x14ac:dyDescent="0.3">
      <c r="B4961" s="205">
        <v>41925</v>
      </c>
      <c r="C4961" s="81">
        <v>194.74565100000001</v>
      </c>
      <c r="D4961" s="62">
        <f t="shared" si="154"/>
        <v>-0.6252330320812518</v>
      </c>
      <c r="E4961">
        <v>-1.9525748790432701E-2</v>
      </c>
      <c r="G4961">
        <v>4954</v>
      </c>
      <c r="H4961">
        <f t="shared" ca="1" si="155"/>
        <v>2.7124155645068648E-2</v>
      </c>
    </row>
    <row r="4962" spans="2:8" x14ac:dyDescent="0.3">
      <c r="B4962" s="205">
        <v>44323</v>
      </c>
      <c r="C4962" s="81">
        <v>519.64465299999995</v>
      </c>
      <c r="D4962" s="62">
        <f t="shared" si="154"/>
        <v>4.7440004367541233</v>
      </c>
      <c r="E4962">
        <v>-1.9532180319866671E-2</v>
      </c>
      <c r="G4962">
        <v>4955</v>
      </c>
      <c r="H4962">
        <f t="shared" ca="1" si="155"/>
        <v>-2.4158955441907241E-3</v>
      </c>
    </row>
    <row r="4963" spans="2:8" x14ac:dyDescent="0.3">
      <c r="B4963" s="205">
        <v>40478</v>
      </c>
      <c r="C4963" s="81">
        <v>90.467376999999999</v>
      </c>
      <c r="D4963" s="62">
        <f t="shared" si="154"/>
        <v>2.1371908687655976</v>
      </c>
      <c r="E4963">
        <v>-1.95331947490151E-2</v>
      </c>
      <c r="G4963">
        <v>4956</v>
      </c>
      <c r="H4963">
        <f t="shared" ca="1" si="155"/>
        <v>2.1917032817935318E-3</v>
      </c>
    </row>
    <row r="4964" spans="2:8" x14ac:dyDescent="0.3">
      <c r="B4964" s="205">
        <v>38721</v>
      </c>
      <c r="C4964" s="81">
        <v>28.837064999999999</v>
      </c>
      <c r="D4964" s="62">
        <f t="shared" si="154"/>
        <v>-0.68687306141368909</v>
      </c>
      <c r="E4964">
        <v>-1.9599233659264761E-2</v>
      </c>
      <c r="G4964">
        <v>4957</v>
      </c>
      <c r="H4964">
        <f t="shared" ca="1" si="155"/>
        <v>-5.7327978040530971E-3</v>
      </c>
    </row>
    <row r="4965" spans="2:8" x14ac:dyDescent="0.3">
      <c r="B4965" s="205">
        <v>40463</v>
      </c>
      <c r="C4965" s="81">
        <v>92.093849000000006</v>
      </c>
      <c r="D4965" s="62">
        <f t="shared" si="154"/>
        <v>-0.61861139441885349</v>
      </c>
      <c r="E4965">
        <v>-1.9653752855874836E-2</v>
      </c>
      <c r="G4965">
        <v>4958</v>
      </c>
      <c r="H4965">
        <f t="shared" ca="1" si="155"/>
        <v>-1.0336084716304043E-2</v>
      </c>
    </row>
    <row r="4966" spans="2:8" x14ac:dyDescent="0.3">
      <c r="B4966" s="205">
        <v>42158</v>
      </c>
      <c r="C4966" s="81">
        <v>241.46984900000001</v>
      </c>
      <c r="D4966" s="62">
        <f t="shared" si="154"/>
        <v>1.4314439661671918</v>
      </c>
      <c r="E4966">
        <v>-1.9681062877339478E-2</v>
      </c>
      <c r="G4966">
        <v>4959</v>
      </c>
      <c r="H4966">
        <f t="shared" ca="1" si="155"/>
        <v>1.2596940507910697E-2</v>
      </c>
    </row>
    <row r="4967" spans="2:8" x14ac:dyDescent="0.3">
      <c r="B4967" s="205">
        <v>40730</v>
      </c>
      <c r="C4967" s="81">
        <v>99.311295000000001</v>
      </c>
      <c r="D4967" s="62">
        <f t="shared" si="154"/>
        <v>-0.69178591338284734</v>
      </c>
      <c r="E4967">
        <v>-1.9737071661852637E-2</v>
      </c>
      <c r="G4967">
        <v>4960</v>
      </c>
      <c r="H4967">
        <f t="shared" ca="1" si="155"/>
        <v>5.6450827133126098E-4</v>
      </c>
    </row>
    <row r="4968" spans="2:8" x14ac:dyDescent="0.3">
      <c r="B4968" s="205">
        <v>43041</v>
      </c>
      <c r="C4968" s="81">
        <v>322.21530200000001</v>
      </c>
      <c r="D4968" s="62">
        <f t="shared" si="154"/>
        <v>1.5643975396864451</v>
      </c>
      <c r="E4968">
        <v>-1.9739638175641887E-2</v>
      </c>
      <c r="G4968">
        <v>4961</v>
      </c>
      <c r="H4968">
        <f t="shared" ca="1" si="155"/>
        <v>1.4547740906570947E-2</v>
      </c>
    </row>
    <row r="4969" spans="2:8" x14ac:dyDescent="0.3">
      <c r="B4969" s="205">
        <v>41373</v>
      </c>
      <c r="C4969" s="81">
        <v>125.649513</v>
      </c>
      <c r="D4969" s="62">
        <f t="shared" si="154"/>
        <v>12.536943069526934</v>
      </c>
      <c r="E4969">
        <v>-1.9753047335509186E-2</v>
      </c>
      <c r="G4969">
        <v>4962</v>
      </c>
      <c r="H4969">
        <f t="shared" ca="1" si="155"/>
        <v>2.3467283400691447E-2</v>
      </c>
    </row>
    <row r="4970" spans="2:8" x14ac:dyDescent="0.3">
      <c r="B4970" s="205">
        <v>38195</v>
      </c>
      <c r="C4970" s="81">
        <v>9.2819710000000004</v>
      </c>
      <c r="D4970" s="62">
        <f t="shared" si="154"/>
        <v>-0.97436902327564501</v>
      </c>
      <c r="E4970">
        <v>-1.9772523574058631E-2</v>
      </c>
      <c r="G4970">
        <v>4963</v>
      </c>
      <c r="H4970">
        <f t="shared" ca="1" si="155"/>
        <v>3.1314175318847913E-2</v>
      </c>
    </row>
    <row r="4971" spans="2:8" x14ac:dyDescent="0.3">
      <c r="B4971" s="205">
        <v>43283</v>
      </c>
      <c r="C4971" s="81">
        <v>362.13879400000002</v>
      </c>
      <c r="D4971" s="62">
        <f t="shared" si="154"/>
        <v>39.639911165127266</v>
      </c>
      <c r="E4971">
        <v>-1.9798129927541184E-2</v>
      </c>
      <c r="G4971">
        <v>4964</v>
      </c>
      <c r="H4971">
        <f t="shared" ca="1" si="155"/>
        <v>-2.1956831717845716E-2</v>
      </c>
    </row>
    <row r="4972" spans="2:8" x14ac:dyDescent="0.3">
      <c r="B4972" s="205">
        <v>37945</v>
      </c>
      <c r="C4972" s="81">
        <v>8.9109149999999993</v>
      </c>
      <c r="D4972" s="62">
        <f t="shared" si="154"/>
        <v>0.88845505270918845</v>
      </c>
      <c r="E4972">
        <v>-1.9802359206757346E-2</v>
      </c>
      <c r="G4972">
        <v>4965</v>
      </c>
      <c r="H4972">
        <f t="shared" ca="1" si="155"/>
        <v>2.5957701261158133E-2</v>
      </c>
    </row>
    <row r="4973" spans="2:8" x14ac:dyDescent="0.3">
      <c r="B4973" s="205">
        <v>37734</v>
      </c>
      <c r="C4973" s="81">
        <v>4.7186269999999997</v>
      </c>
      <c r="D4973" s="62">
        <f t="shared" si="154"/>
        <v>-0.79836256951090778</v>
      </c>
      <c r="E4973">
        <v>-1.9809758680479465E-2</v>
      </c>
      <c r="G4973">
        <v>4966</v>
      </c>
      <c r="H4973">
        <f t="shared" ca="1" si="155"/>
        <v>5.4224446455764255E-2</v>
      </c>
    </row>
    <row r="4974" spans="2:8" x14ac:dyDescent="0.3">
      <c r="B4974" s="205">
        <v>38678</v>
      </c>
      <c r="C4974" s="81">
        <v>23.401543</v>
      </c>
      <c r="D4974" s="62">
        <f t="shared" si="154"/>
        <v>-0.90503007276075453</v>
      </c>
      <c r="E4974">
        <v>-1.9834354551124204E-2</v>
      </c>
      <c r="G4974">
        <v>4967</v>
      </c>
      <c r="H4974">
        <f t="shared" ca="1" si="155"/>
        <v>-2.2019100122025001E-2</v>
      </c>
    </row>
    <row r="4975" spans="2:8" x14ac:dyDescent="0.3">
      <c r="B4975" s="205">
        <v>42051</v>
      </c>
      <c r="C4975" s="81">
        <v>246.410034</v>
      </c>
      <c r="D4975" s="62">
        <f t="shared" si="154"/>
        <v>0.72628074920083763</v>
      </c>
      <c r="E4975">
        <v>-1.9834706627948367E-2</v>
      </c>
      <c r="G4975">
        <v>4968</v>
      </c>
      <c r="H4975">
        <f t="shared" ca="1" si="155"/>
        <v>-7.5861709246564856E-3</v>
      </c>
    </row>
    <row r="4976" spans="2:8" x14ac:dyDescent="0.3">
      <c r="B4976" s="205">
        <v>41400</v>
      </c>
      <c r="C4976" s="81">
        <v>142.74041700000001</v>
      </c>
      <c r="D4976" s="62">
        <f t="shared" si="154"/>
        <v>10.574064716298398</v>
      </c>
      <c r="E4976">
        <v>-1.9869603486913821E-2</v>
      </c>
      <c r="G4976">
        <v>4969</v>
      </c>
      <c r="H4976">
        <f t="shared" ca="1" si="155"/>
        <v>-1.2645148374085424E-2</v>
      </c>
    </row>
    <row r="4977" spans="2:8" x14ac:dyDescent="0.3">
      <c r="B4977" s="205">
        <v>38355</v>
      </c>
      <c r="C4977" s="81">
        <v>12.332782</v>
      </c>
      <c r="D4977" s="62">
        <f t="shared" si="154"/>
        <v>-0.91910700743457974</v>
      </c>
      <c r="E4977">
        <v>-1.9871847548396587E-2</v>
      </c>
      <c r="G4977">
        <v>4970</v>
      </c>
      <c r="H4977">
        <f t="shared" ca="1" si="155"/>
        <v>-1.1724371540807042E-2</v>
      </c>
    </row>
    <row r="4978" spans="2:8" x14ac:dyDescent="0.3">
      <c r="B4978" s="205">
        <v>41474</v>
      </c>
      <c r="C4978" s="81">
        <v>152.457977</v>
      </c>
      <c r="D4978" s="62">
        <f t="shared" si="154"/>
        <v>5.7316341861522453</v>
      </c>
      <c r="E4978">
        <v>-1.9877345337472874E-2</v>
      </c>
      <c r="G4978">
        <v>4971</v>
      </c>
      <c r="H4978">
        <f t="shared" ca="1" si="155"/>
        <v>1.6872793210994587E-2</v>
      </c>
    </row>
    <row r="4979" spans="2:8" x14ac:dyDescent="0.3">
      <c r="B4979" s="205">
        <v>38652</v>
      </c>
      <c r="C4979" s="81">
        <v>22.647988999999999</v>
      </c>
      <c r="D4979" s="62">
        <f t="shared" si="154"/>
        <v>-0.42265303296457002</v>
      </c>
      <c r="E4979">
        <v>-1.9953824259045246E-2</v>
      </c>
      <c r="G4979">
        <v>4972</v>
      </c>
      <c r="H4979">
        <f t="shared" ca="1" si="155"/>
        <v>-1.0567449861279388E-2</v>
      </c>
    </row>
    <row r="4980" spans="2:8" x14ac:dyDescent="0.3">
      <c r="B4980" s="205">
        <v>39174</v>
      </c>
      <c r="C4980" s="81">
        <v>39.227691999999998</v>
      </c>
      <c r="D4980" s="62">
        <f t="shared" si="154"/>
        <v>-0.540092602638366</v>
      </c>
      <c r="E4980">
        <v>-2.0000045467878105E-2</v>
      </c>
      <c r="G4980">
        <v>4973</v>
      </c>
      <c r="H4980">
        <f t="shared" ca="1" si="155"/>
        <v>-2.9119570468581185E-2</v>
      </c>
    </row>
    <row r="4981" spans="2:8" x14ac:dyDescent="0.3">
      <c r="B4981" s="205">
        <v>40863</v>
      </c>
      <c r="C4981" s="81">
        <v>85.294762000000006</v>
      </c>
      <c r="D4981" s="62">
        <f t="shared" si="154"/>
        <v>9.7077278638967979</v>
      </c>
      <c r="E4981">
        <v>-2.002032990990742E-2</v>
      </c>
      <c r="G4981">
        <v>4974</v>
      </c>
      <c r="H4981">
        <f t="shared" ca="1" si="155"/>
        <v>6.4857021304805779E-2</v>
      </c>
    </row>
    <row r="4982" spans="2:8" x14ac:dyDescent="0.3">
      <c r="B4982" s="205">
        <v>37872</v>
      </c>
      <c r="C4982" s="81">
        <v>7.9657200000000001</v>
      </c>
      <c r="D4982" s="62">
        <f t="shared" si="154"/>
        <v>-0.82389164679832561</v>
      </c>
      <c r="E4982">
        <v>-2.0047897057862928E-2</v>
      </c>
      <c r="G4982">
        <v>4975</v>
      </c>
      <c r="H4982">
        <f t="shared" ca="1" si="155"/>
        <v>-2.2121786190889236E-2</v>
      </c>
    </row>
    <row r="4983" spans="2:8" x14ac:dyDescent="0.3">
      <c r="B4983" s="205">
        <v>39365</v>
      </c>
      <c r="C4983" s="81">
        <v>45.231926000000001</v>
      </c>
      <c r="D4983" s="62">
        <f t="shared" si="154"/>
        <v>-0.4471979433265994</v>
      </c>
      <c r="E4983">
        <v>-2.0082110286264554E-2</v>
      </c>
      <c r="G4983">
        <v>4976</v>
      </c>
      <c r="H4983">
        <f t="shared" ca="1" si="155"/>
        <v>1.858805354995223E-2</v>
      </c>
    </row>
    <row r="4984" spans="2:8" x14ac:dyDescent="0.3">
      <c r="B4984" s="205">
        <v>40511</v>
      </c>
      <c r="C4984" s="81">
        <v>81.823006000000007</v>
      </c>
      <c r="D4984" s="62">
        <f t="shared" si="154"/>
        <v>3.0006251541677802</v>
      </c>
      <c r="E4984">
        <v>-2.0105963587028562E-2</v>
      </c>
      <c r="G4984">
        <v>4977</v>
      </c>
      <c r="H4984">
        <f t="shared" ca="1" si="155"/>
        <v>2.3159427717072609E-2</v>
      </c>
    </row>
    <row r="4985" spans="2:8" x14ac:dyDescent="0.3">
      <c r="B4985" s="205">
        <v>38583</v>
      </c>
      <c r="C4985" s="81">
        <v>20.452555</v>
      </c>
      <c r="D4985" s="62">
        <f t="shared" si="154"/>
        <v>-0.45780316243921726</v>
      </c>
      <c r="E4985">
        <v>-2.0137045820189593E-2</v>
      </c>
      <c r="G4985">
        <v>4978</v>
      </c>
      <c r="H4985">
        <f t="shared" ca="1" si="155"/>
        <v>3.4556805964386112E-3</v>
      </c>
    </row>
    <row r="4986" spans="2:8" x14ac:dyDescent="0.3">
      <c r="B4986" s="205">
        <v>39876</v>
      </c>
      <c r="C4986" s="81">
        <v>37.721642000000003</v>
      </c>
      <c r="D4986" s="62">
        <f t="shared" si="154"/>
        <v>-0.76055341846723357</v>
      </c>
      <c r="E4986">
        <v>-2.0156696930956251E-2</v>
      </c>
      <c r="G4986">
        <v>4979</v>
      </c>
      <c r="H4986">
        <f t="shared" ca="1" si="155"/>
        <v>4.2364162036827704E-2</v>
      </c>
    </row>
    <row r="4987" spans="2:8" x14ac:dyDescent="0.3">
      <c r="B4987" s="205">
        <v>41583</v>
      </c>
      <c r="C4987" s="81">
        <v>157.53677400000001</v>
      </c>
      <c r="D4987" s="62">
        <f t="shared" si="154"/>
        <v>-0.70479384069136664</v>
      </c>
      <c r="E4987">
        <v>-2.0164566587876562E-2</v>
      </c>
      <c r="G4987">
        <v>4980</v>
      </c>
      <c r="H4987">
        <f t="shared" ca="1" si="155"/>
        <v>9.6332689031177823E-3</v>
      </c>
    </row>
    <row r="4988" spans="2:8" x14ac:dyDescent="0.3">
      <c r="B4988" s="205">
        <v>45327</v>
      </c>
      <c r="C4988" s="81">
        <v>533.65002400000003</v>
      </c>
      <c r="D4988" s="62">
        <f t="shared" si="154"/>
        <v>2.9251012601056554</v>
      </c>
      <c r="E4988">
        <v>-2.019645554995881E-2</v>
      </c>
      <c r="G4988">
        <v>4981</v>
      </c>
      <c r="H4988">
        <f t="shared" ca="1" si="155"/>
        <v>2.4876110524969811E-2</v>
      </c>
    </row>
    <row r="4989" spans="2:8" x14ac:dyDescent="0.3">
      <c r="B4989" s="205">
        <v>41438</v>
      </c>
      <c r="C4989" s="81">
        <v>135.958282</v>
      </c>
      <c r="D4989" s="62">
        <f t="shared" si="154"/>
        <v>2.391549905007464</v>
      </c>
      <c r="E4989">
        <v>-2.0202164625325654E-2</v>
      </c>
      <c r="G4989">
        <v>4982</v>
      </c>
      <c r="H4989">
        <f t="shared" ca="1" si="155"/>
        <v>4.2805166386171982E-2</v>
      </c>
    </row>
    <row r="4990" spans="2:8" x14ac:dyDescent="0.3">
      <c r="B4990" s="205">
        <v>39591</v>
      </c>
      <c r="C4990" s="81">
        <v>40.087359999999997</v>
      </c>
      <c r="D4990" s="62">
        <f t="shared" si="154"/>
        <v>-0.91632013881025631</v>
      </c>
      <c r="E4990">
        <v>-2.0217526033708792E-2</v>
      </c>
      <c r="G4990">
        <v>4983</v>
      </c>
      <c r="H4990">
        <f t="shared" ca="1" si="155"/>
        <v>8.3360333268009358E-4</v>
      </c>
    </row>
    <row r="4991" spans="2:8" x14ac:dyDescent="0.3">
      <c r="B4991" s="205">
        <v>43889</v>
      </c>
      <c r="C4991" s="81">
        <v>479.05624399999999</v>
      </c>
      <c r="D4991" s="62">
        <f t="shared" si="154"/>
        <v>0.7532210061721506</v>
      </c>
      <c r="E4991">
        <v>-2.024273407636025E-2</v>
      </c>
      <c r="G4991">
        <v>4984</v>
      </c>
      <c r="H4991">
        <f t="shared" ca="1" si="155"/>
        <v>2.2630013889810285E-2</v>
      </c>
    </row>
    <row r="4992" spans="2:8" x14ac:dyDescent="0.3">
      <c r="B4992" s="205">
        <v>42622</v>
      </c>
      <c r="C4992" s="81">
        <v>273.24349999999998</v>
      </c>
      <c r="D4992" s="62">
        <f t="shared" si="154"/>
        <v>3.9090612719138655</v>
      </c>
      <c r="E4992">
        <v>-2.0244454196217093E-2</v>
      </c>
      <c r="G4992">
        <v>4985</v>
      </c>
      <c r="H4992">
        <f t="shared" ca="1" si="155"/>
        <v>1.6469504034677163E-2</v>
      </c>
    </row>
    <row r="4993" spans="2:8" x14ac:dyDescent="0.3">
      <c r="B4993" s="205">
        <v>40036</v>
      </c>
      <c r="C4993" s="81">
        <v>55.661048999999998</v>
      </c>
      <c r="D4993" s="62">
        <f t="shared" si="154"/>
        <v>-0.86194288555341425</v>
      </c>
      <c r="E4993">
        <v>-2.0275255572911113E-2</v>
      </c>
      <c r="G4993">
        <v>4986</v>
      </c>
      <c r="H4993">
        <f t="shared" ca="1" si="155"/>
        <v>2.8603484176596413E-2</v>
      </c>
    </row>
    <row r="4994" spans="2:8" x14ac:dyDescent="0.3">
      <c r="B4994" s="205">
        <v>43665</v>
      </c>
      <c r="C4994" s="81">
        <v>403.17407200000002</v>
      </c>
      <c r="D4994" s="62">
        <f t="shared" si="154"/>
        <v>5.9895615834538667</v>
      </c>
      <c r="E4994">
        <v>-2.0284341633996943E-2</v>
      </c>
      <c r="G4994">
        <v>4987</v>
      </c>
      <c r="H4994">
        <f t="shared" ca="1" si="155"/>
        <v>-1.9569240594474027E-2</v>
      </c>
    </row>
    <row r="4995" spans="2:8" x14ac:dyDescent="0.3">
      <c r="B4995" s="205">
        <v>40032</v>
      </c>
      <c r="C4995" s="81">
        <v>57.682312000000003</v>
      </c>
      <c r="D4995" s="62">
        <f t="shared" si="154"/>
        <v>-0.76225641667004707</v>
      </c>
      <c r="E4995">
        <v>-2.030291569978248E-2</v>
      </c>
      <c r="G4995">
        <v>4988</v>
      </c>
      <c r="H4995">
        <f t="shared" ca="1" si="155"/>
        <v>-6.2199153529839714E-3</v>
      </c>
    </row>
    <row r="4996" spans="2:8" x14ac:dyDescent="0.3">
      <c r="B4996" s="205">
        <v>42089</v>
      </c>
      <c r="C4996" s="81">
        <v>242.624054</v>
      </c>
      <c r="D4996" s="62">
        <f t="shared" si="154"/>
        <v>1.8498209060434965</v>
      </c>
      <c r="E4996">
        <v>-2.0320966351333226E-2</v>
      </c>
      <c r="G4996">
        <v>4989</v>
      </c>
      <c r="H4996">
        <f t="shared" ca="1" si="155"/>
        <v>1.1044476393702509E-2</v>
      </c>
    </row>
    <row r="4997" spans="2:8" x14ac:dyDescent="0.3">
      <c r="B4997" s="205">
        <v>40519</v>
      </c>
      <c r="C4997" s="81">
        <v>85.136596999999995</v>
      </c>
      <c r="D4997" s="62">
        <f t="shared" si="154"/>
        <v>7.6845897963721974</v>
      </c>
      <c r="E4997">
        <v>-2.033543426121278E-2</v>
      </c>
      <c r="G4997">
        <v>4990</v>
      </c>
      <c r="H4997">
        <f t="shared" ca="1" si="155"/>
        <v>-7.2110694811582743E-3</v>
      </c>
    </row>
    <row r="4998" spans="2:8" x14ac:dyDescent="0.3">
      <c r="B4998" s="205">
        <v>38133</v>
      </c>
      <c r="C4998" s="81">
        <v>9.8031799999999993</v>
      </c>
      <c r="D4998" s="62">
        <f t="shared" si="154"/>
        <v>-0.89400625629478347</v>
      </c>
      <c r="E4998">
        <v>-2.0336708977390542E-2</v>
      </c>
      <c r="G4998">
        <v>4991</v>
      </c>
      <c r="H4998">
        <f t="shared" ca="1" si="155"/>
        <v>9.466278736529693E-3</v>
      </c>
    </row>
    <row r="4999" spans="2:8" x14ac:dyDescent="0.3">
      <c r="B4999" s="205">
        <v>41068</v>
      </c>
      <c r="C4999" s="81">
        <v>92.488288999999995</v>
      </c>
      <c r="D4999" s="62">
        <f t="shared" si="154"/>
        <v>2.5259995901766346E-2</v>
      </c>
      <c r="E4999">
        <v>-2.0350085204850838E-2</v>
      </c>
      <c r="G4999">
        <v>4992</v>
      </c>
      <c r="H4999">
        <f t="shared" ca="1" si="155"/>
        <v>-2.6794107207882122E-2</v>
      </c>
    </row>
    <row r="5000" spans="2:8" x14ac:dyDescent="0.3">
      <c r="B5000" s="205">
        <v>40952</v>
      </c>
      <c r="C5000" s="81">
        <v>90.209594999999993</v>
      </c>
      <c r="D5000" s="62">
        <f t="shared" ref="D5000:D5063" si="156">(C5000-C5001)/C5001</f>
        <v>8.9918484271546006</v>
      </c>
      <c r="E5000">
        <v>-2.0378350236108796E-2</v>
      </c>
      <c r="G5000">
        <v>4993</v>
      </c>
      <c r="H5000">
        <f t="shared" ca="1" si="155"/>
        <v>-1.9501010654310008E-2</v>
      </c>
    </row>
    <row r="5001" spans="2:8" x14ac:dyDescent="0.3">
      <c r="B5001" s="205">
        <v>38064</v>
      </c>
      <c r="C5001" s="81">
        <v>9.0283189999999998</v>
      </c>
      <c r="D5001" s="62">
        <f t="shared" si="156"/>
        <v>-0.95761010955465076</v>
      </c>
      <c r="E5001">
        <v>-2.0382336863289968E-2</v>
      </c>
      <c r="G5001">
        <v>4994</v>
      </c>
      <c r="H5001">
        <f t="shared" ref="H5001:H5064" ca="1" si="157">_xlfn.NORM.INV(RAND(),N$10,N$11)</f>
        <v>-1.6913652903441587E-2</v>
      </c>
    </row>
    <row r="5002" spans="2:8" x14ac:dyDescent="0.3">
      <c r="B5002" s="205">
        <v>41964</v>
      </c>
      <c r="C5002" s="81">
        <v>212.982834</v>
      </c>
      <c r="D5002" s="62">
        <f t="shared" si="156"/>
        <v>11.937428701733124</v>
      </c>
      <c r="E5002">
        <v>-2.0386466976882144E-2</v>
      </c>
      <c r="G5002">
        <v>4995</v>
      </c>
      <c r="H5002">
        <f t="shared" ca="1" si="157"/>
        <v>-2.0097014590773621E-3</v>
      </c>
    </row>
    <row r="5003" spans="2:8" x14ac:dyDescent="0.3">
      <c r="B5003" s="205">
        <v>38489</v>
      </c>
      <c r="C5003" s="81">
        <v>16.462531999999999</v>
      </c>
      <c r="D5003" s="62">
        <f t="shared" si="156"/>
        <v>-0.95932738654474048</v>
      </c>
      <c r="E5003">
        <v>-2.0398171294464428E-2</v>
      </c>
      <c r="G5003">
        <v>4996</v>
      </c>
      <c r="H5003">
        <f t="shared" ca="1" si="157"/>
        <v>-1.1557427090268264E-3</v>
      </c>
    </row>
    <row r="5004" spans="2:8" x14ac:dyDescent="0.3">
      <c r="B5004" s="205">
        <v>43466</v>
      </c>
      <c r="C5004" s="81">
        <v>404.75717200000003</v>
      </c>
      <c r="D5004" s="62">
        <f t="shared" si="156"/>
        <v>-0.22399846491882014</v>
      </c>
      <c r="E5004">
        <v>-2.0434336051254894E-2</v>
      </c>
      <c r="G5004">
        <v>4997</v>
      </c>
      <c r="H5004">
        <f t="shared" ca="1" si="157"/>
        <v>-1.7073954843983653E-2</v>
      </c>
    </row>
    <row r="5005" spans="2:8" x14ac:dyDescent="0.3">
      <c r="B5005" s="205">
        <v>44844</v>
      </c>
      <c r="C5005" s="81">
        <v>521.59326199999998</v>
      </c>
      <c r="D5005" s="62">
        <f t="shared" si="156"/>
        <v>37.072625931982991</v>
      </c>
      <c r="E5005">
        <v>-2.0457323847589391E-2</v>
      </c>
      <c r="G5005">
        <v>4998</v>
      </c>
      <c r="H5005">
        <f t="shared" ca="1" si="157"/>
        <v>-1.8686555265389364E-2</v>
      </c>
    </row>
    <row r="5006" spans="2:8" x14ac:dyDescent="0.3">
      <c r="B5006" s="205">
        <v>38387</v>
      </c>
      <c r="C5006" s="81">
        <v>13.699954999999999</v>
      </c>
      <c r="D5006" s="62">
        <f t="shared" si="156"/>
        <v>-0.88014123503349528</v>
      </c>
      <c r="E5006">
        <v>-2.0472758578702781E-2</v>
      </c>
      <c r="G5006">
        <v>4999</v>
      </c>
      <c r="H5006">
        <f t="shared" ca="1" si="157"/>
        <v>-1.3439366739614829E-2</v>
      </c>
    </row>
    <row r="5007" spans="2:8" x14ac:dyDescent="0.3">
      <c r="B5007" s="205">
        <v>41333</v>
      </c>
      <c r="C5007" s="81">
        <v>114.300819</v>
      </c>
      <c r="D5007" s="62">
        <f t="shared" si="156"/>
        <v>2.0319193567220406</v>
      </c>
      <c r="E5007">
        <v>-2.0534497093399072E-2</v>
      </c>
      <c r="G5007">
        <v>5000</v>
      </c>
      <c r="H5007">
        <f t="shared" ca="1" si="157"/>
        <v>4.6713468962244625E-3</v>
      </c>
    </row>
    <row r="5008" spans="2:8" x14ac:dyDescent="0.3">
      <c r="B5008" s="205">
        <v>39727</v>
      </c>
      <c r="C5008" s="81">
        <v>37.699162000000001</v>
      </c>
      <c r="D5008" s="62">
        <f t="shared" si="156"/>
        <v>-0.25381854969543344</v>
      </c>
      <c r="E5008">
        <v>-2.0544191508287825E-2</v>
      </c>
      <c r="G5008">
        <v>5001</v>
      </c>
      <c r="H5008">
        <f t="shared" ca="1" si="157"/>
        <v>2.7120649615253605E-2</v>
      </c>
    </row>
    <row r="5009" spans="2:8" x14ac:dyDescent="0.3">
      <c r="B5009" s="205">
        <v>39427</v>
      </c>
      <c r="C5009" s="81">
        <v>50.522781000000002</v>
      </c>
      <c r="D5009" s="62">
        <f t="shared" si="156"/>
        <v>-0.41806626485117787</v>
      </c>
      <c r="E5009">
        <v>-2.0559157820294056E-2</v>
      </c>
      <c r="G5009">
        <v>5002</v>
      </c>
      <c r="H5009">
        <f t="shared" ca="1" si="157"/>
        <v>1.9506639125757464E-3</v>
      </c>
    </row>
    <row r="5010" spans="2:8" x14ac:dyDescent="0.3">
      <c r="B5010" s="205">
        <v>40402</v>
      </c>
      <c r="C5010" s="81">
        <v>86.818787</v>
      </c>
      <c r="D5010" s="62">
        <f t="shared" si="156"/>
        <v>-0.84505312021615797</v>
      </c>
      <c r="E5010">
        <v>-2.0580141433272026E-2</v>
      </c>
      <c r="G5010">
        <v>5003</v>
      </c>
      <c r="H5010">
        <f t="shared" ca="1" si="157"/>
        <v>-5.6947691668053869E-3</v>
      </c>
    </row>
    <row r="5011" spans="2:8" x14ac:dyDescent="0.3">
      <c r="B5011" s="205">
        <v>44918</v>
      </c>
      <c r="C5011" s="81">
        <v>560.31323199999997</v>
      </c>
      <c r="D5011" s="62">
        <f t="shared" si="156"/>
        <v>1.2291985989935035</v>
      </c>
      <c r="E5011">
        <v>-2.0597161107710673E-2</v>
      </c>
      <c r="G5011">
        <v>5004</v>
      </c>
      <c r="H5011">
        <f t="shared" ca="1" si="157"/>
        <v>4.2039070669811834E-3</v>
      </c>
    </row>
    <row r="5012" spans="2:8" x14ac:dyDescent="0.3">
      <c r="B5012" s="205">
        <v>42769</v>
      </c>
      <c r="C5012" s="81">
        <v>251.351868</v>
      </c>
      <c r="D5012" s="62">
        <f t="shared" si="156"/>
        <v>4.8570381139932159</v>
      </c>
      <c r="E5012">
        <v>-2.0631629497260384E-2</v>
      </c>
      <c r="G5012">
        <v>5005</v>
      </c>
      <c r="H5012">
        <f t="shared" ca="1" si="157"/>
        <v>-2.3947237160171123E-2</v>
      </c>
    </row>
    <row r="5013" spans="2:8" x14ac:dyDescent="0.3">
      <c r="B5013" s="205">
        <v>39308</v>
      </c>
      <c r="C5013" s="81">
        <v>42.914501000000001</v>
      </c>
      <c r="D5013" s="62">
        <f t="shared" si="156"/>
        <v>-0.51710478837663165</v>
      </c>
      <c r="E5013">
        <v>-2.0673175840809129E-2</v>
      </c>
      <c r="G5013">
        <v>5006</v>
      </c>
      <c r="H5013">
        <f t="shared" ca="1" si="157"/>
        <v>-6.028950218787397E-4</v>
      </c>
    </row>
    <row r="5014" spans="2:8" x14ac:dyDescent="0.3">
      <c r="B5014" s="205">
        <v>40907</v>
      </c>
      <c r="C5014" s="81">
        <v>88.869179000000003</v>
      </c>
      <c r="D5014" s="62">
        <f t="shared" si="156"/>
        <v>0.63035383646513876</v>
      </c>
      <c r="E5014">
        <v>-2.0679361234609117E-2</v>
      </c>
      <c r="G5014">
        <v>5007</v>
      </c>
      <c r="H5014">
        <f t="shared" ca="1" si="157"/>
        <v>4.7742246965121977E-2</v>
      </c>
    </row>
    <row r="5015" spans="2:8" x14ac:dyDescent="0.3">
      <c r="B5015" s="205">
        <v>40037</v>
      </c>
      <c r="C5015" s="81">
        <v>54.509135999999998</v>
      </c>
      <c r="D5015" s="62">
        <f t="shared" si="156"/>
        <v>-0.24575863265481859</v>
      </c>
      <c r="E5015">
        <v>-2.0695136378044196E-2</v>
      </c>
      <c r="G5015">
        <v>5008</v>
      </c>
      <c r="H5015">
        <f t="shared" ca="1" si="157"/>
        <v>-1.8014104136897715E-2</v>
      </c>
    </row>
    <row r="5016" spans="2:8" x14ac:dyDescent="0.3">
      <c r="B5016" s="205">
        <v>40157</v>
      </c>
      <c r="C5016" s="81">
        <v>72.270149000000004</v>
      </c>
      <c r="D5016" s="62">
        <f t="shared" si="156"/>
        <v>-0.81195334580194312</v>
      </c>
      <c r="E5016">
        <v>-2.0715450239540779E-2</v>
      </c>
      <c r="G5016">
        <v>5009</v>
      </c>
      <c r="H5016">
        <f t="shared" ca="1" si="157"/>
        <v>1.5206046359554949E-2</v>
      </c>
    </row>
    <row r="5017" spans="2:8" x14ac:dyDescent="0.3">
      <c r="B5017" s="205">
        <v>43630</v>
      </c>
      <c r="C5017" s="81">
        <v>384.320313</v>
      </c>
      <c r="D5017" s="62">
        <f t="shared" si="156"/>
        <v>-0.33625078955945664</v>
      </c>
      <c r="E5017">
        <v>-2.0779744209542636E-2</v>
      </c>
      <c r="G5017">
        <v>5010</v>
      </c>
      <c r="H5017">
        <f t="shared" ca="1" si="157"/>
        <v>-2.1923946910913227E-2</v>
      </c>
    </row>
    <row r="5018" spans="2:8" x14ac:dyDescent="0.3">
      <c r="B5018" s="205">
        <v>44489</v>
      </c>
      <c r="C5018" s="81">
        <v>579.01434300000005</v>
      </c>
      <c r="D5018" s="62">
        <f t="shared" si="156"/>
        <v>0.12881723267016768</v>
      </c>
      <c r="E5018">
        <v>-2.0817776094415111E-2</v>
      </c>
      <c r="G5018">
        <v>5011</v>
      </c>
      <c r="H5018">
        <f t="shared" ca="1" si="157"/>
        <v>-4.8749192882489379E-3</v>
      </c>
    </row>
    <row r="5019" spans="2:8" x14ac:dyDescent="0.3">
      <c r="B5019" s="205">
        <v>44643</v>
      </c>
      <c r="C5019" s="81">
        <v>512.93896500000005</v>
      </c>
      <c r="D5019" s="62">
        <f t="shared" si="156"/>
        <v>4.694885264606194</v>
      </c>
      <c r="E5019">
        <v>-2.0880295710857946E-2</v>
      </c>
      <c r="G5019">
        <v>5012</v>
      </c>
      <c r="H5019">
        <f t="shared" ca="1" si="157"/>
        <v>-2.6662252316366989E-2</v>
      </c>
    </row>
    <row r="5020" spans="2:8" x14ac:dyDescent="0.3">
      <c r="B5020" s="205">
        <v>40360</v>
      </c>
      <c r="C5020" s="81">
        <v>90.070114000000004</v>
      </c>
      <c r="D5020" s="62">
        <f t="shared" si="156"/>
        <v>8.9076821234158814</v>
      </c>
      <c r="E5020">
        <v>-2.0892818521523197E-2</v>
      </c>
      <c r="G5020">
        <v>5013</v>
      </c>
      <c r="H5020">
        <f t="shared" ca="1" si="157"/>
        <v>-5.6453008481678398E-2</v>
      </c>
    </row>
    <row r="5021" spans="2:8" x14ac:dyDescent="0.3">
      <c r="B5021" s="205">
        <v>37944</v>
      </c>
      <c r="C5021" s="81">
        <v>9.0909370000000003</v>
      </c>
      <c r="D5021" s="62">
        <f t="shared" si="156"/>
        <v>-0.8928859052368433</v>
      </c>
      <c r="E5021">
        <v>-2.089416213657001E-2</v>
      </c>
      <c r="G5021">
        <v>5014</v>
      </c>
      <c r="H5021">
        <f t="shared" ca="1" si="157"/>
        <v>-1.5152515844551899E-2</v>
      </c>
    </row>
    <row r="5022" spans="2:8" x14ac:dyDescent="0.3">
      <c r="B5022" s="205">
        <v>40619</v>
      </c>
      <c r="C5022" s="81">
        <v>84.871528999999995</v>
      </c>
      <c r="D5022" s="62">
        <f t="shared" si="156"/>
        <v>-0.68693317740596982</v>
      </c>
      <c r="E5022">
        <v>-2.0896509241113529E-2</v>
      </c>
      <c r="G5022">
        <v>5015</v>
      </c>
      <c r="H5022">
        <f t="shared" ca="1" si="157"/>
        <v>-2.1529711807680992E-2</v>
      </c>
    </row>
    <row r="5023" spans="2:8" x14ac:dyDescent="0.3">
      <c r="B5023" s="205">
        <v>42670</v>
      </c>
      <c r="C5023" s="81">
        <v>271.09716800000001</v>
      </c>
      <c r="D5023" s="62">
        <f t="shared" si="156"/>
        <v>44.119581120811389</v>
      </c>
      <c r="E5023">
        <v>-2.0896614028288331E-2</v>
      </c>
      <c r="G5023">
        <v>5016</v>
      </c>
      <c r="H5023">
        <f t="shared" ca="1" si="157"/>
        <v>-1.0493324502546431E-3</v>
      </c>
    </row>
    <row r="5024" spans="2:8" x14ac:dyDescent="0.3">
      <c r="B5024" s="205">
        <v>37463</v>
      </c>
      <c r="C5024" s="81">
        <v>6.0084150000000003</v>
      </c>
      <c r="D5024" s="62">
        <f t="shared" si="156"/>
        <v>0.20238254616535903</v>
      </c>
      <c r="E5024">
        <v>-2.0897378131897574E-2</v>
      </c>
      <c r="G5024">
        <v>5017</v>
      </c>
      <c r="H5024">
        <f t="shared" ca="1" si="157"/>
        <v>-1.7237441548048908E-2</v>
      </c>
    </row>
    <row r="5025" spans="2:8" x14ac:dyDescent="0.3">
      <c r="B5025" s="205">
        <v>37706</v>
      </c>
      <c r="C5025" s="81">
        <v>4.9970910000000002</v>
      </c>
      <c r="D5025" s="62">
        <f t="shared" si="156"/>
        <v>-0.96595391552240362</v>
      </c>
      <c r="E5025">
        <v>-2.0926746395255866E-2</v>
      </c>
      <c r="G5025">
        <v>5018</v>
      </c>
      <c r="H5025">
        <f t="shared" ca="1" si="157"/>
        <v>-5.3177033444850773E-2</v>
      </c>
    </row>
    <row r="5026" spans="2:8" x14ac:dyDescent="0.3">
      <c r="B5026" s="205">
        <v>41486</v>
      </c>
      <c r="C5026" s="81">
        <v>146.77432300000001</v>
      </c>
      <c r="D5026" s="62">
        <f t="shared" si="156"/>
        <v>-4.5633469647824706E-2</v>
      </c>
      <c r="E5026">
        <v>-2.0928251283473642E-2</v>
      </c>
      <c r="G5026">
        <v>5019</v>
      </c>
      <c r="H5026">
        <f t="shared" ca="1" si="157"/>
        <v>2.8711607163897302E-2</v>
      </c>
    </row>
    <row r="5027" spans="2:8" x14ac:dyDescent="0.3">
      <c r="B5027" s="205">
        <v>41673</v>
      </c>
      <c r="C5027" s="81">
        <v>153.792404</v>
      </c>
      <c r="D5027" s="62">
        <f t="shared" si="156"/>
        <v>-0.41486484489014896</v>
      </c>
      <c r="E5027">
        <v>-2.0930397101596859E-2</v>
      </c>
      <c r="G5027">
        <v>5020</v>
      </c>
      <c r="H5027">
        <f t="shared" ca="1" si="157"/>
        <v>-8.9712871939952241E-3</v>
      </c>
    </row>
    <row r="5028" spans="2:8" x14ac:dyDescent="0.3">
      <c r="B5028" s="205">
        <v>42710</v>
      </c>
      <c r="C5028" s="81">
        <v>262.83227499999998</v>
      </c>
      <c r="D5028" s="62">
        <f t="shared" si="156"/>
        <v>2.0798456099403144</v>
      </c>
      <c r="E5028">
        <v>-2.0946154765687834E-2</v>
      </c>
      <c r="G5028">
        <v>5021</v>
      </c>
      <c r="H5028">
        <f t="shared" ca="1" si="157"/>
        <v>1.6223532911111484E-2</v>
      </c>
    </row>
    <row r="5029" spans="2:8" x14ac:dyDescent="0.3">
      <c r="B5029" s="205">
        <v>40886</v>
      </c>
      <c r="C5029" s="81">
        <v>85.339432000000002</v>
      </c>
      <c r="D5029" s="62">
        <f t="shared" si="156"/>
        <v>1.1647463061011729</v>
      </c>
      <c r="E5029">
        <v>-2.1014869040766816E-2</v>
      </c>
      <c r="G5029">
        <v>5022</v>
      </c>
      <c r="H5029">
        <f t="shared" ca="1" si="157"/>
        <v>4.2999376328971217E-2</v>
      </c>
    </row>
    <row r="5030" spans="2:8" x14ac:dyDescent="0.3">
      <c r="B5030" s="205">
        <v>39037</v>
      </c>
      <c r="C5030" s="81">
        <v>39.422370999999998</v>
      </c>
      <c r="D5030" s="62">
        <f t="shared" si="156"/>
        <v>-0.65207198792467636</v>
      </c>
      <c r="E5030">
        <v>-2.1058200251485013E-2</v>
      </c>
      <c r="G5030">
        <v>5023</v>
      </c>
      <c r="H5030">
        <f t="shared" ca="1" si="157"/>
        <v>7.1992833945881017E-3</v>
      </c>
    </row>
    <row r="5031" spans="2:8" x14ac:dyDescent="0.3">
      <c r="B5031" s="205">
        <v>41225</v>
      </c>
      <c r="C5031" s="81">
        <v>113.30611399999999</v>
      </c>
      <c r="D5031" s="62">
        <f t="shared" si="156"/>
        <v>1.8086467842060343</v>
      </c>
      <c r="E5031">
        <v>-2.1093679493713879E-2</v>
      </c>
      <c r="G5031">
        <v>5024</v>
      </c>
      <c r="H5031">
        <f t="shared" ca="1" si="157"/>
        <v>-9.0272484566322753E-3</v>
      </c>
    </row>
    <row r="5032" spans="2:8" x14ac:dyDescent="0.3">
      <c r="B5032" s="205">
        <v>39526</v>
      </c>
      <c r="C5032" s="81">
        <v>40.341887999999997</v>
      </c>
      <c r="D5032" s="62">
        <f t="shared" si="156"/>
        <v>3.9819278343360529</v>
      </c>
      <c r="E5032">
        <v>-2.1101054962967481E-2</v>
      </c>
      <c r="G5032">
        <v>5025</v>
      </c>
      <c r="H5032">
        <f t="shared" ca="1" si="157"/>
        <v>9.4769763445231893E-3</v>
      </c>
    </row>
    <row r="5033" spans="2:8" x14ac:dyDescent="0.3">
      <c r="B5033" s="205">
        <v>37867</v>
      </c>
      <c r="C5033" s="81">
        <v>8.0976459999999992</v>
      </c>
      <c r="D5033" s="62">
        <f t="shared" si="156"/>
        <v>-0.90640088503461802</v>
      </c>
      <c r="E5033">
        <v>-2.1106604071808876E-2</v>
      </c>
      <c r="G5033">
        <v>5026</v>
      </c>
      <c r="H5033">
        <f t="shared" ca="1" si="157"/>
        <v>2.4019253500389245E-2</v>
      </c>
    </row>
    <row r="5034" spans="2:8" x14ac:dyDescent="0.3">
      <c r="B5034" s="205">
        <v>40834</v>
      </c>
      <c r="C5034" s="81">
        <v>86.514129999999994</v>
      </c>
      <c r="D5034" s="62">
        <f t="shared" si="156"/>
        <v>1.2833147121821387</v>
      </c>
      <c r="E5034">
        <v>-2.1116178424475392E-2</v>
      </c>
      <c r="G5034">
        <v>5027</v>
      </c>
      <c r="H5034">
        <f t="shared" ca="1" si="157"/>
        <v>4.6641102298454716E-2</v>
      </c>
    </row>
    <row r="5035" spans="2:8" x14ac:dyDescent="0.3">
      <c r="B5035" s="205">
        <v>38979</v>
      </c>
      <c r="C5035" s="81">
        <v>37.889709000000003</v>
      </c>
      <c r="D5035" s="62">
        <f t="shared" si="156"/>
        <v>-0.47949623915629436</v>
      </c>
      <c r="E5035">
        <v>-2.1121588844761549E-2</v>
      </c>
      <c r="G5035">
        <v>5028</v>
      </c>
      <c r="H5035">
        <f t="shared" ca="1" si="157"/>
        <v>1.5647417522835692E-2</v>
      </c>
    </row>
    <row r="5036" spans="2:8" x14ac:dyDescent="0.3">
      <c r="B5036" s="205">
        <v>40231</v>
      </c>
      <c r="C5036" s="81">
        <v>72.794303999999997</v>
      </c>
      <c r="D5036" s="62">
        <f t="shared" si="156"/>
        <v>0.7151213965083334</v>
      </c>
      <c r="E5036">
        <v>-2.1145108331812351E-2</v>
      </c>
      <c r="G5036">
        <v>5029</v>
      </c>
      <c r="H5036">
        <f t="shared" ca="1" si="157"/>
        <v>-2.3418250145635054E-2</v>
      </c>
    </row>
    <row r="5037" spans="2:8" x14ac:dyDescent="0.3">
      <c r="B5037" s="205">
        <v>39125</v>
      </c>
      <c r="C5037" s="81">
        <v>42.442653999999997</v>
      </c>
      <c r="D5037" s="62">
        <f t="shared" si="156"/>
        <v>-0.91368171033396683</v>
      </c>
      <c r="E5037">
        <v>-2.1194495610329558E-2</v>
      </c>
      <c r="G5037">
        <v>5030</v>
      </c>
      <c r="H5037">
        <f t="shared" ca="1" si="157"/>
        <v>-3.0331131456899319E-3</v>
      </c>
    </row>
    <row r="5038" spans="2:8" x14ac:dyDescent="0.3">
      <c r="B5038" s="205">
        <v>44741</v>
      </c>
      <c r="C5038" s="81">
        <v>491.699432</v>
      </c>
      <c r="D5038" s="62">
        <f t="shared" si="156"/>
        <v>4.2056911217761739</v>
      </c>
      <c r="E5038">
        <v>-2.1284799125519258E-2</v>
      </c>
      <c r="G5038">
        <v>5031</v>
      </c>
      <c r="H5038">
        <f t="shared" ca="1" si="157"/>
        <v>-2.8787043655060518E-3</v>
      </c>
    </row>
    <row r="5039" spans="2:8" x14ac:dyDescent="0.3">
      <c r="B5039" s="205">
        <v>41044</v>
      </c>
      <c r="C5039" s="81">
        <v>94.454207999999994</v>
      </c>
      <c r="D5039" s="62">
        <f t="shared" si="156"/>
        <v>17.074022309755229</v>
      </c>
      <c r="E5039">
        <v>-2.1296408144797017E-2</v>
      </c>
      <c r="G5039">
        <v>5032</v>
      </c>
      <c r="H5039">
        <f t="shared" ca="1" si="157"/>
        <v>-2.0134341255098904E-2</v>
      </c>
    </row>
    <row r="5040" spans="2:8" x14ac:dyDescent="0.3">
      <c r="B5040" s="205">
        <v>37699</v>
      </c>
      <c r="C5040" s="81">
        <v>5.2259650000000004</v>
      </c>
      <c r="D5040" s="62">
        <f t="shared" si="156"/>
        <v>-0.98067099610650754</v>
      </c>
      <c r="E5040">
        <v>-2.1428719892487479E-2</v>
      </c>
      <c r="G5040">
        <v>5033</v>
      </c>
      <c r="H5040">
        <f t="shared" ca="1" si="157"/>
        <v>-4.5855223956424239E-2</v>
      </c>
    </row>
    <row r="5041" spans="2:8" x14ac:dyDescent="0.3">
      <c r="B5041" s="205">
        <v>42229</v>
      </c>
      <c r="C5041" s="81">
        <v>270.36908</v>
      </c>
      <c r="D5041" s="62">
        <f t="shared" si="156"/>
        <v>2.1582392466009068</v>
      </c>
      <c r="E5041">
        <v>-2.1447740149519851E-2</v>
      </c>
      <c r="G5041">
        <v>5034</v>
      </c>
      <c r="H5041">
        <f t="shared" ca="1" si="157"/>
        <v>-2.1041625549313206E-3</v>
      </c>
    </row>
    <row r="5042" spans="2:8" x14ac:dyDescent="0.3">
      <c r="B5042" s="205">
        <v>40893</v>
      </c>
      <c r="C5042" s="81">
        <v>85.607535999999996</v>
      </c>
      <c r="D5042" s="62">
        <f t="shared" si="156"/>
        <v>0.92932190800531844</v>
      </c>
      <c r="E5042">
        <v>-2.1450086282558633E-2</v>
      </c>
      <c r="G5042">
        <v>5035</v>
      </c>
      <c r="H5042">
        <f t="shared" ca="1" si="157"/>
        <v>-6.9241627917318192E-3</v>
      </c>
    </row>
    <row r="5043" spans="2:8" x14ac:dyDescent="0.3">
      <c r="B5043" s="205">
        <v>39576</v>
      </c>
      <c r="C5043" s="81">
        <v>44.371825999999999</v>
      </c>
      <c r="D5043" s="62">
        <f t="shared" si="156"/>
        <v>-0.47717925389374083</v>
      </c>
      <c r="E5043">
        <v>-2.1515324375601719E-2</v>
      </c>
      <c r="G5043">
        <v>5036</v>
      </c>
      <c r="H5043">
        <f t="shared" ca="1" si="157"/>
        <v>-2.5374886684020055E-2</v>
      </c>
    </row>
    <row r="5044" spans="2:8" x14ac:dyDescent="0.3">
      <c r="B5044" s="205">
        <v>40841</v>
      </c>
      <c r="C5044" s="81">
        <v>84.870056000000005</v>
      </c>
      <c r="D5044" s="62">
        <f t="shared" si="156"/>
        <v>0.10994228016232482</v>
      </c>
      <c r="E5044">
        <v>-2.1516522720816389E-2</v>
      </c>
      <c r="G5044">
        <v>5037</v>
      </c>
      <c r="H5044">
        <f t="shared" ca="1" si="157"/>
        <v>-1.5293963449392337E-2</v>
      </c>
    </row>
    <row r="5045" spans="2:8" x14ac:dyDescent="0.3">
      <c r="B5045" s="205">
        <v>40287</v>
      </c>
      <c r="C5045" s="81">
        <v>76.463486000000003</v>
      </c>
      <c r="D5045" s="62">
        <f t="shared" si="156"/>
        <v>-0.16203922299569024</v>
      </c>
      <c r="E5045">
        <v>-2.1520600275246486E-2</v>
      </c>
      <c r="G5045">
        <v>5038</v>
      </c>
      <c r="H5045">
        <f t="shared" ca="1" si="157"/>
        <v>-2.7480421666764229E-2</v>
      </c>
    </row>
    <row r="5046" spans="2:8" x14ac:dyDescent="0.3">
      <c r="B5046" s="205">
        <v>40378</v>
      </c>
      <c r="C5046" s="81">
        <v>91.249481000000003</v>
      </c>
      <c r="D5046" s="62">
        <f t="shared" si="156"/>
        <v>-0.80356314542413487</v>
      </c>
      <c r="E5046">
        <v>-2.1545665543812837E-2</v>
      </c>
      <c r="G5046">
        <v>5039</v>
      </c>
      <c r="H5046">
        <f t="shared" ca="1" si="157"/>
        <v>-8.1653871510646743E-3</v>
      </c>
    </row>
    <row r="5047" spans="2:8" x14ac:dyDescent="0.3">
      <c r="B5047" s="205">
        <v>44034</v>
      </c>
      <c r="C5047" s="81">
        <v>464.52322400000003</v>
      </c>
      <c r="D5047" s="62">
        <f t="shared" si="156"/>
        <v>9.1112161628579731</v>
      </c>
      <c r="E5047">
        <v>-2.1560134664845361E-2</v>
      </c>
      <c r="G5047">
        <v>5040</v>
      </c>
      <c r="H5047">
        <f t="shared" ca="1" si="157"/>
        <v>3.1678589942329811E-2</v>
      </c>
    </row>
    <row r="5048" spans="2:8" x14ac:dyDescent="0.3">
      <c r="B5048" s="205">
        <v>39384</v>
      </c>
      <c r="C5048" s="81">
        <v>45.941380000000002</v>
      </c>
      <c r="D5048" s="62">
        <f t="shared" si="156"/>
        <v>-0.61173518396725757</v>
      </c>
      <c r="E5048">
        <v>-2.1680164228432743E-2</v>
      </c>
      <c r="G5048">
        <v>5041</v>
      </c>
      <c r="H5048">
        <f t="shared" ca="1" si="157"/>
        <v>2.1358728307718504E-2</v>
      </c>
    </row>
    <row r="5049" spans="2:8" x14ac:dyDescent="0.3">
      <c r="B5049" s="205">
        <v>41358</v>
      </c>
      <c r="C5049" s="81">
        <v>118.32486</v>
      </c>
      <c r="D5049" s="62">
        <f t="shared" si="156"/>
        <v>-0.47772560520506802</v>
      </c>
      <c r="E5049">
        <v>-2.1682347699904084E-2</v>
      </c>
      <c r="G5049">
        <v>5042</v>
      </c>
      <c r="H5049">
        <f t="shared" ca="1" si="157"/>
        <v>3.5582089395808363E-2</v>
      </c>
    </row>
    <row r="5050" spans="2:8" x14ac:dyDescent="0.3">
      <c r="B5050" s="205">
        <v>42457</v>
      </c>
      <c r="C5050" s="81">
        <v>226.55688499999999</v>
      </c>
      <c r="D5050" s="62">
        <f t="shared" si="156"/>
        <v>8.7710105708296311</v>
      </c>
      <c r="E5050">
        <v>-2.1691149107425204E-2</v>
      </c>
      <c r="G5050">
        <v>5043</v>
      </c>
      <c r="H5050">
        <f t="shared" ca="1" si="157"/>
        <v>1.6322774871269023E-3</v>
      </c>
    </row>
    <row r="5051" spans="2:8" x14ac:dyDescent="0.3">
      <c r="B5051" s="205">
        <v>38649</v>
      </c>
      <c r="C5051" s="81">
        <v>23.186637999999999</v>
      </c>
      <c r="D5051" s="62">
        <f t="shared" si="156"/>
        <v>-0.91826929457340778</v>
      </c>
      <c r="E5051">
        <v>-2.1694197092352298E-2</v>
      </c>
      <c r="G5051">
        <v>5044</v>
      </c>
      <c r="H5051">
        <f t="shared" ca="1" si="157"/>
        <v>-1.0488800767894921E-2</v>
      </c>
    </row>
    <row r="5052" spans="2:8" x14ac:dyDescent="0.3">
      <c r="B5052" s="205">
        <v>42571</v>
      </c>
      <c r="C5052" s="81">
        <v>283.69555700000001</v>
      </c>
      <c r="D5052" s="62">
        <f t="shared" si="156"/>
        <v>-0.48259891342209899</v>
      </c>
      <c r="E5052">
        <v>-2.1721340225235575E-2</v>
      </c>
      <c r="G5052">
        <v>5045</v>
      </c>
      <c r="H5052">
        <f t="shared" ca="1" si="157"/>
        <v>1.3280240159645743E-2</v>
      </c>
    </row>
    <row r="5053" spans="2:8" x14ac:dyDescent="0.3">
      <c r="B5053" s="205">
        <v>44830</v>
      </c>
      <c r="C5053" s="81">
        <v>548.30877699999996</v>
      </c>
      <c r="D5053" s="62">
        <f t="shared" si="156"/>
        <v>13.245521332268257</v>
      </c>
      <c r="E5053">
        <v>-2.1721858973263251E-2</v>
      </c>
      <c r="G5053">
        <v>5046</v>
      </c>
      <c r="H5053">
        <f t="shared" ca="1" si="157"/>
        <v>-1.6902736494089254E-2</v>
      </c>
    </row>
    <row r="5054" spans="2:8" x14ac:dyDescent="0.3">
      <c r="B5054" s="205">
        <v>39666</v>
      </c>
      <c r="C5054" s="81">
        <v>38.489905999999998</v>
      </c>
      <c r="D5054" s="62">
        <f t="shared" si="156"/>
        <v>2.5462708873596248E-2</v>
      </c>
      <c r="E5054">
        <v>-2.1727388637344882E-2</v>
      </c>
      <c r="G5054">
        <v>5047</v>
      </c>
      <c r="H5054">
        <f t="shared" ca="1" si="157"/>
        <v>-8.3824346595849433E-3</v>
      </c>
    </row>
    <row r="5055" spans="2:8" x14ac:dyDescent="0.3">
      <c r="B5055" s="205">
        <v>39150</v>
      </c>
      <c r="C5055" s="81">
        <v>37.534184000000003</v>
      </c>
      <c r="D5055" s="62">
        <f t="shared" si="156"/>
        <v>2.2944657214514539</v>
      </c>
      <c r="E5055">
        <v>-2.1774366042710866E-2</v>
      </c>
      <c r="G5055">
        <v>5048</v>
      </c>
      <c r="H5055">
        <f t="shared" ca="1" si="157"/>
        <v>-2.7379272591574917E-3</v>
      </c>
    </row>
    <row r="5056" spans="2:8" x14ac:dyDescent="0.3">
      <c r="B5056" s="205">
        <v>38329</v>
      </c>
      <c r="C5056" s="81">
        <v>11.393102000000001</v>
      </c>
      <c r="D5056" s="62">
        <f t="shared" si="156"/>
        <v>-0.95374630129010407</v>
      </c>
      <c r="E5056">
        <v>-2.1814466833556759E-2</v>
      </c>
      <c r="G5056">
        <v>5049</v>
      </c>
      <c r="H5056">
        <f t="shared" ca="1" si="157"/>
        <v>-1.4655625182085534E-3</v>
      </c>
    </row>
    <row r="5057" spans="2:8" x14ac:dyDescent="0.3">
      <c r="B5057" s="205">
        <v>42157</v>
      </c>
      <c r="C5057" s="81">
        <v>246.31764200000001</v>
      </c>
      <c r="D5057" s="62">
        <f t="shared" si="156"/>
        <v>-0.35916231889355577</v>
      </c>
      <c r="E5057">
        <v>-2.1818916782349863E-2</v>
      </c>
      <c r="G5057">
        <v>5050</v>
      </c>
      <c r="H5057">
        <f t="shared" ca="1" si="157"/>
        <v>3.7911511587979271E-2</v>
      </c>
    </row>
    <row r="5058" spans="2:8" x14ac:dyDescent="0.3">
      <c r="B5058" s="205">
        <v>43440</v>
      </c>
      <c r="C5058" s="81">
        <v>384.368225</v>
      </c>
      <c r="D5058" s="62">
        <f t="shared" si="156"/>
        <v>10.599697821602481</v>
      </c>
      <c r="E5058">
        <v>-2.1853211261041106E-2</v>
      </c>
      <c r="G5058">
        <v>5051</v>
      </c>
      <c r="H5058">
        <f t="shared" ca="1" si="157"/>
        <v>1.8726785066387645E-2</v>
      </c>
    </row>
    <row r="5059" spans="2:8" x14ac:dyDescent="0.3">
      <c r="B5059" s="205">
        <v>38793</v>
      </c>
      <c r="C5059" s="81">
        <v>33.136054999999999</v>
      </c>
      <c r="D5059" s="62">
        <f t="shared" si="156"/>
        <v>-0.86682800026832085</v>
      </c>
      <c r="E5059">
        <v>-2.1879534935426062E-2</v>
      </c>
      <c r="G5059">
        <v>5052</v>
      </c>
      <c r="H5059">
        <f t="shared" ca="1" si="157"/>
        <v>-7.181144658329819E-3</v>
      </c>
    </row>
    <row r="5060" spans="2:8" x14ac:dyDescent="0.3">
      <c r="B5060" s="205">
        <v>42726</v>
      </c>
      <c r="C5060" s="81">
        <v>248.82148699999999</v>
      </c>
      <c r="D5060" s="62">
        <f t="shared" si="156"/>
        <v>7.1108178111347282</v>
      </c>
      <c r="E5060">
        <v>-2.1919293650860615E-2</v>
      </c>
      <c r="G5060">
        <v>5053</v>
      </c>
      <c r="H5060">
        <f t="shared" ca="1" si="157"/>
        <v>6.0290069008328648E-3</v>
      </c>
    </row>
    <row r="5061" spans="2:8" x14ac:dyDescent="0.3">
      <c r="B5061" s="205">
        <v>38784</v>
      </c>
      <c r="C5061" s="81">
        <v>30.677731000000001</v>
      </c>
      <c r="D5061" s="62">
        <f t="shared" si="156"/>
        <v>-0.85314391556690106</v>
      </c>
      <c r="E5061">
        <v>-2.1924320674924655E-2</v>
      </c>
      <c r="G5061">
        <v>5054</v>
      </c>
      <c r="H5061">
        <f t="shared" ca="1" si="157"/>
        <v>2.0470480084367982E-3</v>
      </c>
    </row>
    <row r="5062" spans="2:8" x14ac:dyDescent="0.3">
      <c r="B5062" s="205">
        <v>41883</v>
      </c>
      <c r="C5062" s="81">
        <v>208.89656099999999</v>
      </c>
      <c r="D5062" s="62">
        <f t="shared" si="156"/>
        <v>0.45977288508916825</v>
      </c>
      <c r="E5062">
        <v>-2.1926108845384786E-2</v>
      </c>
      <c r="G5062">
        <v>5055</v>
      </c>
      <c r="H5062">
        <f t="shared" ca="1" si="157"/>
        <v>-3.6401923118171212E-2</v>
      </c>
    </row>
    <row r="5063" spans="2:8" x14ac:dyDescent="0.3">
      <c r="B5063" s="205">
        <v>41403</v>
      </c>
      <c r="C5063" s="81">
        <v>143.10209699999999</v>
      </c>
      <c r="D5063" s="62">
        <f t="shared" si="156"/>
        <v>27.058778063023677</v>
      </c>
      <c r="E5063">
        <v>-2.1940666008048115E-2</v>
      </c>
      <c r="G5063">
        <v>5056</v>
      </c>
      <c r="H5063">
        <f t="shared" ca="1" si="157"/>
        <v>9.858132690623269E-3</v>
      </c>
    </row>
    <row r="5064" spans="2:8" x14ac:dyDescent="0.3">
      <c r="B5064" s="205">
        <v>37764</v>
      </c>
      <c r="C5064" s="81">
        <v>5.1000829999999997</v>
      </c>
      <c r="D5064" s="62">
        <f t="shared" ref="D5064:D5127" si="158">(C5064-C5065)/C5065</f>
        <v>-0.98552632137944907</v>
      </c>
      <c r="E5064">
        <v>-2.1946023421902165E-2</v>
      </c>
      <c r="G5064">
        <v>5057</v>
      </c>
      <c r="H5064">
        <f t="shared" ca="1" si="157"/>
        <v>2.4540223229487273E-2</v>
      </c>
    </row>
    <row r="5065" spans="2:8" x14ac:dyDescent="0.3">
      <c r="B5065" s="205">
        <v>43593</v>
      </c>
      <c r="C5065" s="81">
        <v>352.369507</v>
      </c>
      <c r="D5065" s="62">
        <f t="shared" si="158"/>
        <v>2.3855885506166277</v>
      </c>
      <c r="E5065">
        <v>-2.1970676637559597E-2</v>
      </c>
      <c r="G5065">
        <v>5058</v>
      </c>
      <c r="H5065">
        <f t="shared" ref="H5065:H5128" ca="1" si="159">_xlfn.NORM.INV(RAND(),N$10,N$11)</f>
        <v>1.9054634068374386E-3</v>
      </c>
    </row>
    <row r="5066" spans="2:8" x14ac:dyDescent="0.3">
      <c r="B5066" s="205">
        <v>41115</v>
      </c>
      <c r="C5066" s="81">
        <v>104.079247</v>
      </c>
      <c r="D5066" s="62">
        <f t="shared" si="158"/>
        <v>-0.55928549414463702</v>
      </c>
      <c r="E5066">
        <v>-2.1978091060700509E-2</v>
      </c>
      <c r="G5066">
        <v>5059</v>
      </c>
      <c r="H5066">
        <f t="shared" ca="1" si="159"/>
        <v>4.1389021987128558E-2</v>
      </c>
    </row>
    <row r="5067" spans="2:8" x14ac:dyDescent="0.3">
      <c r="B5067" s="205">
        <v>42159</v>
      </c>
      <c r="C5067" s="81">
        <v>236.160248</v>
      </c>
      <c r="D5067" s="62">
        <f t="shared" si="158"/>
        <v>6.9620800939373426</v>
      </c>
      <c r="E5067">
        <v>-2.1988670726339893E-2</v>
      </c>
      <c r="G5067">
        <v>5060</v>
      </c>
      <c r="H5067">
        <f t="shared" ca="1" si="159"/>
        <v>-4.5203488826927749E-2</v>
      </c>
    </row>
    <row r="5068" spans="2:8" x14ac:dyDescent="0.3">
      <c r="B5068" s="205">
        <v>38736</v>
      </c>
      <c r="C5068" s="81">
        <v>29.660622</v>
      </c>
      <c r="D5068" s="62">
        <f t="shared" si="158"/>
        <v>-0.81951727054499657</v>
      </c>
      <c r="E5068">
        <v>-2.1995957558152469E-2</v>
      </c>
      <c r="G5068">
        <v>5061</v>
      </c>
      <c r="H5068">
        <f t="shared" ca="1" si="159"/>
        <v>-2.1677949038239274E-3</v>
      </c>
    </row>
    <row r="5069" spans="2:8" x14ac:dyDescent="0.3">
      <c r="B5069" s="205">
        <v>41733</v>
      </c>
      <c r="C5069" s="81">
        <v>164.34049999999999</v>
      </c>
      <c r="D5069" s="62">
        <f t="shared" si="158"/>
        <v>-0.64934540888139414</v>
      </c>
      <c r="E5069">
        <v>-2.2011110143744479E-2</v>
      </c>
      <c r="G5069">
        <v>5062</v>
      </c>
      <c r="H5069">
        <f t="shared" ca="1" si="159"/>
        <v>-2.2656922920029385E-2</v>
      </c>
    </row>
    <row r="5070" spans="2:8" x14ac:dyDescent="0.3">
      <c r="B5070" s="205">
        <v>44078</v>
      </c>
      <c r="C5070" s="81">
        <v>468.667755</v>
      </c>
      <c r="D5070" s="62">
        <f t="shared" si="158"/>
        <v>3.0285891084779077</v>
      </c>
      <c r="E5070">
        <v>-2.2033641486061305E-2</v>
      </c>
      <c r="G5070">
        <v>5063</v>
      </c>
      <c r="H5070">
        <f t="shared" ca="1" si="159"/>
        <v>-4.2328066826079515E-3</v>
      </c>
    </row>
    <row r="5071" spans="2:8" x14ac:dyDescent="0.3">
      <c r="B5071" s="205">
        <v>41330</v>
      </c>
      <c r="C5071" s="81">
        <v>116.33545700000001</v>
      </c>
      <c r="D5071" s="62">
        <f t="shared" si="158"/>
        <v>0.32075395675997848</v>
      </c>
      <c r="E5071">
        <v>-2.2044888665205542E-2</v>
      </c>
      <c r="G5071">
        <v>5064</v>
      </c>
      <c r="H5071">
        <f t="shared" ca="1" si="159"/>
        <v>7.2771034428529289E-3</v>
      </c>
    </row>
    <row r="5072" spans="2:8" x14ac:dyDescent="0.3">
      <c r="B5072" s="205">
        <v>40361</v>
      </c>
      <c r="C5072" s="81">
        <v>88.082611</v>
      </c>
      <c r="D5072" s="62">
        <f t="shared" si="158"/>
        <v>-0.64010140536929827</v>
      </c>
      <c r="E5072">
        <v>-2.2066176134738807E-2</v>
      </c>
      <c r="G5072">
        <v>5065</v>
      </c>
      <c r="H5072">
        <f t="shared" ca="1" si="159"/>
        <v>8.4222386246942324E-3</v>
      </c>
    </row>
    <row r="5073" spans="2:8" x14ac:dyDescent="0.3">
      <c r="B5073" s="205">
        <v>42380</v>
      </c>
      <c r="C5073" s="81">
        <v>244.74285900000001</v>
      </c>
      <c r="D5073" s="62">
        <f t="shared" si="158"/>
        <v>-0.51331483101518505</v>
      </c>
      <c r="E5073">
        <v>-2.2114837953407847E-2</v>
      </c>
      <c r="G5073">
        <v>5066</v>
      </c>
      <c r="H5073">
        <f t="shared" ca="1" si="159"/>
        <v>1.5826519639867448E-2</v>
      </c>
    </row>
    <row r="5074" spans="2:8" x14ac:dyDescent="0.3">
      <c r="B5074" s="205">
        <v>44280</v>
      </c>
      <c r="C5074" s="81">
        <v>502.87716699999999</v>
      </c>
      <c r="D5074" s="62">
        <f t="shared" si="158"/>
        <v>0.62891425315062466</v>
      </c>
      <c r="E5074">
        <v>-2.2115145742436094E-2</v>
      </c>
      <c r="G5074">
        <v>5067</v>
      </c>
      <c r="H5074">
        <f t="shared" ca="1" si="159"/>
        <v>2.8378970131069523E-2</v>
      </c>
    </row>
    <row r="5075" spans="2:8" x14ac:dyDescent="0.3">
      <c r="B5075" s="205">
        <v>43153</v>
      </c>
      <c r="C5075" s="81">
        <v>308.71923800000002</v>
      </c>
      <c r="D5075" s="62">
        <f t="shared" si="158"/>
        <v>-0.39243574096655076</v>
      </c>
      <c r="E5075">
        <v>-2.2122542867767561E-2</v>
      </c>
      <c r="G5075">
        <v>5068</v>
      </c>
      <c r="H5075">
        <f t="shared" ca="1" si="159"/>
        <v>1.3469619738342462E-2</v>
      </c>
    </row>
    <row r="5076" spans="2:8" x14ac:dyDescent="0.3">
      <c r="B5076" s="205">
        <v>44326</v>
      </c>
      <c r="C5076" s="81">
        <v>508.12606799999998</v>
      </c>
      <c r="D5076" s="62">
        <f t="shared" si="158"/>
        <v>41.854905171624196</v>
      </c>
      <c r="E5076">
        <v>-2.2166272535474305E-2</v>
      </c>
      <c r="G5076">
        <v>5069</v>
      </c>
      <c r="H5076">
        <f t="shared" ca="1" si="159"/>
        <v>-4.9533661850605908E-3</v>
      </c>
    </row>
    <row r="5077" spans="2:8" x14ac:dyDescent="0.3">
      <c r="B5077" s="205">
        <v>38324</v>
      </c>
      <c r="C5077" s="81">
        <v>11.856894</v>
      </c>
      <c r="D5077" s="62">
        <f t="shared" si="158"/>
        <v>-0.92953545514075653</v>
      </c>
      <c r="E5077">
        <v>-2.2281171920739494E-2</v>
      </c>
      <c r="G5077">
        <v>5070</v>
      </c>
      <c r="H5077">
        <f t="shared" ca="1" si="159"/>
        <v>6.4118209456540979E-3</v>
      </c>
    </row>
    <row r="5078" spans="2:8" x14ac:dyDescent="0.3">
      <c r="B5078" s="205">
        <v>41792</v>
      </c>
      <c r="C5078" s="81">
        <v>168.267517</v>
      </c>
      <c r="D5078" s="62">
        <f t="shared" si="158"/>
        <v>-0.67291206560248773</v>
      </c>
      <c r="E5078">
        <v>-2.2287343211624927E-2</v>
      </c>
      <c r="G5078">
        <v>5071</v>
      </c>
      <c r="H5078">
        <f t="shared" ca="1" si="159"/>
        <v>-9.8093693904924041E-3</v>
      </c>
    </row>
    <row r="5079" spans="2:8" x14ac:dyDescent="0.3">
      <c r="B5079" s="205">
        <v>45231</v>
      </c>
      <c r="C5079" s="81">
        <v>514.44122300000004</v>
      </c>
      <c r="D5079" s="62">
        <f t="shared" si="158"/>
        <v>0.24475405489271529</v>
      </c>
      <c r="E5079">
        <v>-2.231055256136073E-2</v>
      </c>
      <c r="G5079">
        <v>5072</v>
      </c>
      <c r="H5079">
        <f t="shared" ca="1" si="159"/>
        <v>9.5402183378974388E-3</v>
      </c>
    </row>
    <row r="5080" spans="2:8" x14ac:dyDescent="0.3">
      <c r="B5080" s="205">
        <v>43690</v>
      </c>
      <c r="C5080" s="81">
        <v>413.28744499999999</v>
      </c>
      <c r="D5080" s="62">
        <f t="shared" si="158"/>
        <v>17.371902386712865</v>
      </c>
      <c r="E5080">
        <v>-2.2320803151262954E-2</v>
      </c>
      <c r="G5080">
        <v>5073</v>
      </c>
      <c r="H5080">
        <f t="shared" ca="1" si="159"/>
        <v>2.0640800001698847E-2</v>
      </c>
    </row>
    <row r="5081" spans="2:8" x14ac:dyDescent="0.3">
      <c r="B5081" s="205">
        <v>38665</v>
      </c>
      <c r="C5081" s="81">
        <v>22.495626000000001</v>
      </c>
      <c r="D5081" s="62">
        <f t="shared" si="158"/>
        <v>1.8887796218481463</v>
      </c>
      <c r="E5081">
        <v>-2.2369450623425807E-2</v>
      </c>
      <c r="G5081">
        <v>5074</v>
      </c>
      <c r="H5081">
        <f t="shared" ca="1" si="159"/>
        <v>2.0172370303223218E-3</v>
      </c>
    </row>
    <row r="5082" spans="2:8" x14ac:dyDescent="0.3">
      <c r="B5082" s="205">
        <v>37915</v>
      </c>
      <c r="C5082" s="81">
        <v>7.787242</v>
      </c>
      <c r="D5082" s="62">
        <f t="shared" si="158"/>
        <v>-0.32888083260660467</v>
      </c>
      <c r="E5082">
        <v>-2.2405758675926361E-2</v>
      </c>
      <c r="G5082">
        <v>5075</v>
      </c>
      <c r="H5082">
        <f t="shared" ca="1" si="159"/>
        <v>-1.1800323729854283E-2</v>
      </c>
    </row>
    <row r="5083" spans="2:8" x14ac:dyDescent="0.3">
      <c r="B5083" s="205">
        <v>38014</v>
      </c>
      <c r="C5083" s="81">
        <v>11.603367</v>
      </c>
      <c r="D5083" s="62">
        <f t="shared" si="158"/>
        <v>-0.95114354838856374</v>
      </c>
      <c r="E5083">
        <v>-2.2420019881239959E-2</v>
      </c>
      <c r="G5083">
        <v>5076</v>
      </c>
      <c r="H5083">
        <f t="shared" ca="1" si="159"/>
        <v>2.2710366487588025E-3</v>
      </c>
    </row>
    <row r="5084" spans="2:8" x14ac:dyDescent="0.3">
      <c r="B5084" s="205">
        <v>42131</v>
      </c>
      <c r="C5084" s="81">
        <v>237.49917600000001</v>
      </c>
      <c r="D5084" s="62">
        <f t="shared" si="158"/>
        <v>1.5684371760412192</v>
      </c>
      <c r="E5084">
        <v>-2.2425050313693358E-2</v>
      </c>
      <c r="G5084">
        <v>5077</v>
      </c>
      <c r="H5084">
        <f t="shared" ca="1" si="159"/>
        <v>1.8851161427693667E-3</v>
      </c>
    </row>
    <row r="5085" spans="2:8" x14ac:dyDescent="0.3">
      <c r="B5085" s="205">
        <v>40753</v>
      </c>
      <c r="C5085" s="81">
        <v>92.468361000000002</v>
      </c>
      <c r="D5085" s="62">
        <f t="shared" si="158"/>
        <v>5.1204717647569759E-2</v>
      </c>
      <c r="E5085">
        <v>-2.2545932117545141E-2</v>
      </c>
      <c r="G5085">
        <v>5078</v>
      </c>
      <c r="H5085">
        <f t="shared" ca="1" si="159"/>
        <v>-7.0732767576333856E-3</v>
      </c>
    </row>
    <row r="5086" spans="2:8" x14ac:dyDescent="0.3">
      <c r="B5086" s="205">
        <v>40660</v>
      </c>
      <c r="C5086" s="81">
        <v>87.964179999999999</v>
      </c>
      <c r="D5086" s="62">
        <f t="shared" si="158"/>
        <v>9.4958091543065954</v>
      </c>
      <c r="E5086">
        <v>-2.2582026899873396E-2</v>
      </c>
      <c r="G5086">
        <v>5079</v>
      </c>
      <c r="H5086">
        <f t="shared" ca="1" si="159"/>
        <v>-9.5169104131045471E-3</v>
      </c>
    </row>
    <row r="5087" spans="2:8" x14ac:dyDescent="0.3">
      <c r="B5087" s="205">
        <v>37862</v>
      </c>
      <c r="C5087" s="81">
        <v>8.3808860000000003</v>
      </c>
      <c r="D5087" s="62">
        <f t="shared" si="158"/>
        <v>-0.90704199053922818</v>
      </c>
      <c r="E5087">
        <v>-2.2624663406760861E-2</v>
      </c>
      <c r="G5087">
        <v>5080</v>
      </c>
      <c r="H5087">
        <f t="shared" ca="1" si="159"/>
        <v>-3.6978858016173483E-2</v>
      </c>
    </row>
    <row r="5088" spans="2:8" x14ac:dyDescent="0.3">
      <c r="B5088" s="205">
        <v>40760</v>
      </c>
      <c r="C5088" s="81">
        <v>90.157760999999994</v>
      </c>
      <c r="D5088" s="62">
        <f t="shared" si="158"/>
        <v>17.364478151513151</v>
      </c>
      <c r="E5088">
        <v>-2.2640007260568935E-2</v>
      </c>
      <c r="G5088">
        <v>5081</v>
      </c>
      <c r="H5088">
        <f t="shared" ca="1" si="159"/>
        <v>1.4736902736398813E-2</v>
      </c>
    </row>
    <row r="5089" spans="2:8" x14ac:dyDescent="0.3">
      <c r="B5089" s="205">
        <v>37720</v>
      </c>
      <c r="C5089" s="81">
        <v>4.9093559999999998</v>
      </c>
      <c r="D5089" s="62">
        <f t="shared" si="158"/>
        <v>-0.95611177760130983</v>
      </c>
      <c r="E5089">
        <v>-2.2779003832363427E-2</v>
      </c>
      <c r="G5089">
        <v>5082</v>
      </c>
      <c r="H5089">
        <f t="shared" ca="1" si="159"/>
        <v>-1.9960396822063957E-2</v>
      </c>
    </row>
    <row r="5090" spans="2:8" x14ac:dyDescent="0.3">
      <c r="B5090" s="205">
        <v>41169</v>
      </c>
      <c r="C5090" s="81">
        <v>111.860443</v>
      </c>
      <c r="D5090" s="62">
        <f t="shared" si="158"/>
        <v>1.6329949777926376</v>
      </c>
      <c r="E5090">
        <v>-2.2789838001543404E-2</v>
      </c>
      <c r="G5090">
        <v>5083</v>
      </c>
      <c r="H5090">
        <f t="shared" ca="1" si="159"/>
        <v>-3.1292649747858427E-2</v>
      </c>
    </row>
    <row r="5091" spans="2:8" x14ac:dyDescent="0.3">
      <c r="B5091" s="205">
        <v>39505</v>
      </c>
      <c r="C5091" s="81">
        <v>42.484107999999999</v>
      </c>
      <c r="D5091" s="62">
        <f t="shared" si="158"/>
        <v>-5.3863143340220935E-3</v>
      </c>
      <c r="E5091">
        <v>-2.2926869353092801E-2</v>
      </c>
      <c r="G5091">
        <v>5084</v>
      </c>
      <c r="H5091">
        <f t="shared" ca="1" si="159"/>
        <v>-3.4495263992545787E-2</v>
      </c>
    </row>
    <row r="5092" spans="2:8" x14ac:dyDescent="0.3">
      <c r="B5092" s="205">
        <v>39133</v>
      </c>
      <c r="C5092" s="81">
        <v>42.714179999999999</v>
      </c>
      <c r="D5092" s="62">
        <f t="shared" si="158"/>
        <v>-0.72479388654043408</v>
      </c>
      <c r="E5092">
        <v>-2.2933672632600519E-2</v>
      </c>
      <c r="G5092">
        <v>5085</v>
      </c>
      <c r="H5092">
        <f t="shared" ca="1" si="159"/>
        <v>2.9537991104855053E-3</v>
      </c>
    </row>
    <row r="5093" spans="2:8" x14ac:dyDescent="0.3">
      <c r="B5093" s="205">
        <v>41652</v>
      </c>
      <c r="C5093" s="81">
        <v>155.20796200000001</v>
      </c>
      <c r="D5093" s="62">
        <f t="shared" si="158"/>
        <v>-0.52306021978937223</v>
      </c>
      <c r="E5093">
        <v>-2.2995043018021865E-2</v>
      </c>
      <c r="G5093">
        <v>5086</v>
      </c>
      <c r="H5093">
        <f t="shared" ca="1" si="159"/>
        <v>-8.6480513081766651E-3</v>
      </c>
    </row>
    <row r="5094" spans="2:8" x14ac:dyDescent="0.3">
      <c r="B5094" s="205">
        <v>43097</v>
      </c>
      <c r="C5094" s="81">
        <v>325.42465199999998</v>
      </c>
      <c r="D5094" s="62">
        <f t="shared" si="158"/>
        <v>-0.34877989387645375</v>
      </c>
      <c r="E5094">
        <v>-2.3091148006362788E-2</v>
      </c>
      <c r="G5094">
        <v>5087</v>
      </c>
      <c r="H5094">
        <f t="shared" ca="1" si="159"/>
        <v>-1.5475983975443908E-2</v>
      </c>
    </row>
    <row r="5095" spans="2:8" x14ac:dyDescent="0.3">
      <c r="B5095" s="205">
        <v>44125</v>
      </c>
      <c r="C5095" s="81">
        <v>499.71530200000001</v>
      </c>
      <c r="D5095" s="62">
        <f t="shared" si="158"/>
        <v>3.9324941868284133</v>
      </c>
      <c r="E5095">
        <v>-2.3103949551309344E-2</v>
      </c>
      <c r="G5095">
        <v>5088</v>
      </c>
      <c r="H5095">
        <f t="shared" ca="1" si="159"/>
        <v>3.1465308965159854E-3</v>
      </c>
    </row>
    <row r="5096" spans="2:8" x14ac:dyDescent="0.3">
      <c r="B5096" s="205">
        <v>40729</v>
      </c>
      <c r="C5096" s="81">
        <v>101.310875</v>
      </c>
      <c r="D5096" s="62">
        <f t="shared" si="158"/>
        <v>-0.74498058552782531</v>
      </c>
      <c r="E5096">
        <v>-2.3136095212581972E-2</v>
      </c>
      <c r="G5096">
        <v>5089</v>
      </c>
      <c r="H5096">
        <f t="shared" ca="1" si="159"/>
        <v>2.5115636134740545E-2</v>
      </c>
    </row>
    <row r="5097" spans="2:8" x14ac:dyDescent="0.3">
      <c r="B5097" s="205">
        <v>43377</v>
      </c>
      <c r="C5097" s="81">
        <v>397.26730300000003</v>
      </c>
      <c r="D5097" s="62">
        <f t="shared" si="158"/>
        <v>57.612540840723213</v>
      </c>
      <c r="E5097">
        <v>-2.3160152921631511E-2</v>
      </c>
      <c r="G5097">
        <v>5090</v>
      </c>
      <c r="H5097">
        <f t="shared" ca="1" si="159"/>
        <v>5.7450925724244761E-3</v>
      </c>
    </row>
    <row r="5098" spans="2:8" x14ac:dyDescent="0.3">
      <c r="B5098" s="205">
        <v>37446</v>
      </c>
      <c r="C5098" s="81">
        <v>6.7778549999999997</v>
      </c>
      <c r="D5098" s="62">
        <f t="shared" si="158"/>
        <v>-0.97273625812849374</v>
      </c>
      <c r="E5098">
        <v>-2.336932112341154E-2</v>
      </c>
      <c r="G5098">
        <v>5091</v>
      </c>
      <c r="H5098">
        <f t="shared" ca="1" si="159"/>
        <v>1.8585873204855146E-2</v>
      </c>
    </row>
    <row r="5099" spans="2:8" x14ac:dyDescent="0.3">
      <c r="B5099" s="205">
        <v>42480</v>
      </c>
      <c r="C5099" s="81">
        <v>248.60325599999999</v>
      </c>
      <c r="D5099" s="62">
        <f t="shared" si="158"/>
        <v>-0.2921815566744641</v>
      </c>
      <c r="E5099">
        <v>-2.3387561994681148E-2</v>
      </c>
      <c r="G5099">
        <v>5092</v>
      </c>
      <c r="H5099">
        <f t="shared" ca="1" si="159"/>
        <v>-1.8656351609971235E-2</v>
      </c>
    </row>
    <row r="5100" spans="2:8" x14ac:dyDescent="0.3">
      <c r="B5100" s="205">
        <v>43297</v>
      </c>
      <c r="C5100" s="81">
        <v>351.22460899999999</v>
      </c>
      <c r="D5100" s="62">
        <f t="shared" si="158"/>
        <v>8.2564748616290853</v>
      </c>
      <c r="E5100">
        <v>-2.3398032804881373E-2</v>
      </c>
      <c r="G5100">
        <v>5093</v>
      </c>
      <c r="H5100">
        <f t="shared" ca="1" si="159"/>
        <v>1.5851117879300231E-2</v>
      </c>
    </row>
    <row r="5101" spans="2:8" x14ac:dyDescent="0.3">
      <c r="B5101" s="205">
        <v>38905</v>
      </c>
      <c r="C5101" s="81">
        <v>37.943668000000002</v>
      </c>
      <c r="D5101" s="62">
        <f t="shared" si="158"/>
        <v>2.4936504851275938</v>
      </c>
      <c r="E5101">
        <v>-2.3496660933631182E-2</v>
      </c>
      <c r="G5101">
        <v>5094</v>
      </c>
      <c r="H5101">
        <f t="shared" ca="1" si="159"/>
        <v>-6.2234951799518467E-3</v>
      </c>
    </row>
    <row r="5102" spans="2:8" x14ac:dyDescent="0.3">
      <c r="B5102" s="205">
        <v>38313</v>
      </c>
      <c r="C5102" s="81">
        <v>10.860751</v>
      </c>
      <c r="D5102" s="62">
        <f t="shared" si="158"/>
        <v>-5.7732944236917057E-2</v>
      </c>
      <c r="E5102">
        <v>-2.3568140566257112E-2</v>
      </c>
      <c r="G5102">
        <v>5095</v>
      </c>
      <c r="H5102">
        <f t="shared" ca="1" si="159"/>
        <v>-2.2980885537483689E-2</v>
      </c>
    </row>
    <row r="5103" spans="2:8" x14ac:dyDescent="0.3">
      <c r="B5103" s="205">
        <v>38300</v>
      </c>
      <c r="C5103" s="81">
        <v>11.526192</v>
      </c>
      <c r="D5103" s="62">
        <f t="shared" si="158"/>
        <v>9.4086034774004706E-2</v>
      </c>
      <c r="E5103">
        <v>-2.3573537640206518E-2</v>
      </c>
      <c r="G5103">
        <v>5096</v>
      </c>
      <c r="H5103">
        <f t="shared" ca="1" si="159"/>
        <v>1.1168373108592755E-2</v>
      </c>
    </row>
    <row r="5104" spans="2:8" x14ac:dyDescent="0.3">
      <c r="B5104" s="205">
        <v>38040</v>
      </c>
      <c r="C5104" s="81">
        <v>10.534996</v>
      </c>
      <c r="D5104" s="62">
        <f t="shared" si="158"/>
        <v>3.3397233633301354E-2</v>
      </c>
      <c r="E5104">
        <v>-2.3576443890936698E-2</v>
      </c>
      <c r="G5104">
        <v>5097</v>
      </c>
      <c r="H5104">
        <f t="shared" ca="1" si="159"/>
        <v>1.0085220482621858E-2</v>
      </c>
    </row>
    <row r="5105" spans="2:8" x14ac:dyDescent="0.3">
      <c r="B5105" s="205">
        <v>38078</v>
      </c>
      <c r="C5105" s="81">
        <v>10.194527000000001</v>
      </c>
      <c r="D5105" s="62">
        <f t="shared" si="158"/>
        <v>0.16852667224269083</v>
      </c>
      <c r="E5105">
        <v>-2.3613277368470093E-2</v>
      </c>
      <c r="G5105">
        <v>5098</v>
      </c>
      <c r="H5105">
        <f t="shared" ca="1" si="159"/>
        <v>-1.2309588152858739E-2</v>
      </c>
    </row>
    <row r="5106" spans="2:8" x14ac:dyDescent="0.3">
      <c r="B5106" s="205">
        <v>38202</v>
      </c>
      <c r="C5106" s="81">
        <v>8.7242569999999997</v>
      </c>
      <c r="D5106" s="62">
        <f t="shared" si="158"/>
        <v>-0.95304569816056828</v>
      </c>
      <c r="E5106">
        <v>-2.3628851118977487E-2</v>
      </c>
      <c r="G5106">
        <v>5099</v>
      </c>
      <c r="H5106">
        <f t="shared" ca="1" si="159"/>
        <v>2.0522921872016098E-2</v>
      </c>
    </row>
    <row r="5107" spans="2:8" x14ac:dyDescent="0.3">
      <c r="B5107" s="205">
        <v>41852</v>
      </c>
      <c r="C5107" s="81">
        <v>185.803146</v>
      </c>
      <c r="D5107" s="62">
        <f t="shared" si="158"/>
        <v>0.3999170582023216</v>
      </c>
      <c r="E5107">
        <v>-2.3643039850112246E-2</v>
      </c>
      <c r="G5107">
        <v>5100</v>
      </c>
      <c r="H5107">
        <f t="shared" ca="1" si="159"/>
        <v>8.9684737269283277E-3</v>
      </c>
    </row>
    <row r="5108" spans="2:8" x14ac:dyDescent="0.3">
      <c r="B5108" s="205">
        <v>41508</v>
      </c>
      <c r="C5108" s="81">
        <v>132.72439600000001</v>
      </c>
      <c r="D5108" s="62">
        <f t="shared" si="158"/>
        <v>-0.1871876502863804</v>
      </c>
      <c r="E5108">
        <v>-2.3745881408044987E-2</v>
      </c>
      <c r="G5108">
        <v>5101</v>
      </c>
      <c r="H5108">
        <f t="shared" ca="1" si="159"/>
        <v>-2.0641005266635024E-2</v>
      </c>
    </row>
    <row r="5109" spans="2:8" x14ac:dyDescent="0.3">
      <c r="B5109" s="205">
        <v>41785</v>
      </c>
      <c r="C5109" s="81">
        <v>163.29032900000001</v>
      </c>
      <c r="D5109" s="62">
        <f t="shared" si="158"/>
        <v>-0.59999055843417592</v>
      </c>
      <c r="E5109">
        <v>-2.3750869663500426E-2</v>
      </c>
      <c r="G5109">
        <v>5102</v>
      </c>
      <c r="H5109">
        <f t="shared" ca="1" si="159"/>
        <v>1.3357515020121884E-2</v>
      </c>
    </row>
    <row r="5110" spans="2:8" x14ac:dyDescent="0.3">
      <c r="B5110" s="205">
        <v>43371</v>
      </c>
      <c r="C5110" s="81">
        <v>408.21618699999999</v>
      </c>
      <c r="D5110" s="62">
        <f t="shared" si="158"/>
        <v>-0.18175424120479872</v>
      </c>
      <c r="E5110">
        <v>-2.3782211817085383E-2</v>
      </c>
      <c r="G5110">
        <v>5103</v>
      </c>
      <c r="H5110">
        <f t="shared" ca="1" si="159"/>
        <v>-3.4835932168394861E-2</v>
      </c>
    </row>
    <row r="5111" spans="2:8" x14ac:dyDescent="0.3">
      <c r="B5111" s="205">
        <v>44145</v>
      </c>
      <c r="C5111" s="81">
        <v>498.891907</v>
      </c>
      <c r="D5111" s="62">
        <f t="shared" si="158"/>
        <v>5.964189664720827</v>
      </c>
      <c r="E5111">
        <v>-2.3789227709008615E-2</v>
      </c>
      <c r="G5111">
        <v>5104</v>
      </c>
      <c r="H5111">
        <f t="shared" ca="1" si="159"/>
        <v>-1.003963352932434E-2</v>
      </c>
    </row>
    <row r="5112" spans="2:8" x14ac:dyDescent="0.3">
      <c r="B5112" s="205">
        <v>40185</v>
      </c>
      <c r="C5112" s="81">
        <v>71.636748999999995</v>
      </c>
      <c r="D5112" s="62">
        <f t="shared" si="158"/>
        <v>-0.83560342889989303</v>
      </c>
      <c r="E5112">
        <v>-2.3809739569535505E-2</v>
      </c>
      <c r="G5112">
        <v>5105</v>
      </c>
      <c r="H5112">
        <f t="shared" ca="1" si="159"/>
        <v>-3.2850751264939665E-2</v>
      </c>
    </row>
    <row r="5113" spans="2:8" x14ac:dyDescent="0.3">
      <c r="B5113" s="205">
        <v>43364</v>
      </c>
      <c r="C5113" s="81">
        <v>435.75573700000001</v>
      </c>
      <c r="D5113" s="62">
        <f t="shared" si="158"/>
        <v>-0.22396920674843654</v>
      </c>
      <c r="E5113">
        <v>-2.3883498988520269E-2</v>
      </c>
      <c r="G5113">
        <v>5106</v>
      </c>
      <c r="H5113">
        <f t="shared" ca="1" si="159"/>
        <v>3.0551837143862108E-2</v>
      </c>
    </row>
    <row r="5114" spans="2:8" x14ac:dyDescent="0.3">
      <c r="B5114" s="205">
        <v>44805</v>
      </c>
      <c r="C5114" s="81">
        <v>561.51861599999995</v>
      </c>
      <c r="D5114" s="62">
        <f t="shared" si="158"/>
        <v>2.8519797006645202</v>
      </c>
      <c r="E5114">
        <v>-2.3988964915880057E-2</v>
      </c>
      <c r="G5114">
        <v>5107</v>
      </c>
      <c r="H5114">
        <f t="shared" ca="1" si="159"/>
        <v>-1.0488420064605451E-2</v>
      </c>
    </row>
    <row r="5115" spans="2:8" x14ac:dyDescent="0.3">
      <c r="B5115" s="205">
        <v>41492</v>
      </c>
      <c r="C5115" s="81">
        <v>145.774033</v>
      </c>
      <c r="D5115" s="62">
        <f t="shared" si="158"/>
        <v>0.57842274485719325</v>
      </c>
      <c r="E5115">
        <v>-2.4048573439775855E-2</v>
      </c>
      <c r="G5115">
        <v>5108</v>
      </c>
      <c r="H5115">
        <f t="shared" ca="1" si="159"/>
        <v>1.0946150628701315E-2</v>
      </c>
    </row>
    <row r="5116" spans="2:8" x14ac:dyDescent="0.3">
      <c r="B5116" s="205">
        <v>40996</v>
      </c>
      <c r="C5116" s="81">
        <v>92.354240000000004</v>
      </c>
      <c r="D5116" s="62">
        <f t="shared" si="158"/>
        <v>-1.2621834172323798E-2</v>
      </c>
      <c r="E5116">
        <v>-2.4079219276394049E-2</v>
      </c>
      <c r="G5116">
        <v>5109</v>
      </c>
      <c r="H5116">
        <f t="shared" ca="1" si="159"/>
        <v>1.5760369657401942E-2</v>
      </c>
    </row>
    <row r="5117" spans="2:8" x14ac:dyDescent="0.3">
      <c r="B5117" s="205">
        <v>40758</v>
      </c>
      <c r="C5117" s="81">
        <v>93.534820999999994</v>
      </c>
      <c r="D5117" s="62">
        <f t="shared" si="158"/>
        <v>1.1968171303540722</v>
      </c>
      <c r="E5117">
        <v>-2.4107415226557686E-2</v>
      </c>
      <c r="G5117">
        <v>5110</v>
      </c>
      <c r="H5117">
        <f t="shared" ca="1" si="159"/>
        <v>-1.399866278926085E-2</v>
      </c>
    </row>
    <row r="5118" spans="2:8" x14ac:dyDescent="0.3">
      <c r="B5118" s="205">
        <v>39372</v>
      </c>
      <c r="C5118" s="81">
        <v>42.577427</v>
      </c>
      <c r="D5118" s="62">
        <f t="shared" si="158"/>
        <v>-0.83139413319164412</v>
      </c>
      <c r="E5118">
        <v>-2.4143099795763515E-2</v>
      </c>
      <c r="G5118">
        <v>5111</v>
      </c>
      <c r="H5118">
        <f t="shared" ca="1" si="159"/>
        <v>4.1030139794075687E-2</v>
      </c>
    </row>
    <row r="5119" spans="2:8" x14ac:dyDescent="0.3">
      <c r="B5119" s="205">
        <v>42642</v>
      </c>
      <c r="C5119" s="81">
        <v>252.52636699999999</v>
      </c>
      <c r="D5119" s="62">
        <f t="shared" si="158"/>
        <v>-0.54626182970446346</v>
      </c>
      <c r="E5119">
        <v>-2.4161450078999742E-2</v>
      </c>
      <c r="G5119">
        <v>5112</v>
      </c>
      <c r="H5119">
        <f t="shared" ca="1" si="159"/>
        <v>1.5198654118548007E-2</v>
      </c>
    </row>
    <row r="5120" spans="2:8" x14ac:dyDescent="0.3">
      <c r="B5120" s="205">
        <v>44536</v>
      </c>
      <c r="C5120" s="81">
        <v>556.54644800000005</v>
      </c>
      <c r="D5120" s="62">
        <f t="shared" si="158"/>
        <v>4.0370942173191385E-2</v>
      </c>
      <c r="E5120">
        <v>-2.4167811819316154E-2</v>
      </c>
      <c r="G5120">
        <v>5113</v>
      </c>
      <c r="H5120">
        <f t="shared" ca="1" si="159"/>
        <v>-2.4391451343995001E-2</v>
      </c>
    </row>
    <row r="5121" spans="2:8" x14ac:dyDescent="0.3">
      <c r="B5121" s="205">
        <v>45280</v>
      </c>
      <c r="C5121" s="81">
        <v>534.95001200000002</v>
      </c>
      <c r="D5121" s="62">
        <f t="shared" si="158"/>
        <v>1.0794461044510013</v>
      </c>
      <c r="E5121">
        <v>-2.4170010415833408E-2</v>
      </c>
      <c r="G5121">
        <v>5114</v>
      </c>
      <c r="H5121">
        <f t="shared" ca="1" si="159"/>
        <v>-1.2614030796048056E-2</v>
      </c>
    </row>
    <row r="5122" spans="2:8" x14ac:dyDescent="0.3">
      <c r="B5122" s="205">
        <v>42821</v>
      </c>
      <c r="C5122" s="81">
        <v>257.256012</v>
      </c>
      <c r="D5122" s="62">
        <f t="shared" si="158"/>
        <v>0.29128928103054491</v>
      </c>
      <c r="E5122">
        <v>-2.4173618977914972E-2</v>
      </c>
      <c r="G5122">
        <v>5115</v>
      </c>
      <c r="H5122">
        <f t="shared" ca="1" si="159"/>
        <v>-1.7947415726123263E-2</v>
      </c>
    </row>
    <row r="5123" spans="2:8" x14ac:dyDescent="0.3">
      <c r="B5123" s="205">
        <v>41919</v>
      </c>
      <c r="C5123" s="81">
        <v>199.224152</v>
      </c>
      <c r="D5123" s="62">
        <f t="shared" si="158"/>
        <v>5.1218570786653306</v>
      </c>
      <c r="E5123">
        <v>-2.419710059352817E-2</v>
      </c>
      <c r="G5123">
        <v>5116</v>
      </c>
      <c r="H5123">
        <f t="shared" ca="1" si="159"/>
        <v>8.7718697065168882E-3</v>
      </c>
    </row>
    <row r="5124" spans="2:8" x14ac:dyDescent="0.3">
      <c r="B5124" s="205">
        <v>38797</v>
      </c>
      <c r="C5124" s="81">
        <v>32.543090999999997</v>
      </c>
      <c r="D5124" s="62">
        <f t="shared" si="158"/>
        <v>-0.91540746253819572</v>
      </c>
      <c r="E5124">
        <v>-2.4320913604597618E-2</v>
      </c>
      <c r="G5124">
        <v>5117</v>
      </c>
      <c r="H5124">
        <f t="shared" ca="1" si="159"/>
        <v>2.2819761037326497E-2</v>
      </c>
    </row>
    <row r="5125" spans="2:8" x14ac:dyDescent="0.3">
      <c r="B5125" s="205">
        <v>43556</v>
      </c>
      <c r="C5125" s="81">
        <v>384.70404100000002</v>
      </c>
      <c r="D5125" s="62">
        <f t="shared" si="158"/>
        <v>-0.28572445187925216</v>
      </c>
      <c r="E5125">
        <v>-2.4333946322633328E-2</v>
      </c>
      <c r="G5125">
        <v>5118</v>
      </c>
      <c r="H5125">
        <f t="shared" ca="1" si="159"/>
        <v>-1.8342767523891752E-2</v>
      </c>
    </row>
    <row r="5126" spans="2:8" x14ac:dyDescent="0.3">
      <c r="B5126" s="205">
        <v>44670</v>
      </c>
      <c r="C5126" s="81">
        <v>538.59332300000005</v>
      </c>
      <c r="D5126" s="62">
        <f t="shared" si="158"/>
        <v>0.89599593749144246</v>
      </c>
      <c r="E5126">
        <v>-2.4346898938022964E-2</v>
      </c>
      <c r="G5126">
        <v>5119</v>
      </c>
      <c r="H5126">
        <f t="shared" ca="1" si="159"/>
        <v>7.3445027508117072E-3</v>
      </c>
    </row>
    <row r="5127" spans="2:8" x14ac:dyDescent="0.3">
      <c r="B5127" s="205">
        <v>42550</v>
      </c>
      <c r="C5127" s="81">
        <v>284.06881700000002</v>
      </c>
      <c r="D5127" s="62">
        <f t="shared" si="158"/>
        <v>2.3897654242009518</v>
      </c>
      <c r="E5127">
        <v>-2.4358731974023409E-2</v>
      </c>
      <c r="G5127">
        <v>5120</v>
      </c>
      <c r="H5127">
        <f t="shared" ca="1" si="159"/>
        <v>4.5148134295441997E-2</v>
      </c>
    </row>
    <row r="5128" spans="2:8" x14ac:dyDescent="0.3">
      <c r="B5128" s="205">
        <v>40338</v>
      </c>
      <c r="C5128" s="81">
        <v>83.801910000000007</v>
      </c>
      <c r="D5128" s="62">
        <f t="shared" ref="D5128:D5191" si="160">(C5128-C5129)/C5129</f>
        <v>-0.63915157357072705</v>
      </c>
      <c r="E5128">
        <v>-2.4408691635910799E-2</v>
      </c>
      <c r="G5128">
        <v>5121</v>
      </c>
      <c r="H5128">
        <f t="shared" ca="1" si="159"/>
        <v>-1.9838947316978887E-2</v>
      </c>
    </row>
    <row r="5129" spans="2:8" x14ac:dyDescent="0.3">
      <c r="B5129" s="205">
        <v>42163</v>
      </c>
      <c r="C5129" s="81">
        <v>232.23576399999999</v>
      </c>
      <c r="D5129" s="62">
        <f t="shared" si="160"/>
        <v>5.380857364492436</v>
      </c>
      <c r="E5129">
        <v>-2.443764014906874E-2</v>
      </c>
      <c r="G5129">
        <v>5122</v>
      </c>
      <c r="H5129">
        <f t="shared" ref="H5129:H5192" ca="1" si="161">_xlfn.NORM.INV(RAND(),N$10,N$11)</f>
        <v>3.020036279969893E-3</v>
      </c>
    </row>
    <row r="5130" spans="2:8" x14ac:dyDescent="0.3">
      <c r="B5130" s="205">
        <v>38894</v>
      </c>
      <c r="C5130" s="81">
        <v>36.395699</v>
      </c>
      <c r="D5130" s="62">
        <f t="shared" si="160"/>
        <v>-0.93314975433516256</v>
      </c>
      <c r="E5130">
        <v>-2.4471739948754116E-2</v>
      </c>
      <c r="G5130">
        <v>5123</v>
      </c>
      <c r="H5130">
        <f t="shared" ca="1" si="161"/>
        <v>-1.5913335303711761E-2</v>
      </c>
    </row>
    <row r="5131" spans="2:8" x14ac:dyDescent="0.3">
      <c r="B5131" s="205">
        <v>45197</v>
      </c>
      <c r="C5131" s="81">
        <v>544.43627900000001</v>
      </c>
      <c r="D5131" s="62">
        <f t="shared" si="160"/>
        <v>8.7167798981001869</v>
      </c>
      <c r="E5131">
        <v>-2.4509729652035843E-2</v>
      </c>
      <c r="G5131">
        <v>5124</v>
      </c>
      <c r="H5131">
        <f t="shared" ca="1" si="161"/>
        <v>1.4532806283414548E-2</v>
      </c>
    </row>
    <row r="5132" spans="2:8" x14ac:dyDescent="0.3">
      <c r="B5132" s="205">
        <v>40065</v>
      </c>
      <c r="C5132" s="81">
        <v>56.030524999999997</v>
      </c>
      <c r="D5132" s="62">
        <f t="shared" si="160"/>
        <v>-0.76967807318435943</v>
      </c>
      <c r="E5132">
        <v>-2.4593318152552144E-2</v>
      </c>
      <c r="G5132">
        <v>5125</v>
      </c>
      <c r="H5132">
        <f t="shared" ca="1" si="161"/>
        <v>-1.1037905338176948E-3</v>
      </c>
    </row>
    <row r="5133" spans="2:8" x14ac:dyDescent="0.3">
      <c r="B5133" s="205">
        <v>42121</v>
      </c>
      <c r="C5133" s="81">
        <v>243.270477</v>
      </c>
      <c r="D5133" s="62">
        <f t="shared" si="160"/>
        <v>-0.37904605155909871</v>
      </c>
      <c r="E5133">
        <v>-2.4620558414721466E-2</v>
      </c>
      <c r="G5133">
        <v>5126</v>
      </c>
      <c r="H5133">
        <f t="shared" ca="1" si="161"/>
        <v>1.4022150865419337E-2</v>
      </c>
    </row>
    <row r="5134" spans="2:8" x14ac:dyDescent="0.3">
      <c r="B5134" s="205">
        <v>43381</v>
      </c>
      <c r="C5134" s="81">
        <v>391.76895100000002</v>
      </c>
      <c r="D5134" s="62">
        <f t="shared" si="160"/>
        <v>10.084702639330308</v>
      </c>
      <c r="E5134">
        <v>-2.463988763996685E-2</v>
      </c>
      <c r="G5134">
        <v>5127</v>
      </c>
      <c r="H5134">
        <f t="shared" ca="1" si="161"/>
        <v>9.0870342070509813E-3</v>
      </c>
    </row>
    <row r="5135" spans="2:8" x14ac:dyDescent="0.3">
      <c r="B5135" s="205">
        <v>38814</v>
      </c>
      <c r="C5135" s="81">
        <v>35.343207999999997</v>
      </c>
      <c r="D5135" s="62">
        <f t="shared" si="160"/>
        <v>4.8752775500820276</v>
      </c>
      <c r="E5135">
        <v>-2.4659308875716421E-2</v>
      </c>
      <c r="G5135">
        <v>5128</v>
      </c>
      <c r="H5135">
        <f t="shared" ca="1" si="161"/>
        <v>-1.105662619328425E-2</v>
      </c>
    </row>
    <row r="5136" spans="2:8" x14ac:dyDescent="0.3">
      <c r="B5136" s="205">
        <v>37645</v>
      </c>
      <c r="C5136" s="81">
        <v>6.0155810000000001</v>
      </c>
      <c r="D5136" s="62">
        <f t="shared" si="160"/>
        <v>-0.82117035093987678</v>
      </c>
      <c r="E5136">
        <v>-2.4737340846102535E-2</v>
      </c>
      <c r="G5136">
        <v>5129</v>
      </c>
      <c r="H5136">
        <f t="shared" ca="1" si="161"/>
        <v>1.1127262679205073E-2</v>
      </c>
    </row>
    <row r="5137" spans="2:8" x14ac:dyDescent="0.3">
      <c r="B5137" s="205">
        <v>39778</v>
      </c>
      <c r="C5137" s="81">
        <v>33.638610999999997</v>
      </c>
      <c r="D5137" s="62">
        <f t="shared" si="160"/>
        <v>-0.86938158366668394</v>
      </c>
      <c r="E5137">
        <v>-2.478264714025432E-2</v>
      </c>
      <c r="G5137">
        <v>5130</v>
      </c>
      <c r="H5137">
        <f t="shared" ca="1" si="161"/>
        <v>2.7155261774194087E-2</v>
      </c>
    </row>
    <row r="5138" spans="2:8" x14ac:dyDescent="0.3">
      <c r="B5138" s="205">
        <v>42341</v>
      </c>
      <c r="C5138" s="81">
        <v>257.53344700000002</v>
      </c>
      <c r="D5138" s="62">
        <f t="shared" si="160"/>
        <v>18.831437501621924</v>
      </c>
      <c r="E5138">
        <v>-2.4832473588357752E-2</v>
      </c>
      <c r="G5138">
        <v>5131</v>
      </c>
      <c r="H5138">
        <f t="shared" ca="1" si="161"/>
        <v>2.1523858097076895E-2</v>
      </c>
    </row>
    <row r="5139" spans="2:8" x14ac:dyDescent="0.3">
      <c r="B5139" s="205">
        <v>38379</v>
      </c>
      <c r="C5139" s="81">
        <v>12.986121000000001</v>
      </c>
      <c r="D5139" s="62">
        <f t="shared" si="160"/>
        <v>-0.94649230010523766</v>
      </c>
      <c r="E5139">
        <v>-2.4833400579101994E-2</v>
      </c>
      <c r="G5139">
        <v>5132</v>
      </c>
      <c r="H5139">
        <f t="shared" ca="1" si="161"/>
        <v>-1.9920330632868803E-3</v>
      </c>
    </row>
    <row r="5140" spans="2:8" x14ac:dyDescent="0.3">
      <c r="B5140" s="205">
        <v>42324</v>
      </c>
      <c r="C5140" s="81">
        <v>242.696304</v>
      </c>
      <c r="D5140" s="62">
        <f t="shared" si="160"/>
        <v>0.56528026257173303</v>
      </c>
      <c r="E5140">
        <v>-2.4855321704103903E-2</v>
      </c>
      <c r="G5140">
        <v>5133</v>
      </c>
      <c r="H5140">
        <f t="shared" ca="1" si="161"/>
        <v>-5.2521832669603164E-3</v>
      </c>
    </row>
    <row r="5141" spans="2:8" x14ac:dyDescent="0.3">
      <c r="B5141" s="205">
        <v>41480</v>
      </c>
      <c r="C5141" s="81">
        <v>155.049744</v>
      </c>
      <c r="D5141" s="62">
        <f t="shared" si="160"/>
        <v>16.43002477079845</v>
      </c>
      <c r="E5141">
        <v>-2.4878255173071875E-2</v>
      </c>
      <c r="G5141">
        <v>5134</v>
      </c>
      <c r="H5141">
        <f t="shared" ca="1" si="161"/>
        <v>4.3374727934662842E-3</v>
      </c>
    </row>
    <row r="5142" spans="2:8" x14ac:dyDescent="0.3">
      <c r="B5142" s="205">
        <v>38211</v>
      </c>
      <c r="C5142" s="81">
        <v>8.8955549999999999</v>
      </c>
      <c r="D5142" s="62">
        <f t="shared" si="160"/>
        <v>-0.81147248983016351</v>
      </c>
      <c r="E5142">
        <v>-2.4890541337786429E-2</v>
      </c>
      <c r="G5142">
        <v>5135</v>
      </c>
      <c r="H5142">
        <f t="shared" ca="1" si="161"/>
        <v>-3.2599875623580128E-4</v>
      </c>
    </row>
    <row r="5143" spans="2:8" x14ac:dyDescent="0.3">
      <c r="B5143" s="205">
        <v>39945</v>
      </c>
      <c r="C5143" s="81">
        <v>47.184387000000001</v>
      </c>
      <c r="D5143" s="62">
        <f t="shared" si="160"/>
        <v>-0.90075095848243703</v>
      </c>
      <c r="E5143">
        <v>-2.4944550685574062E-2</v>
      </c>
      <c r="G5143">
        <v>5136</v>
      </c>
      <c r="H5143">
        <f t="shared" ca="1" si="161"/>
        <v>-6.5666656942249518E-2</v>
      </c>
    </row>
    <row r="5144" spans="2:8" x14ac:dyDescent="0.3">
      <c r="B5144" s="205">
        <v>44729</v>
      </c>
      <c r="C5144" s="81">
        <v>475.41403200000002</v>
      </c>
      <c r="D5144" s="62">
        <f t="shared" si="160"/>
        <v>7.622032443964474</v>
      </c>
      <c r="E5144">
        <v>-2.4949819366825485E-2</v>
      </c>
      <c r="G5144">
        <v>5137</v>
      </c>
      <c r="H5144">
        <f t="shared" ca="1" si="161"/>
        <v>1.6156630260976679E-2</v>
      </c>
    </row>
    <row r="5145" spans="2:8" x14ac:dyDescent="0.3">
      <c r="B5145" s="205">
        <v>40067</v>
      </c>
      <c r="C5145" s="81">
        <v>55.139439000000003</v>
      </c>
      <c r="D5145" s="62">
        <f t="shared" si="160"/>
        <v>3.21401878521742E-2</v>
      </c>
      <c r="E5145">
        <v>-2.4980694368283162E-2</v>
      </c>
      <c r="G5145">
        <v>5138</v>
      </c>
      <c r="H5145">
        <f t="shared" ca="1" si="161"/>
        <v>2.1262582055773627E-4</v>
      </c>
    </row>
    <row r="5146" spans="2:8" x14ac:dyDescent="0.3">
      <c r="B5146" s="205">
        <v>40052</v>
      </c>
      <c r="C5146" s="81">
        <v>53.422432000000001</v>
      </c>
      <c r="D5146" s="62">
        <f t="shared" si="160"/>
        <v>4.3075419599118998</v>
      </c>
      <c r="E5146">
        <v>-2.4990267228656979E-2</v>
      </c>
      <c r="G5146">
        <v>5139</v>
      </c>
      <c r="H5146">
        <f t="shared" ca="1" si="161"/>
        <v>9.3432550015642296E-3</v>
      </c>
    </row>
    <row r="5147" spans="2:8" x14ac:dyDescent="0.3">
      <c r="B5147" s="205">
        <v>38057</v>
      </c>
      <c r="C5147" s="81">
        <v>10.065381</v>
      </c>
      <c r="D5147" s="62">
        <f t="shared" si="160"/>
        <v>-0.78946897362845736</v>
      </c>
      <c r="E5147">
        <v>-2.5019012136092339E-2</v>
      </c>
      <c r="G5147">
        <v>5140</v>
      </c>
      <c r="H5147">
        <f t="shared" ca="1" si="161"/>
        <v>-1.6596942456284301E-3</v>
      </c>
    </row>
    <row r="5148" spans="2:8" x14ac:dyDescent="0.3">
      <c r="B5148" s="205">
        <v>39972</v>
      </c>
      <c r="C5148" s="81">
        <v>47.809489999999997</v>
      </c>
      <c r="D5148" s="62">
        <f t="shared" si="160"/>
        <v>4.4182144611318011</v>
      </c>
      <c r="E5148">
        <v>-2.5054967930165626E-2</v>
      </c>
      <c r="G5148">
        <v>5141</v>
      </c>
      <c r="H5148">
        <f t="shared" ca="1" si="161"/>
        <v>2.3751401869843487E-2</v>
      </c>
    </row>
    <row r="5149" spans="2:8" x14ac:dyDescent="0.3">
      <c r="B5149" s="205">
        <v>38222</v>
      </c>
      <c r="C5149" s="81">
        <v>8.8238459999999996</v>
      </c>
      <c r="D5149" s="62">
        <f t="shared" si="160"/>
        <v>0.50640660781835933</v>
      </c>
      <c r="E5149">
        <v>-2.5087960719993526E-2</v>
      </c>
      <c r="G5149">
        <v>5142</v>
      </c>
      <c r="H5149">
        <f t="shared" ca="1" si="161"/>
        <v>-7.6510352632543511E-4</v>
      </c>
    </row>
    <row r="5150" spans="2:8" x14ac:dyDescent="0.3">
      <c r="B5150" s="205">
        <v>37466</v>
      </c>
      <c r="C5150" s="81">
        <v>5.8575460000000001</v>
      </c>
      <c r="D5150" s="62">
        <f t="shared" si="160"/>
        <v>-0.93933410487939084</v>
      </c>
      <c r="E5150">
        <v>-2.5109617095357119E-2</v>
      </c>
      <c r="G5150">
        <v>5143</v>
      </c>
      <c r="H5150">
        <f t="shared" ca="1" si="161"/>
        <v>1.6947280171952392E-2</v>
      </c>
    </row>
    <row r="5151" spans="2:8" x14ac:dyDescent="0.3">
      <c r="B5151" s="205">
        <v>41078</v>
      </c>
      <c r="C5151" s="81">
        <v>96.554184000000006</v>
      </c>
      <c r="D5151" s="62">
        <f t="shared" si="160"/>
        <v>8.9445574650585766E-2</v>
      </c>
      <c r="E5151">
        <v>-2.5259504703673653E-2</v>
      </c>
      <c r="G5151">
        <v>5144</v>
      </c>
      <c r="H5151">
        <f t="shared" ca="1" si="161"/>
        <v>-5.1286546904423516E-3</v>
      </c>
    </row>
    <row r="5152" spans="2:8" x14ac:dyDescent="0.3">
      <c r="B5152" s="205">
        <v>40609</v>
      </c>
      <c r="C5152" s="81">
        <v>88.626900000000006</v>
      </c>
      <c r="D5152" s="62">
        <f t="shared" si="160"/>
        <v>1.2404018880097096</v>
      </c>
      <c r="E5152">
        <v>-2.5267022718220618E-2</v>
      </c>
      <c r="G5152">
        <v>5145</v>
      </c>
      <c r="H5152">
        <f t="shared" ca="1" si="161"/>
        <v>2.1133600913834719E-2</v>
      </c>
    </row>
    <row r="5153" spans="2:8" x14ac:dyDescent="0.3">
      <c r="B5153" s="205">
        <v>39701</v>
      </c>
      <c r="C5153" s="81">
        <v>39.558483000000003</v>
      </c>
      <c r="D5153" s="62">
        <f t="shared" si="160"/>
        <v>-0.92090763931703901</v>
      </c>
      <c r="E5153">
        <v>-2.5276322952924733E-2</v>
      </c>
      <c r="G5153">
        <v>5146</v>
      </c>
      <c r="H5153">
        <f t="shared" ca="1" si="161"/>
        <v>3.7412294974368515E-2</v>
      </c>
    </row>
    <row r="5154" spans="2:8" x14ac:dyDescent="0.3">
      <c r="B5154" s="205">
        <v>44225</v>
      </c>
      <c r="C5154" s="81">
        <v>500.15554800000001</v>
      </c>
      <c r="D5154" s="62">
        <f t="shared" si="160"/>
        <v>-3.6349046391305019E-2</v>
      </c>
      <c r="E5154">
        <v>-2.5288872993479504E-2</v>
      </c>
      <c r="G5154">
        <v>5147</v>
      </c>
      <c r="H5154">
        <f t="shared" ca="1" si="161"/>
        <v>3.609494502242238E-2</v>
      </c>
    </row>
    <row r="5155" spans="2:8" x14ac:dyDescent="0.3">
      <c r="B5155" s="205">
        <v>44588</v>
      </c>
      <c r="C5155" s="81">
        <v>519.02148399999999</v>
      </c>
      <c r="D5155" s="62">
        <f t="shared" si="160"/>
        <v>2.4791521543204889</v>
      </c>
      <c r="E5155">
        <v>-2.5331652200808401E-2</v>
      </c>
      <c r="G5155">
        <v>5148</v>
      </c>
      <c r="H5155">
        <f t="shared" ca="1" si="161"/>
        <v>3.039426416554359E-2</v>
      </c>
    </row>
    <row r="5156" spans="2:8" x14ac:dyDescent="0.3">
      <c r="B5156" s="205">
        <v>41586</v>
      </c>
      <c r="C5156" s="81">
        <v>149.18045000000001</v>
      </c>
      <c r="D5156" s="62">
        <f t="shared" si="160"/>
        <v>-0.22848559336431337</v>
      </c>
      <c r="E5156">
        <v>-2.5358242648465815E-2</v>
      </c>
      <c r="G5156">
        <v>5149</v>
      </c>
      <c r="H5156">
        <f t="shared" ca="1" si="161"/>
        <v>3.5397308828628612E-2</v>
      </c>
    </row>
    <row r="5157" spans="2:8" x14ac:dyDescent="0.3">
      <c r="B5157" s="205">
        <v>41939</v>
      </c>
      <c r="C5157" s="81">
        <v>193.36054999999999</v>
      </c>
      <c r="D5157" s="62">
        <f t="shared" si="160"/>
        <v>-0.14424155669524086</v>
      </c>
      <c r="E5157">
        <v>-2.5366469179605788E-2</v>
      </c>
      <c r="G5157">
        <v>5150</v>
      </c>
      <c r="H5157">
        <f t="shared" ca="1" si="161"/>
        <v>-1.1912957525563296E-2</v>
      </c>
    </row>
    <row r="5158" spans="2:8" x14ac:dyDescent="0.3">
      <c r="B5158" s="205">
        <v>42410</v>
      </c>
      <c r="C5158" s="81">
        <v>225.95225500000001</v>
      </c>
      <c r="D5158" s="62">
        <f t="shared" si="160"/>
        <v>1.5960400277687916</v>
      </c>
      <c r="E5158">
        <v>-2.5476334715015314E-2</v>
      </c>
      <c r="G5158">
        <v>5151</v>
      </c>
      <c r="H5158">
        <f t="shared" ca="1" si="161"/>
        <v>3.0145389274834851E-2</v>
      </c>
    </row>
    <row r="5159" spans="2:8" x14ac:dyDescent="0.3">
      <c r="B5159" s="205">
        <v>40862</v>
      </c>
      <c r="C5159" s="81">
        <v>87.037277000000003</v>
      </c>
      <c r="D5159" s="62">
        <f t="shared" si="160"/>
        <v>-0.82104085749623434</v>
      </c>
      <c r="E5159">
        <v>-2.5512901738408866E-2</v>
      </c>
      <c r="G5159">
        <v>5152</v>
      </c>
      <c r="H5159">
        <f t="shared" ca="1" si="161"/>
        <v>-2.0524601827292068E-2</v>
      </c>
    </row>
    <row r="5160" spans="2:8" x14ac:dyDescent="0.3">
      <c r="B5160" s="205">
        <v>44249</v>
      </c>
      <c r="C5160" s="81">
        <v>486.35278299999999</v>
      </c>
      <c r="D5160" s="62">
        <f t="shared" si="160"/>
        <v>8.5699931895851664E-2</v>
      </c>
      <c r="E5160">
        <v>-2.5513724044385542E-2</v>
      </c>
      <c r="G5160">
        <v>5153</v>
      </c>
      <c r="H5160">
        <f t="shared" ca="1" si="161"/>
        <v>4.0503518284626554E-2</v>
      </c>
    </row>
    <row r="5161" spans="2:8" x14ac:dyDescent="0.3">
      <c r="B5161" s="205">
        <v>43782</v>
      </c>
      <c r="C5161" s="81">
        <v>447.96243299999998</v>
      </c>
      <c r="D5161" s="62">
        <f t="shared" si="160"/>
        <v>89.473408079791298</v>
      </c>
      <c r="E5161">
        <v>-2.5522517802765692E-2</v>
      </c>
      <c r="G5161">
        <v>5154</v>
      </c>
      <c r="H5161">
        <f t="shared" ca="1" si="161"/>
        <v>-1.3668021766746974E-2</v>
      </c>
    </row>
    <row r="5162" spans="2:8" x14ac:dyDescent="0.3">
      <c r="B5162" s="205">
        <v>37727</v>
      </c>
      <c r="C5162" s="81">
        <v>4.9513160000000003</v>
      </c>
      <c r="D5162" s="62">
        <f t="shared" si="160"/>
        <v>-0.9886081459106788</v>
      </c>
      <c r="E5162">
        <v>-2.5525240060539096E-2</v>
      </c>
      <c r="G5162">
        <v>5155</v>
      </c>
      <c r="H5162">
        <f t="shared" ca="1" si="161"/>
        <v>-3.0522664255137156E-2</v>
      </c>
    </row>
    <row r="5163" spans="2:8" x14ac:dyDescent="0.3">
      <c r="B5163" s="205">
        <v>43993</v>
      </c>
      <c r="C5163" s="81">
        <v>434.63653599999998</v>
      </c>
      <c r="D5163" s="62">
        <f t="shared" si="160"/>
        <v>2.420956983822776</v>
      </c>
      <c r="E5163">
        <v>-2.5546629561692933E-2</v>
      </c>
      <c r="G5163">
        <v>5156</v>
      </c>
      <c r="H5163">
        <f t="shared" ca="1" si="161"/>
        <v>1.6269475288178282E-2</v>
      </c>
    </row>
    <row r="5164" spans="2:8" x14ac:dyDescent="0.3">
      <c r="B5164" s="205">
        <v>41368</v>
      </c>
      <c r="C5164" s="81">
        <v>127.05115499999999</v>
      </c>
      <c r="D5164" s="62">
        <f t="shared" si="160"/>
        <v>1.3050883205475121</v>
      </c>
      <c r="E5164">
        <v>-2.5658589563558546E-2</v>
      </c>
      <c r="G5164">
        <v>5157</v>
      </c>
      <c r="H5164">
        <f t="shared" ca="1" si="161"/>
        <v>-2.096177200619E-2</v>
      </c>
    </row>
    <row r="5165" spans="2:8" x14ac:dyDescent="0.3">
      <c r="B5165" s="205">
        <v>40002</v>
      </c>
      <c r="C5165" s="81">
        <v>55.117694999999998</v>
      </c>
      <c r="D5165" s="62">
        <f t="shared" si="160"/>
        <v>0.82782722675775045</v>
      </c>
      <c r="E5165">
        <v>-2.5739321907421987E-2</v>
      </c>
      <c r="G5165">
        <v>5158</v>
      </c>
      <c r="H5165">
        <f t="shared" ca="1" si="161"/>
        <v>8.8435506902095513E-3</v>
      </c>
    </row>
    <row r="5166" spans="2:8" x14ac:dyDescent="0.3">
      <c r="B5166" s="205">
        <v>38765</v>
      </c>
      <c r="C5166" s="81">
        <v>30.154762000000002</v>
      </c>
      <c r="D5166" s="62">
        <f t="shared" si="160"/>
        <v>0.77182123331365171</v>
      </c>
      <c r="E5166">
        <v>-2.5807721776113599E-2</v>
      </c>
      <c r="G5166">
        <v>5159</v>
      </c>
      <c r="H5166">
        <f t="shared" ca="1" si="161"/>
        <v>-3.4223399470200047E-2</v>
      </c>
    </row>
    <row r="5167" spans="2:8" x14ac:dyDescent="0.3">
      <c r="B5167" s="205">
        <v>38523</v>
      </c>
      <c r="C5167" s="81">
        <v>17.019076999999999</v>
      </c>
      <c r="D5167" s="62">
        <f t="shared" si="160"/>
        <v>-0.93268379721201744</v>
      </c>
      <c r="E5167">
        <v>-2.5853989458733621E-2</v>
      </c>
      <c r="G5167">
        <v>5160</v>
      </c>
      <c r="H5167">
        <f t="shared" ca="1" si="161"/>
        <v>3.0612792652331862E-2</v>
      </c>
    </row>
    <row r="5168" spans="2:8" x14ac:dyDescent="0.3">
      <c r="B5168" s="205">
        <v>42247</v>
      </c>
      <c r="C5168" s="81">
        <v>252.822891</v>
      </c>
      <c r="D5168" s="62">
        <f t="shared" si="160"/>
        <v>4.6518979268444154</v>
      </c>
      <c r="E5168">
        <v>-2.5865164943623824E-2</v>
      </c>
      <c r="G5168">
        <v>5161</v>
      </c>
      <c r="H5168">
        <f t="shared" ca="1" si="161"/>
        <v>-4.7781772091805182E-2</v>
      </c>
    </row>
    <row r="5169" spans="2:8" x14ac:dyDescent="0.3">
      <c r="B5169" s="205">
        <v>39561</v>
      </c>
      <c r="C5169" s="81">
        <v>44.732388</v>
      </c>
      <c r="D5169" s="62">
        <f t="shared" si="160"/>
        <v>-0.35935495629567504</v>
      </c>
      <c r="E5169">
        <v>-2.5866152138909984E-2</v>
      </c>
      <c r="G5169">
        <v>5162</v>
      </c>
      <c r="H5169">
        <f t="shared" ca="1" si="161"/>
        <v>-6.8386663977654518E-3</v>
      </c>
    </row>
    <row r="5170" spans="2:8" x14ac:dyDescent="0.3">
      <c r="B5170" s="205">
        <v>40259</v>
      </c>
      <c r="C5170" s="81">
        <v>69.823982000000001</v>
      </c>
      <c r="D5170" s="62">
        <f t="shared" si="160"/>
        <v>-0.84342278402605042</v>
      </c>
      <c r="E5170">
        <v>-2.5899128441491299E-2</v>
      </c>
      <c r="G5170">
        <v>5163</v>
      </c>
      <c r="H5170">
        <f t="shared" ca="1" si="161"/>
        <v>1.7793912102305747E-4</v>
      </c>
    </row>
    <row r="5171" spans="2:8" x14ac:dyDescent="0.3">
      <c r="B5171" s="205">
        <v>43346</v>
      </c>
      <c r="C5171" s="81">
        <v>445.93960600000003</v>
      </c>
      <c r="D5171" s="62">
        <f t="shared" si="160"/>
        <v>1.2085176828660102</v>
      </c>
      <c r="E5171">
        <v>-2.5900786668925091E-2</v>
      </c>
      <c r="G5171">
        <v>5164</v>
      </c>
      <c r="H5171">
        <f t="shared" ca="1" si="161"/>
        <v>-6.8038593378579168E-3</v>
      </c>
    </row>
    <row r="5172" spans="2:8" x14ac:dyDescent="0.3">
      <c r="B5172" s="205">
        <v>41871</v>
      </c>
      <c r="C5172" s="81">
        <v>201.91806</v>
      </c>
      <c r="D5172" s="62">
        <f t="shared" si="160"/>
        <v>4.1710151979420216</v>
      </c>
      <c r="E5172">
        <v>-2.5913628660582552E-2</v>
      </c>
      <c r="G5172">
        <v>5165</v>
      </c>
      <c r="H5172">
        <f t="shared" ca="1" si="161"/>
        <v>-1.3553831201778065E-2</v>
      </c>
    </row>
    <row r="5173" spans="2:8" x14ac:dyDescent="0.3">
      <c r="B5173" s="205">
        <v>39594</v>
      </c>
      <c r="C5173" s="81">
        <v>39.048050000000003</v>
      </c>
      <c r="D5173" s="62">
        <f t="shared" si="160"/>
        <v>7.2752991495195545</v>
      </c>
      <c r="E5173">
        <v>-2.5926127337893873E-2</v>
      </c>
      <c r="G5173">
        <v>5166</v>
      </c>
      <c r="H5173">
        <f t="shared" ca="1" si="161"/>
        <v>-5.1599142643520286E-2</v>
      </c>
    </row>
    <row r="5174" spans="2:8" x14ac:dyDescent="0.3">
      <c r="B5174" s="205">
        <v>37747</v>
      </c>
      <c r="C5174" s="81">
        <v>4.7186269999999997</v>
      </c>
      <c r="D5174" s="62">
        <f t="shared" si="160"/>
        <v>-0.85597420821903181</v>
      </c>
      <c r="E5174">
        <v>-2.5984269197202394E-2</v>
      </c>
      <c r="G5174">
        <v>5167</v>
      </c>
      <c r="H5174">
        <f t="shared" ca="1" si="161"/>
        <v>-1.4063038647282831E-2</v>
      </c>
    </row>
    <row r="5175" spans="2:8" x14ac:dyDescent="0.3">
      <c r="B5175" s="205">
        <v>39793</v>
      </c>
      <c r="C5175" s="81">
        <v>32.762374999999999</v>
      </c>
      <c r="D5175" s="62">
        <f t="shared" si="160"/>
        <v>-0.92913212641836007</v>
      </c>
      <c r="E5175">
        <v>-2.6048519066378773E-2</v>
      </c>
      <c r="G5175">
        <v>5168</v>
      </c>
      <c r="H5175">
        <f t="shared" ca="1" si="161"/>
        <v>-9.483828467501506E-3</v>
      </c>
    </row>
    <row r="5176" spans="2:8" x14ac:dyDescent="0.3">
      <c r="B5176" s="205">
        <v>43860</v>
      </c>
      <c r="C5176" s="81">
        <v>462.30221599999999</v>
      </c>
      <c r="D5176" s="62">
        <f t="shared" si="160"/>
        <v>68.596261721637362</v>
      </c>
      <c r="E5176">
        <v>-2.6139218640250612E-2</v>
      </c>
      <c r="G5176">
        <v>5169</v>
      </c>
      <c r="H5176">
        <f t="shared" ca="1" si="161"/>
        <v>3.1592100805969053E-2</v>
      </c>
    </row>
    <row r="5177" spans="2:8" x14ac:dyDescent="0.3">
      <c r="B5177" s="205">
        <v>37820</v>
      </c>
      <c r="C5177" s="81">
        <v>6.6426299999999996</v>
      </c>
      <c r="D5177" s="62">
        <f t="shared" si="160"/>
        <v>-0.88222287651691933</v>
      </c>
      <c r="E5177">
        <v>-2.6166114850481956E-2</v>
      </c>
      <c r="G5177">
        <v>5170</v>
      </c>
      <c r="H5177">
        <f t="shared" ca="1" si="161"/>
        <v>1.1929019501794563E-2</v>
      </c>
    </row>
    <row r="5178" spans="2:8" x14ac:dyDescent="0.3">
      <c r="B5178" s="205">
        <v>40018</v>
      </c>
      <c r="C5178" s="81">
        <v>56.400002000000001</v>
      </c>
      <c r="D5178" s="62">
        <f t="shared" si="160"/>
        <v>-0.62377855024577034</v>
      </c>
      <c r="E5178">
        <v>-2.6266444464360314E-2</v>
      </c>
      <c r="G5178">
        <v>5171</v>
      </c>
      <c r="H5178">
        <f t="shared" ca="1" si="161"/>
        <v>9.6637528147897576E-3</v>
      </c>
    </row>
    <row r="5179" spans="2:8" x14ac:dyDescent="0.3">
      <c r="B5179" s="205">
        <v>41485</v>
      </c>
      <c r="C5179" s="81">
        <v>149.91171299999999</v>
      </c>
      <c r="D5179" s="62">
        <f t="shared" si="160"/>
        <v>3.3140165576227578</v>
      </c>
      <c r="E5179">
        <v>-2.62848956383674E-2</v>
      </c>
      <c r="G5179">
        <v>5172</v>
      </c>
      <c r="H5179">
        <f t="shared" ca="1" si="161"/>
        <v>-1.0800178149850976E-3</v>
      </c>
    </row>
    <row r="5180" spans="2:8" x14ac:dyDescent="0.3">
      <c r="B5180" s="205">
        <v>39806</v>
      </c>
      <c r="C5180" s="81">
        <v>34.749915999999999</v>
      </c>
      <c r="D5180" s="62">
        <f t="shared" si="160"/>
        <v>-0.33213644206793358</v>
      </c>
      <c r="E5180">
        <v>-2.6347410954842478E-2</v>
      </c>
      <c r="G5180">
        <v>5173</v>
      </c>
      <c r="H5180">
        <f t="shared" ca="1" si="161"/>
        <v>2.3825704364683058E-2</v>
      </c>
    </row>
    <row r="5181" spans="2:8" x14ac:dyDescent="0.3">
      <c r="B5181" s="205">
        <v>40044</v>
      </c>
      <c r="C5181" s="81">
        <v>52.031460000000003</v>
      </c>
      <c r="D5181" s="62">
        <f t="shared" si="160"/>
        <v>-0.44947458569099213</v>
      </c>
      <c r="E5181">
        <v>-2.6433415415248625E-2</v>
      </c>
      <c r="G5181">
        <v>5174</v>
      </c>
      <c r="H5181">
        <f t="shared" ca="1" si="161"/>
        <v>-2.2486248621409983E-2</v>
      </c>
    </row>
    <row r="5182" spans="2:8" x14ac:dyDescent="0.3">
      <c r="B5182" s="205">
        <v>40799</v>
      </c>
      <c r="C5182" s="81">
        <v>94.512366999999998</v>
      </c>
      <c r="D5182" s="62">
        <f t="shared" si="160"/>
        <v>-0.80029604086832518</v>
      </c>
      <c r="E5182">
        <v>-2.654466194656516E-2</v>
      </c>
      <c r="G5182">
        <v>5175</v>
      </c>
      <c r="H5182">
        <f t="shared" ca="1" si="161"/>
        <v>-1.0828543033831805E-2</v>
      </c>
    </row>
    <row r="5183" spans="2:8" x14ac:dyDescent="0.3">
      <c r="B5183" s="205">
        <v>43938</v>
      </c>
      <c r="C5183" s="81">
        <v>473.26236</v>
      </c>
      <c r="D5183" s="62">
        <f t="shared" si="160"/>
        <v>11.356488583659898</v>
      </c>
      <c r="E5183">
        <v>-2.6613581864909672E-2</v>
      </c>
      <c r="G5183">
        <v>5176</v>
      </c>
      <c r="H5183">
        <f t="shared" ca="1" si="161"/>
        <v>-1.4154929267752435E-2</v>
      </c>
    </row>
    <row r="5184" spans="2:8" x14ac:dyDescent="0.3">
      <c r="B5184" s="205">
        <v>39167</v>
      </c>
      <c r="C5184" s="81">
        <v>38.300716000000001</v>
      </c>
      <c r="D5184" s="62">
        <f t="shared" si="160"/>
        <v>-0.86499927747765593</v>
      </c>
      <c r="E5184">
        <v>-2.6766891370894687E-2</v>
      </c>
      <c r="G5184">
        <v>5177</v>
      </c>
      <c r="H5184">
        <f t="shared" ca="1" si="161"/>
        <v>-1.4047212400766229E-2</v>
      </c>
    </row>
    <row r="5185" spans="2:8" x14ac:dyDescent="0.3">
      <c r="B5185" s="205">
        <v>42948</v>
      </c>
      <c r="C5185" s="81">
        <v>283.70748900000001</v>
      </c>
      <c r="D5185" s="62">
        <f t="shared" si="160"/>
        <v>-0.48922948443468572</v>
      </c>
      <c r="E5185">
        <v>-2.6774333343179624E-2</v>
      </c>
      <c r="G5185">
        <v>5178</v>
      </c>
      <c r="H5185">
        <f t="shared" ca="1" si="161"/>
        <v>1.7701638101204013E-2</v>
      </c>
    </row>
    <row r="5186" spans="2:8" x14ac:dyDescent="0.3">
      <c r="B5186" s="205">
        <v>45441</v>
      </c>
      <c r="C5186" s="81">
        <v>555.45001200000002</v>
      </c>
      <c r="D5186" s="62">
        <f t="shared" si="160"/>
        <v>23.035982182606475</v>
      </c>
      <c r="E5186">
        <v>-2.6892039808522158E-2</v>
      </c>
      <c r="G5186">
        <v>5179</v>
      </c>
      <c r="H5186">
        <f t="shared" ca="1" si="161"/>
        <v>8.6599662363362542E-3</v>
      </c>
    </row>
    <row r="5187" spans="2:8" x14ac:dyDescent="0.3">
      <c r="B5187" s="205">
        <v>38651</v>
      </c>
      <c r="C5187" s="81">
        <v>23.109103999999999</v>
      </c>
      <c r="D5187" s="62">
        <f t="shared" si="160"/>
        <v>-0.35094225156218062</v>
      </c>
      <c r="E5187">
        <v>-2.6976122432455282E-2</v>
      </c>
      <c r="G5187">
        <v>5180</v>
      </c>
      <c r="H5187">
        <f t="shared" ca="1" si="161"/>
        <v>2.5859263907598008E-2</v>
      </c>
    </row>
    <row r="5188" spans="2:8" x14ac:dyDescent="0.3">
      <c r="B5188" s="205">
        <v>39157</v>
      </c>
      <c r="C5188" s="81">
        <v>35.604080000000003</v>
      </c>
      <c r="D5188" s="62">
        <f t="shared" si="160"/>
        <v>0.73561830873335698</v>
      </c>
      <c r="E5188">
        <v>-2.7058182413009325E-2</v>
      </c>
      <c r="G5188">
        <v>5181</v>
      </c>
      <c r="H5188">
        <f t="shared" ca="1" si="161"/>
        <v>4.1950043680197072E-2</v>
      </c>
    </row>
    <row r="5189" spans="2:8" x14ac:dyDescent="0.3">
      <c r="B5189" s="205">
        <v>38618</v>
      </c>
      <c r="C5189" s="81">
        <v>20.513773</v>
      </c>
      <c r="D5189" s="62">
        <f t="shared" si="160"/>
        <v>-0.77826022500123637</v>
      </c>
      <c r="E5189">
        <v>-2.7094859063783106E-2</v>
      </c>
      <c r="G5189">
        <v>5182</v>
      </c>
      <c r="H5189">
        <f t="shared" ca="1" si="161"/>
        <v>-1.4367125894711306E-2</v>
      </c>
    </row>
    <row r="5190" spans="2:8" x14ac:dyDescent="0.3">
      <c r="B5190" s="205">
        <v>40808</v>
      </c>
      <c r="C5190" s="81">
        <v>92.512825000000007</v>
      </c>
      <c r="D5190" s="62">
        <f t="shared" si="160"/>
        <v>-0.83060832112356475</v>
      </c>
      <c r="E5190">
        <v>-2.7102829724511363E-2</v>
      </c>
      <c r="G5190">
        <v>5183</v>
      </c>
      <c r="H5190">
        <f t="shared" ca="1" si="161"/>
        <v>-1.2836306899162896E-2</v>
      </c>
    </row>
    <row r="5191" spans="2:8" x14ac:dyDescent="0.3">
      <c r="B5191" s="205">
        <v>44680</v>
      </c>
      <c r="C5191" s="81">
        <v>546.14739999999995</v>
      </c>
      <c r="D5191" s="62">
        <f t="shared" si="160"/>
        <v>0.33664678754364269</v>
      </c>
      <c r="E5191">
        <v>-2.7173348192687862E-2</v>
      </c>
      <c r="G5191">
        <v>5184</v>
      </c>
      <c r="H5191">
        <f t="shared" ca="1" si="161"/>
        <v>-1.9880556873788061E-4</v>
      </c>
    </row>
    <row r="5192" spans="2:8" x14ac:dyDescent="0.3">
      <c r="B5192" s="205">
        <v>43458</v>
      </c>
      <c r="C5192" s="81">
        <v>408.59515399999998</v>
      </c>
      <c r="D5192" s="62">
        <f t="shared" ref="D5192:D5255" si="162">(C5192-C5193)/C5193</f>
        <v>0.67852730068505873</v>
      </c>
      <c r="E5192">
        <v>-2.7184364908339257E-2</v>
      </c>
      <c r="G5192">
        <v>5185</v>
      </c>
      <c r="H5192">
        <f t="shared" ca="1" si="161"/>
        <v>-5.9816109549896057E-4</v>
      </c>
    </row>
    <row r="5193" spans="2:8" x14ac:dyDescent="0.3">
      <c r="B5193" s="205">
        <v>42300</v>
      </c>
      <c r="C5193" s="81">
        <v>243.424789</v>
      </c>
      <c r="D5193" s="62">
        <f t="shared" si="162"/>
        <v>8.0834415722530242</v>
      </c>
      <c r="E5193">
        <v>-2.7196873503753109E-2</v>
      </c>
      <c r="G5193">
        <v>5186</v>
      </c>
      <c r="H5193">
        <f t="shared" ref="H5193:H5256" ca="1" si="163">_xlfn.NORM.INV(RAND(),N$10,N$11)</f>
        <v>-1.5356124273007969E-2</v>
      </c>
    </row>
    <row r="5194" spans="2:8" x14ac:dyDescent="0.3">
      <c r="B5194" s="205">
        <v>38712</v>
      </c>
      <c r="C5194" s="81">
        <v>26.798739999999999</v>
      </c>
      <c r="D5194" s="62">
        <f t="shared" si="162"/>
        <v>-0.62187302153040558</v>
      </c>
      <c r="E5194">
        <v>-2.720501881267048E-2</v>
      </c>
      <c r="G5194">
        <v>5187</v>
      </c>
      <c r="H5194">
        <f t="shared" ca="1" si="163"/>
        <v>1.3351902904504241E-2</v>
      </c>
    </row>
    <row r="5195" spans="2:8" x14ac:dyDescent="0.3">
      <c r="B5195" s="205">
        <v>40190</v>
      </c>
      <c r="C5195" s="81">
        <v>70.872330000000005</v>
      </c>
      <c r="D5195" s="62">
        <f t="shared" si="162"/>
        <v>0.5628720988583007</v>
      </c>
      <c r="E5195">
        <v>-2.7278245465834117E-2</v>
      </c>
      <c r="G5195">
        <v>5188</v>
      </c>
      <c r="H5195">
        <f t="shared" ca="1" si="163"/>
        <v>3.6337532358876434E-2</v>
      </c>
    </row>
    <row r="5196" spans="2:8" x14ac:dyDescent="0.3">
      <c r="B5196" s="205">
        <v>39575</v>
      </c>
      <c r="C5196" s="81">
        <v>45.347492000000003</v>
      </c>
      <c r="D5196" s="62">
        <f t="shared" si="162"/>
        <v>0.21946901893333737</v>
      </c>
      <c r="E5196">
        <v>-2.7297681582196098E-2</v>
      </c>
      <c r="G5196">
        <v>5189</v>
      </c>
      <c r="H5196">
        <f t="shared" ca="1" si="163"/>
        <v>2.7918962762628341E-2</v>
      </c>
    </row>
    <row r="5197" spans="2:8" x14ac:dyDescent="0.3">
      <c r="B5197" s="205">
        <v>39709</v>
      </c>
      <c r="C5197" s="81">
        <v>37.186259999999997</v>
      </c>
      <c r="D5197" s="62">
        <f t="shared" si="162"/>
        <v>0.17785032257941899</v>
      </c>
      <c r="E5197">
        <v>-2.7389519796483991E-2</v>
      </c>
      <c r="G5197">
        <v>5190</v>
      </c>
      <c r="H5197">
        <f t="shared" ca="1" si="163"/>
        <v>-1.7493665004756666E-3</v>
      </c>
    </row>
    <row r="5198" spans="2:8" x14ac:dyDescent="0.3">
      <c r="B5198" s="205">
        <v>38749</v>
      </c>
      <c r="C5198" s="81">
        <v>31.571294999999999</v>
      </c>
      <c r="D5198" s="62">
        <f t="shared" si="162"/>
        <v>-0.72202838966002814</v>
      </c>
      <c r="E5198">
        <v>-2.7400488621098704E-2</v>
      </c>
      <c r="G5198">
        <v>5191</v>
      </c>
      <c r="H5198">
        <f t="shared" ca="1" si="163"/>
        <v>7.4274368460531797E-3</v>
      </c>
    </row>
    <row r="5199" spans="2:8" x14ac:dyDescent="0.3">
      <c r="B5199" s="205">
        <v>41229</v>
      </c>
      <c r="C5199" s="81">
        <v>113.57740800000001</v>
      </c>
      <c r="D5199" s="62">
        <f t="shared" si="162"/>
        <v>-0.71972592488594911</v>
      </c>
      <c r="E5199">
        <v>-2.7487230555133954E-2</v>
      </c>
      <c r="G5199">
        <v>5192</v>
      </c>
      <c r="H5199">
        <f t="shared" ca="1" si="163"/>
        <v>-1.6231059669476171E-2</v>
      </c>
    </row>
    <row r="5200" spans="2:8" x14ac:dyDescent="0.3">
      <c r="B5200" s="205">
        <v>43514</v>
      </c>
      <c r="C5200" s="81">
        <v>405.23693800000001</v>
      </c>
      <c r="D5200" s="62">
        <f t="shared" si="162"/>
        <v>-0.26219308020255772</v>
      </c>
      <c r="E5200">
        <v>-2.751558695583296E-2</v>
      </c>
      <c r="G5200">
        <v>5193</v>
      </c>
      <c r="H5200">
        <f t="shared" ca="1" si="163"/>
        <v>-4.3465013411057102E-2</v>
      </c>
    </row>
    <row r="5201" spans="2:8" x14ac:dyDescent="0.3">
      <c r="B5201" s="205">
        <v>44837</v>
      </c>
      <c r="C5201" s="81">
        <v>549.24523899999997</v>
      </c>
      <c r="D5201" s="62">
        <f t="shared" si="162"/>
        <v>6.0839577964509832</v>
      </c>
      <c r="E5201">
        <v>-2.7576637690306171E-2</v>
      </c>
      <c r="G5201">
        <v>5194</v>
      </c>
      <c r="H5201">
        <f t="shared" ca="1" si="163"/>
        <v>2.5907488102452834E-2</v>
      </c>
    </row>
    <row r="5202" spans="2:8" x14ac:dyDescent="0.3">
      <c r="B5202" s="205">
        <v>40323</v>
      </c>
      <c r="C5202" s="81">
        <v>77.533669000000003</v>
      </c>
      <c r="D5202" s="62">
        <f t="shared" si="162"/>
        <v>6.5274025554288375</v>
      </c>
      <c r="E5202">
        <v>-2.7663830797384083E-2</v>
      </c>
      <c r="G5202">
        <v>5195</v>
      </c>
      <c r="H5202">
        <f t="shared" ca="1" si="163"/>
        <v>3.9693446682359287E-2</v>
      </c>
    </row>
    <row r="5203" spans="2:8" x14ac:dyDescent="0.3">
      <c r="B5203" s="205">
        <v>38050</v>
      </c>
      <c r="C5203" s="81">
        <v>10.300189</v>
      </c>
      <c r="D5203" s="62">
        <f t="shared" si="162"/>
        <v>-0.98138239674649785</v>
      </c>
      <c r="E5203">
        <v>-2.7706092083605666E-2</v>
      </c>
      <c r="G5203">
        <v>5196</v>
      </c>
      <c r="H5203">
        <f t="shared" ca="1" si="163"/>
        <v>-1.2648036843104903E-2</v>
      </c>
    </row>
    <row r="5204" spans="2:8" x14ac:dyDescent="0.3">
      <c r="B5204" s="205">
        <v>45299</v>
      </c>
      <c r="C5204" s="81">
        <v>553.25</v>
      </c>
      <c r="D5204" s="62">
        <f t="shared" si="162"/>
        <v>0.29853310612090411</v>
      </c>
      <c r="E5204">
        <v>-2.7765553700354328E-2</v>
      </c>
      <c r="G5204">
        <v>5197</v>
      </c>
      <c r="H5204">
        <f t="shared" ca="1" si="163"/>
        <v>3.9210650698453683E-2</v>
      </c>
    </row>
    <row r="5205" spans="2:8" x14ac:dyDescent="0.3">
      <c r="B5205" s="205">
        <v>43454</v>
      </c>
      <c r="C5205" s="81">
        <v>426.05767800000001</v>
      </c>
      <c r="D5205" s="62">
        <f t="shared" si="162"/>
        <v>11.04504116810905</v>
      </c>
      <c r="E5205">
        <v>-2.7911652334757502E-2</v>
      </c>
      <c r="G5205">
        <v>5198</v>
      </c>
      <c r="H5205">
        <f t="shared" ca="1" si="163"/>
        <v>-6.8555298442220447E-3</v>
      </c>
    </row>
    <row r="5206" spans="2:8" x14ac:dyDescent="0.3">
      <c r="B5206" s="205">
        <v>38888</v>
      </c>
      <c r="C5206" s="81">
        <v>35.372039999999998</v>
      </c>
      <c r="D5206" s="62">
        <f t="shared" si="162"/>
        <v>2.152676184282146</v>
      </c>
      <c r="E5206">
        <v>-2.7950673526478786E-2</v>
      </c>
      <c r="G5206">
        <v>5199</v>
      </c>
      <c r="H5206">
        <f t="shared" ca="1" si="163"/>
        <v>1.8961264767329941E-2</v>
      </c>
    </row>
    <row r="5207" spans="2:8" x14ac:dyDescent="0.3">
      <c r="B5207" s="205">
        <v>38309</v>
      </c>
      <c r="C5207" s="81">
        <v>11.219687</v>
      </c>
      <c r="D5207" s="62">
        <f t="shared" si="162"/>
        <v>-0.98062931841317846</v>
      </c>
      <c r="E5207">
        <v>-2.795234788979202E-2</v>
      </c>
      <c r="G5207">
        <v>5200</v>
      </c>
      <c r="H5207">
        <f t="shared" ca="1" si="163"/>
        <v>-1.7698028473518986E-2</v>
      </c>
    </row>
    <row r="5208" spans="2:8" x14ac:dyDescent="0.3">
      <c r="B5208" s="205">
        <v>44432</v>
      </c>
      <c r="C5208" s="81">
        <v>579.20971699999996</v>
      </c>
      <c r="D5208" s="62">
        <f t="shared" si="162"/>
        <v>13.025695044225358</v>
      </c>
      <c r="E5208">
        <v>-2.7955503858976268E-2</v>
      </c>
      <c r="G5208">
        <v>5201</v>
      </c>
      <c r="H5208">
        <f t="shared" ca="1" si="163"/>
        <v>-4.3461122720733353E-2</v>
      </c>
    </row>
    <row r="5209" spans="2:8" x14ac:dyDescent="0.3">
      <c r="B5209" s="205">
        <v>39506</v>
      </c>
      <c r="C5209" s="81">
        <v>41.296329</v>
      </c>
      <c r="D5209" s="62">
        <f t="shared" si="162"/>
        <v>-0.90376635841774866</v>
      </c>
      <c r="E5209">
        <v>-2.7958195568093345E-2</v>
      </c>
      <c r="G5209">
        <v>5202</v>
      </c>
      <c r="H5209">
        <f t="shared" ca="1" si="163"/>
        <v>6.4446090439877922E-3</v>
      </c>
    </row>
    <row r="5210" spans="2:8" x14ac:dyDescent="0.3">
      <c r="B5210" s="205">
        <v>43728</v>
      </c>
      <c r="C5210" s="81">
        <v>429.12570199999999</v>
      </c>
      <c r="D5210" s="62">
        <f t="shared" si="162"/>
        <v>10.161439974127608</v>
      </c>
      <c r="E5210">
        <v>-2.8023218611321361E-2</v>
      </c>
      <c r="G5210">
        <v>5203</v>
      </c>
      <c r="H5210">
        <f t="shared" ca="1" si="163"/>
        <v>5.6235237530586422E-2</v>
      </c>
    </row>
    <row r="5211" spans="2:8" x14ac:dyDescent="0.3">
      <c r="B5211" s="205">
        <v>39702</v>
      </c>
      <c r="C5211" s="81">
        <v>38.447163000000003</v>
      </c>
      <c r="D5211" s="62">
        <f t="shared" si="162"/>
        <v>8.4387967871430242E-2</v>
      </c>
      <c r="E5211">
        <v>-2.8093089413969669E-2</v>
      </c>
      <c r="G5211">
        <v>5204</v>
      </c>
      <c r="H5211">
        <f t="shared" ca="1" si="163"/>
        <v>5.8251227303698083E-3</v>
      </c>
    </row>
    <row r="5212" spans="2:8" x14ac:dyDescent="0.3">
      <c r="B5212" s="205">
        <v>39769</v>
      </c>
      <c r="C5212" s="81">
        <v>35.455173000000002</v>
      </c>
      <c r="D5212" s="62">
        <f t="shared" si="162"/>
        <v>-0.61082394584460786</v>
      </c>
      <c r="E5212">
        <v>-2.8119566778358564E-2</v>
      </c>
      <c r="G5212">
        <v>5205</v>
      </c>
      <c r="H5212">
        <f t="shared" ca="1" si="163"/>
        <v>-2.0580741615684631E-2</v>
      </c>
    </row>
    <row r="5213" spans="2:8" x14ac:dyDescent="0.3">
      <c r="B5213" s="205">
        <v>40962</v>
      </c>
      <c r="C5213" s="81">
        <v>91.103172000000001</v>
      </c>
      <c r="D5213" s="62">
        <f t="shared" si="162"/>
        <v>-0.38857889710251853</v>
      </c>
      <c r="E5213">
        <v>-2.8122416339802014E-2</v>
      </c>
      <c r="G5213">
        <v>5206</v>
      </c>
      <c r="H5213">
        <f t="shared" ca="1" si="163"/>
        <v>-1.5759107128997932E-2</v>
      </c>
    </row>
    <row r="5214" spans="2:8" x14ac:dyDescent="0.3">
      <c r="B5214" s="205">
        <v>41520</v>
      </c>
      <c r="C5214" s="81">
        <v>149.00233499999999</v>
      </c>
      <c r="D5214" s="62">
        <f t="shared" si="162"/>
        <v>-0.60685735307773825</v>
      </c>
      <c r="E5214">
        <v>-2.8173271903106624E-2</v>
      </c>
      <c r="G5214">
        <v>5207</v>
      </c>
      <c r="H5214">
        <f t="shared" ca="1" si="163"/>
        <v>-4.759343068613405E-3</v>
      </c>
    </row>
    <row r="5215" spans="2:8" x14ac:dyDescent="0.3">
      <c r="B5215" s="205">
        <v>43388</v>
      </c>
      <c r="C5215" s="81">
        <v>379.00323500000002</v>
      </c>
      <c r="D5215" s="62">
        <f t="shared" si="162"/>
        <v>-0.27654251148998166</v>
      </c>
      <c r="E5215">
        <v>-2.8196529333273292E-2</v>
      </c>
      <c r="G5215">
        <v>5208</v>
      </c>
      <c r="H5215">
        <f t="shared" ca="1" si="163"/>
        <v>6.3036652959694434E-3</v>
      </c>
    </row>
    <row r="5216" spans="2:8" x14ac:dyDescent="0.3">
      <c r="B5216" s="205">
        <v>44642</v>
      </c>
      <c r="C5216" s="81">
        <v>523.87768600000004</v>
      </c>
      <c r="D5216" s="62">
        <f t="shared" si="162"/>
        <v>11.377616941447766</v>
      </c>
      <c r="E5216">
        <v>-2.8295785205633694E-2</v>
      </c>
      <c r="G5216">
        <v>5209</v>
      </c>
      <c r="H5216">
        <f t="shared" ca="1" si="163"/>
        <v>1.7349614875296619E-2</v>
      </c>
    </row>
    <row r="5217" spans="2:8" x14ac:dyDescent="0.3">
      <c r="B5217" s="205">
        <v>39281</v>
      </c>
      <c r="C5217" s="81">
        <v>42.324599999999997</v>
      </c>
      <c r="D5217" s="62">
        <f t="shared" si="162"/>
        <v>-0.11272376212369893</v>
      </c>
      <c r="E5217">
        <v>-2.8530375783839417E-2</v>
      </c>
      <c r="G5217">
        <v>5210</v>
      </c>
      <c r="H5217">
        <f t="shared" ca="1" si="163"/>
        <v>5.8963779291480709E-2</v>
      </c>
    </row>
    <row r="5218" spans="2:8" x14ac:dyDescent="0.3">
      <c r="B5218" s="205">
        <v>39961</v>
      </c>
      <c r="C5218" s="81">
        <v>47.701717000000002</v>
      </c>
      <c r="D5218" s="62">
        <f t="shared" si="162"/>
        <v>7.1626134275804612</v>
      </c>
      <c r="E5218">
        <v>-2.8533865984451724E-2</v>
      </c>
      <c r="G5218">
        <v>5211</v>
      </c>
      <c r="H5218">
        <f t="shared" ca="1" si="163"/>
        <v>-5.7664141011326303E-2</v>
      </c>
    </row>
    <row r="5219" spans="2:8" x14ac:dyDescent="0.3">
      <c r="B5219" s="205">
        <v>37648</v>
      </c>
      <c r="C5219" s="81">
        <v>5.8439269999999999</v>
      </c>
      <c r="D5219" s="62">
        <f t="shared" si="162"/>
        <v>-0.41439439366816555</v>
      </c>
      <c r="E5219">
        <v>-2.8534899621499601E-2</v>
      </c>
      <c r="G5219">
        <v>5212</v>
      </c>
      <c r="H5219">
        <f t="shared" ca="1" si="163"/>
        <v>-2.0540266915640894E-3</v>
      </c>
    </row>
    <row r="5220" spans="2:8" x14ac:dyDescent="0.3">
      <c r="B5220" s="205">
        <v>38104</v>
      </c>
      <c r="C5220" s="81">
        <v>9.9792880000000004</v>
      </c>
      <c r="D5220" s="62">
        <f t="shared" si="162"/>
        <v>-0.96067112723373638</v>
      </c>
      <c r="E5220">
        <v>-2.8571667760655957E-2</v>
      </c>
      <c r="G5220">
        <v>5213</v>
      </c>
      <c r="H5220">
        <f t="shared" ca="1" si="163"/>
        <v>5.1965030905856052E-2</v>
      </c>
    </row>
    <row r="5221" spans="2:8" x14ac:dyDescent="0.3">
      <c r="B5221" s="205">
        <v>42660</v>
      </c>
      <c r="C5221" s="81">
        <v>253.739487</v>
      </c>
      <c r="D5221" s="62">
        <f t="shared" si="162"/>
        <v>1.1217603743956459E-2</v>
      </c>
      <c r="E5221">
        <v>-2.8581793164914E-2</v>
      </c>
      <c r="G5221">
        <v>5214</v>
      </c>
      <c r="H5221">
        <f t="shared" ca="1" si="163"/>
        <v>6.7418888795950701E-3</v>
      </c>
    </row>
    <row r="5222" spans="2:8" x14ac:dyDescent="0.3">
      <c r="B5222" s="205">
        <v>42290</v>
      </c>
      <c r="C5222" s="81">
        <v>250.924713</v>
      </c>
      <c r="D5222" s="62">
        <f t="shared" si="162"/>
        <v>-0.59438736968494266</v>
      </c>
      <c r="E5222">
        <v>-2.8673979503509233E-2</v>
      </c>
      <c r="G5222">
        <v>5215</v>
      </c>
      <c r="H5222">
        <f t="shared" ca="1" si="163"/>
        <v>-6.569686544395938E-3</v>
      </c>
    </row>
    <row r="5223" spans="2:8" x14ac:dyDescent="0.3">
      <c r="B5223" s="205">
        <v>44466</v>
      </c>
      <c r="C5223" s="81">
        <v>618.63140899999996</v>
      </c>
      <c r="D5223" s="62">
        <f t="shared" si="162"/>
        <v>6.0677511461719993</v>
      </c>
      <c r="E5223">
        <v>-2.868532232121692E-2</v>
      </c>
      <c r="G5223">
        <v>5216</v>
      </c>
      <c r="H5223">
        <f t="shared" ca="1" si="163"/>
        <v>-1.2814152101625609E-2</v>
      </c>
    </row>
    <row r="5224" spans="2:8" x14ac:dyDescent="0.3">
      <c r="B5224" s="205">
        <v>40870</v>
      </c>
      <c r="C5224" s="81">
        <v>87.528747999999993</v>
      </c>
      <c r="D5224" s="62">
        <f t="shared" si="162"/>
        <v>2.8963408060043236</v>
      </c>
      <c r="E5224">
        <v>-2.8755765187623149E-2</v>
      </c>
      <c r="G5224">
        <v>5217</v>
      </c>
      <c r="H5224">
        <f t="shared" ca="1" si="163"/>
        <v>-1.0345359132593112E-2</v>
      </c>
    </row>
    <row r="5225" spans="2:8" x14ac:dyDescent="0.3">
      <c r="B5225" s="205">
        <v>38630</v>
      </c>
      <c r="C5225" s="81">
        <v>22.464345999999999</v>
      </c>
      <c r="D5225" s="62">
        <f t="shared" si="162"/>
        <v>-0.91664030669719954</v>
      </c>
      <c r="E5225">
        <v>-2.8758198023140041E-2</v>
      </c>
      <c r="G5225">
        <v>5218</v>
      </c>
      <c r="H5225">
        <f t="shared" ca="1" si="163"/>
        <v>1.5701861021930729E-2</v>
      </c>
    </row>
    <row r="5226" spans="2:8" x14ac:dyDescent="0.3">
      <c r="B5226" s="205">
        <v>42521</v>
      </c>
      <c r="C5226" s="81">
        <v>269.48690800000003</v>
      </c>
      <c r="D5226" s="62">
        <f t="shared" si="162"/>
        <v>6.0049882878444043</v>
      </c>
      <c r="E5226">
        <v>-2.8829975497901648E-2</v>
      </c>
      <c r="G5226">
        <v>5219</v>
      </c>
      <c r="H5226">
        <f t="shared" ca="1" si="163"/>
        <v>3.4207523287685747E-2</v>
      </c>
    </row>
    <row r="5227" spans="2:8" x14ac:dyDescent="0.3">
      <c r="B5227" s="205">
        <v>38902</v>
      </c>
      <c r="C5227" s="81">
        <v>38.470714999999998</v>
      </c>
      <c r="D5227" s="62">
        <f t="shared" si="162"/>
        <v>-0.84869471391081641</v>
      </c>
      <c r="E5227">
        <v>-2.9014315147271826E-2</v>
      </c>
      <c r="G5227">
        <v>5220</v>
      </c>
      <c r="H5227">
        <f t="shared" ca="1" si="163"/>
        <v>-1.8802290027655597E-3</v>
      </c>
    </row>
    <row r="5228" spans="2:8" x14ac:dyDescent="0.3">
      <c r="B5228" s="205">
        <v>42109</v>
      </c>
      <c r="C5228" s="81">
        <v>254.25889599999999</v>
      </c>
      <c r="D5228" s="62">
        <f t="shared" si="162"/>
        <v>9.5820148416877746</v>
      </c>
      <c r="E5228">
        <v>-2.9090556600713195E-2</v>
      </c>
      <c r="G5228">
        <v>5221</v>
      </c>
      <c r="H5228">
        <f t="shared" ca="1" si="163"/>
        <v>4.0023190495981617E-2</v>
      </c>
    </row>
    <row r="5229" spans="2:8" x14ac:dyDescent="0.3">
      <c r="B5229" s="205">
        <v>38685</v>
      </c>
      <c r="C5229" s="81">
        <v>24.027456000000001</v>
      </c>
      <c r="D5229" s="62">
        <f t="shared" si="162"/>
        <v>-0.73522222414334082</v>
      </c>
      <c r="E5229">
        <v>-2.911790932528548E-2</v>
      </c>
      <c r="G5229">
        <v>5222</v>
      </c>
      <c r="H5229">
        <f t="shared" ca="1" si="163"/>
        <v>1.2631965834340082E-2</v>
      </c>
    </row>
    <row r="5230" spans="2:8" x14ac:dyDescent="0.3">
      <c r="B5230" s="205">
        <v>40906</v>
      </c>
      <c r="C5230" s="81">
        <v>90.745743000000004</v>
      </c>
      <c r="D5230" s="62">
        <f t="shared" si="162"/>
        <v>-0.33739493876541049</v>
      </c>
      <c r="E5230">
        <v>-2.9158877284846663E-2</v>
      </c>
      <c r="G5230">
        <v>5223</v>
      </c>
      <c r="H5230">
        <f t="shared" ca="1" si="163"/>
        <v>1.2624488537176737E-2</v>
      </c>
    </row>
    <row r="5231" spans="2:8" x14ac:dyDescent="0.3">
      <c r="B5231" s="205">
        <v>41445</v>
      </c>
      <c r="C5231" s="81">
        <v>136.952988</v>
      </c>
      <c r="D5231" s="62">
        <f t="shared" si="162"/>
        <v>-0.62775506409907067</v>
      </c>
      <c r="E5231">
        <v>-2.9166904437017967E-2</v>
      </c>
      <c r="G5231">
        <v>5224</v>
      </c>
      <c r="H5231">
        <f t="shared" ca="1" si="163"/>
        <v>2.5785015182577791E-2</v>
      </c>
    </row>
    <row r="5232" spans="2:8" x14ac:dyDescent="0.3">
      <c r="B5232" s="205">
        <v>43404</v>
      </c>
      <c r="C5232" s="81">
        <v>367.91095000000001</v>
      </c>
      <c r="D5232" s="62">
        <f t="shared" si="162"/>
        <v>22.542214624891987</v>
      </c>
      <c r="E5232">
        <v>-2.9266992932131579E-2</v>
      </c>
      <c r="G5232">
        <v>5225</v>
      </c>
      <c r="H5232">
        <f t="shared" ca="1" si="163"/>
        <v>-1.9880786382105217E-2</v>
      </c>
    </row>
    <row r="5233" spans="2:8" x14ac:dyDescent="0.3">
      <c r="B5233" s="205">
        <v>38471</v>
      </c>
      <c r="C5233" s="81">
        <v>15.627712000000001</v>
      </c>
      <c r="D5233" s="62">
        <f t="shared" si="162"/>
        <v>-0.56412701452377978</v>
      </c>
      <c r="E5233">
        <v>-2.9308552211373119E-2</v>
      </c>
      <c r="G5233">
        <v>5226</v>
      </c>
      <c r="H5233">
        <f t="shared" ca="1" si="163"/>
        <v>-7.1849541721246954E-2</v>
      </c>
    </row>
    <row r="5234" spans="2:8" x14ac:dyDescent="0.3">
      <c r="B5234" s="205">
        <v>38859</v>
      </c>
      <c r="C5234" s="81">
        <v>35.853821000000003</v>
      </c>
      <c r="D5234" s="62">
        <f t="shared" si="162"/>
        <v>-0.90467819623501144</v>
      </c>
      <c r="E5234">
        <v>-2.9319731504609564E-2</v>
      </c>
      <c r="G5234">
        <v>5227</v>
      </c>
      <c r="H5234">
        <f t="shared" ca="1" si="163"/>
        <v>4.1751603272800315E-2</v>
      </c>
    </row>
    <row r="5235" spans="2:8" x14ac:dyDescent="0.3">
      <c r="B5235" s="205">
        <v>43384</v>
      </c>
      <c r="C5235" s="81">
        <v>376.13452100000001</v>
      </c>
      <c r="D5235" s="62">
        <f t="shared" si="162"/>
        <v>46.450261400326632</v>
      </c>
      <c r="E5235">
        <v>-2.9364667703273357E-2</v>
      </c>
      <c r="G5235">
        <v>5228</v>
      </c>
      <c r="H5235">
        <f t="shared" ca="1" si="163"/>
        <v>-3.5682511542223933E-2</v>
      </c>
    </row>
    <row r="5236" spans="2:8" x14ac:dyDescent="0.3">
      <c r="B5236" s="205">
        <v>37917</v>
      </c>
      <c r="C5236" s="81">
        <v>7.9269220000000002</v>
      </c>
      <c r="D5236" s="62">
        <f t="shared" si="162"/>
        <v>-0.88496152043270104</v>
      </c>
      <c r="E5236">
        <v>-2.9453504831292634E-2</v>
      </c>
      <c r="G5236">
        <v>5229</v>
      </c>
      <c r="H5236">
        <f t="shared" ca="1" si="163"/>
        <v>1.446905722822649E-2</v>
      </c>
    </row>
    <row r="5237" spans="2:8" x14ac:dyDescent="0.3">
      <c r="B5237" s="205">
        <v>40147</v>
      </c>
      <c r="C5237" s="81">
        <v>68.906700000000001</v>
      </c>
      <c r="D5237" s="62">
        <f t="shared" si="162"/>
        <v>-0.16417526566635082</v>
      </c>
      <c r="E5237">
        <v>-2.9529189120764548E-2</v>
      </c>
      <c r="G5237">
        <v>5230</v>
      </c>
      <c r="H5237">
        <f t="shared" ca="1" si="163"/>
        <v>-2.1987973324271846E-2</v>
      </c>
    </row>
    <row r="5238" spans="2:8" x14ac:dyDescent="0.3">
      <c r="B5238" s="205">
        <v>40505</v>
      </c>
      <c r="C5238" s="81">
        <v>82.441565999999995</v>
      </c>
      <c r="D5238" s="62">
        <f t="shared" si="162"/>
        <v>-0.82068391500062221</v>
      </c>
      <c r="E5238">
        <v>-2.9640917226623438E-2</v>
      </c>
      <c r="G5238">
        <v>5231</v>
      </c>
      <c r="H5238">
        <f t="shared" ca="1" si="163"/>
        <v>2.6117161491491559E-2</v>
      </c>
    </row>
    <row r="5239" spans="2:8" x14ac:dyDescent="0.3">
      <c r="B5239" s="205">
        <v>44074</v>
      </c>
      <c r="C5239" s="81">
        <v>459.75555400000002</v>
      </c>
      <c r="D5239" s="62">
        <f t="shared" si="162"/>
        <v>2.0163230870693671</v>
      </c>
      <c r="E5239">
        <v>-2.9646301727975662E-2</v>
      </c>
      <c r="G5239">
        <v>5232</v>
      </c>
      <c r="H5239">
        <f t="shared" ca="1" si="163"/>
        <v>1.5797166568424222E-2</v>
      </c>
    </row>
    <row r="5240" spans="2:8" x14ac:dyDescent="0.3">
      <c r="B5240" s="205">
        <v>41641</v>
      </c>
      <c r="C5240" s="81">
        <v>152.422516</v>
      </c>
      <c r="D5240" s="62">
        <f t="shared" si="162"/>
        <v>17.573667283382179</v>
      </c>
      <c r="E5240">
        <v>-2.9651346025545606E-2</v>
      </c>
      <c r="G5240">
        <v>5233</v>
      </c>
      <c r="H5240">
        <f t="shared" ca="1" si="163"/>
        <v>-5.1322310228965823E-4</v>
      </c>
    </row>
    <row r="5241" spans="2:8" x14ac:dyDescent="0.3">
      <c r="B5241" s="205">
        <v>38173</v>
      </c>
      <c r="C5241" s="81">
        <v>8.2063769999999998</v>
      </c>
      <c r="D5241" s="62">
        <f t="shared" si="162"/>
        <v>-0.96704556264108998</v>
      </c>
      <c r="E5241">
        <v>-2.9675019914632922E-2</v>
      </c>
      <c r="G5241">
        <v>5234</v>
      </c>
      <c r="H5241">
        <f t="shared" ca="1" si="163"/>
        <v>2.2956064101694235E-2</v>
      </c>
    </row>
    <row r="5242" spans="2:8" x14ac:dyDescent="0.3">
      <c r="B5242" s="205">
        <v>42376</v>
      </c>
      <c r="C5242" s="81">
        <v>249.02191199999999</v>
      </c>
      <c r="D5242" s="62">
        <f t="shared" si="162"/>
        <v>-1.809082202950394E-2</v>
      </c>
      <c r="E5242">
        <v>-2.9720691024797179E-2</v>
      </c>
      <c r="G5242">
        <v>5235</v>
      </c>
      <c r="H5242">
        <f t="shared" ca="1" si="163"/>
        <v>2.0466152096699372E-2</v>
      </c>
    </row>
    <row r="5243" spans="2:8" x14ac:dyDescent="0.3">
      <c r="B5243" s="205">
        <v>42263</v>
      </c>
      <c r="C5243" s="81">
        <v>253.60992400000001</v>
      </c>
      <c r="D5243" s="62">
        <f t="shared" si="162"/>
        <v>25.889938149200656</v>
      </c>
      <c r="E5243">
        <v>-2.9755804218595867E-2</v>
      </c>
      <c r="G5243">
        <v>5236</v>
      </c>
      <c r="H5243">
        <f t="shared" ca="1" si="163"/>
        <v>9.4261736881458072E-3</v>
      </c>
    </row>
    <row r="5244" spans="2:8" x14ac:dyDescent="0.3">
      <c r="B5244" s="205">
        <v>38141</v>
      </c>
      <c r="C5244" s="81">
        <v>9.4314060000000008</v>
      </c>
      <c r="D5244" s="62">
        <f t="shared" si="162"/>
        <v>-0.12586136856356117</v>
      </c>
      <c r="E5244">
        <v>-3.0180838654375375E-2</v>
      </c>
      <c r="G5244">
        <v>5237</v>
      </c>
      <c r="H5244">
        <f t="shared" ca="1" si="163"/>
        <v>2.1802593633838414E-2</v>
      </c>
    </row>
    <row r="5245" spans="2:8" x14ac:dyDescent="0.3">
      <c r="B5245" s="205">
        <v>38037</v>
      </c>
      <c r="C5245" s="81">
        <v>10.789370999999999</v>
      </c>
      <c r="D5245" s="62">
        <f t="shared" si="162"/>
        <v>-0.97996952654558844</v>
      </c>
      <c r="E5245">
        <v>-3.024979129830796E-2</v>
      </c>
      <c r="G5245">
        <v>5238</v>
      </c>
      <c r="H5245">
        <f t="shared" ca="1" si="163"/>
        <v>2.6817155272398249E-2</v>
      </c>
    </row>
    <row r="5246" spans="2:8" x14ac:dyDescent="0.3">
      <c r="B5246" s="205">
        <v>44820</v>
      </c>
      <c r="C5246" s="81">
        <v>538.64782700000001</v>
      </c>
      <c r="D5246" s="62">
        <f t="shared" si="162"/>
        <v>0.26230319854461731</v>
      </c>
      <c r="E5246">
        <v>-3.0259910547853552E-2</v>
      </c>
      <c r="G5246">
        <v>5239</v>
      </c>
      <c r="H5246">
        <f t="shared" ca="1" si="163"/>
        <v>-2.8224758142203574E-2</v>
      </c>
    </row>
    <row r="5247" spans="2:8" x14ac:dyDescent="0.3">
      <c r="B5247" s="205">
        <v>43958</v>
      </c>
      <c r="C5247" s="81">
        <v>426.71826199999998</v>
      </c>
      <c r="D5247" s="62">
        <f t="shared" si="162"/>
        <v>9.429871271028416</v>
      </c>
      <c r="E5247">
        <v>-3.0283090293217591E-2</v>
      </c>
      <c r="G5247">
        <v>5240</v>
      </c>
      <c r="H5247">
        <f t="shared" ca="1" si="163"/>
        <v>2.4333951520415717E-2</v>
      </c>
    </row>
    <row r="5248" spans="2:8" x14ac:dyDescent="0.3">
      <c r="B5248" s="205">
        <v>39192</v>
      </c>
      <c r="C5248" s="81">
        <v>40.913089999999997</v>
      </c>
      <c r="D5248" s="62">
        <f t="shared" si="162"/>
        <v>1.1500417747047636E-2</v>
      </c>
      <c r="E5248">
        <v>-3.0454579137569878E-2</v>
      </c>
      <c r="G5248">
        <v>5241</v>
      </c>
      <c r="H5248">
        <f t="shared" ca="1" si="163"/>
        <v>-1.922691666722558E-3</v>
      </c>
    </row>
    <row r="5249" spans="2:8" x14ac:dyDescent="0.3">
      <c r="B5249" s="205">
        <v>39524</v>
      </c>
      <c r="C5249" s="81">
        <v>40.447921999999998</v>
      </c>
      <c r="D5249" s="62">
        <f t="shared" si="162"/>
        <v>1.0572770262524069</v>
      </c>
      <c r="E5249">
        <v>-3.050336909597462E-2</v>
      </c>
      <c r="G5249">
        <v>5242</v>
      </c>
      <c r="H5249">
        <f t="shared" ca="1" si="163"/>
        <v>-2.8817362143159948E-2</v>
      </c>
    </row>
    <row r="5250" spans="2:8" x14ac:dyDescent="0.3">
      <c r="B5250" s="205">
        <v>38587</v>
      </c>
      <c r="C5250" s="81">
        <v>19.660902</v>
      </c>
      <c r="D5250" s="62">
        <f t="shared" si="162"/>
        <v>-0.92268774916180418</v>
      </c>
      <c r="E5250">
        <v>-3.0583442671206808E-2</v>
      </c>
      <c r="G5250">
        <v>5243</v>
      </c>
      <c r="H5250">
        <f t="shared" ca="1" si="163"/>
        <v>-5.3359874407235365E-2</v>
      </c>
    </row>
    <row r="5251" spans="2:8" x14ac:dyDescent="0.3">
      <c r="B5251" s="205">
        <v>42082</v>
      </c>
      <c r="C5251" s="81">
        <v>254.30512999999999</v>
      </c>
      <c r="D5251" s="62">
        <f t="shared" si="162"/>
        <v>-0.37702584542201567</v>
      </c>
      <c r="E5251">
        <v>-3.062294865628197E-2</v>
      </c>
      <c r="G5251">
        <v>5244</v>
      </c>
      <c r="H5251">
        <f t="shared" ca="1" si="163"/>
        <v>-7.6383762106271959E-3</v>
      </c>
    </row>
    <row r="5252" spans="2:8" x14ac:dyDescent="0.3">
      <c r="B5252" s="205">
        <v>43539</v>
      </c>
      <c r="C5252" s="81">
        <v>408.211365</v>
      </c>
      <c r="D5252" s="62">
        <f t="shared" si="162"/>
        <v>9.2195953908955257</v>
      </c>
      <c r="E5252">
        <v>-3.0644734100145243E-2</v>
      </c>
      <c r="G5252">
        <v>5245</v>
      </c>
      <c r="H5252">
        <f t="shared" ca="1" si="163"/>
        <v>2.7777389820715724E-2</v>
      </c>
    </row>
    <row r="5253" spans="2:8" x14ac:dyDescent="0.3">
      <c r="B5253" s="205">
        <v>39199</v>
      </c>
      <c r="C5253" s="81">
        <v>39.943984999999998</v>
      </c>
      <c r="D5253" s="62">
        <f t="shared" si="162"/>
        <v>-0.80718798574101913</v>
      </c>
      <c r="E5253">
        <v>-3.0674913471978552E-2</v>
      </c>
      <c r="G5253">
        <v>5246</v>
      </c>
      <c r="H5253">
        <f t="shared" ca="1" si="163"/>
        <v>-1.8893813597499413E-2</v>
      </c>
    </row>
    <row r="5254" spans="2:8" x14ac:dyDescent="0.3">
      <c r="B5254" s="205">
        <v>42010</v>
      </c>
      <c r="C5254" s="81">
        <v>207.165436</v>
      </c>
      <c r="D5254" s="62">
        <f t="shared" si="162"/>
        <v>19.029071749975373</v>
      </c>
      <c r="E5254">
        <v>-3.0675997598707323E-2</v>
      </c>
      <c r="G5254">
        <v>5247</v>
      </c>
      <c r="H5254">
        <f t="shared" ca="1" si="163"/>
        <v>2.5402148906930072E-2</v>
      </c>
    </row>
    <row r="5255" spans="2:8" x14ac:dyDescent="0.3">
      <c r="B5255" s="205">
        <v>38042</v>
      </c>
      <c r="C5255" s="81">
        <v>10.343237</v>
      </c>
      <c r="D5255" s="62">
        <f t="shared" si="162"/>
        <v>-0.94983779399287138</v>
      </c>
      <c r="E5255">
        <v>-3.0803222048641773E-2</v>
      </c>
      <c r="G5255">
        <v>5248</v>
      </c>
      <c r="H5255">
        <f t="shared" ca="1" si="163"/>
        <v>-1.3498805457853723E-2</v>
      </c>
    </row>
    <row r="5256" spans="2:8" x14ac:dyDescent="0.3">
      <c r="B5256" s="205">
        <v>41989</v>
      </c>
      <c r="C5256" s="81">
        <v>206.19581600000001</v>
      </c>
      <c r="D5256" s="62">
        <f t="shared" ref="D5256:D5319" si="164">(C5256-C5257)/C5257</f>
        <v>3.9908526851199171</v>
      </c>
      <c r="E5256">
        <v>-3.0816081779800358E-2</v>
      </c>
      <c r="G5256">
        <v>5249</v>
      </c>
      <c r="H5256">
        <f t="shared" ca="1" si="163"/>
        <v>7.487584550506971E-3</v>
      </c>
    </row>
    <row r="5257" spans="2:8" x14ac:dyDescent="0.3">
      <c r="B5257" s="205">
        <v>39113</v>
      </c>
      <c r="C5257" s="81">
        <v>41.314746999999997</v>
      </c>
      <c r="D5257" s="62">
        <f t="shared" si="164"/>
        <v>-0.40922553562080122</v>
      </c>
      <c r="E5257">
        <v>-3.0867351235292318E-2</v>
      </c>
      <c r="G5257">
        <v>5250</v>
      </c>
      <c r="H5257">
        <f t="shared" ref="H5257:H5320" ca="1" si="165">_xlfn.NORM.INV(RAND(),N$10,N$11)</f>
        <v>-2.1296281436273688E-2</v>
      </c>
    </row>
    <row r="5258" spans="2:8" x14ac:dyDescent="0.3">
      <c r="B5258" s="205">
        <v>40266</v>
      </c>
      <c r="C5258" s="81">
        <v>69.933197000000007</v>
      </c>
      <c r="D5258" s="62">
        <f t="shared" si="164"/>
        <v>1.2296290153645757</v>
      </c>
      <c r="E5258">
        <v>-3.08717872193837E-2</v>
      </c>
      <c r="G5258">
        <v>5251</v>
      </c>
      <c r="H5258">
        <f t="shared" ca="1" si="165"/>
        <v>3.6605481052695357E-3</v>
      </c>
    </row>
    <row r="5259" spans="2:8" x14ac:dyDescent="0.3">
      <c r="B5259" s="205">
        <v>38783</v>
      </c>
      <c r="C5259" s="81">
        <v>31.365396</v>
      </c>
      <c r="D5259" s="62">
        <f t="shared" si="164"/>
        <v>2.7762476599659838</v>
      </c>
      <c r="E5259">
        <v>-3.0916239593410666E-2</v>
      </c>
      <c r="G5259">
        <v>5252</v>
      </c>
      <c r="H5259">
        <f t="shared" ca="1" si="165"/>
        <v>4.1794235972715171E-2</v>
      </c>
    </row>
    <row r="5260" spans="2:8" x14ac:dyDescent="0.3">
      <c r="B5260" s="205">
        <v>38168</v>
      </c>
      <c r="C5260" s="81">
        <v>8.3059689999999993</v>
      </c>
      <c r="D5260" s="62">
        <f t="shared" si="164"/>
        <v>-0.96615892712886897</v>
      </c>
      <c r="E5260">
        <v>-3.1133666492707261E-2</v>
      </c>
      <c r="G5260">
        <v>5253</v>
      </c>
      <c r="H5260">
        <f t="shared" ca="1" si="165"/>
        <v>5.7255011203045943E-2</v>
      </c>
    </row>
    <row r="5261" spans="2:8" x14ac:dyDescent="0.3">
      <c r="B5261" s="205">
        <v>42073</v>
      </c>
      <c r="C5261" s="81">
        <v>245.44047499999999</v>
      </c>
      <c r="D5261" s="62">
        <f t="shared" si="164"/>
        <v>3.5111658384292282E-2</v>
      </c>
      <c r="E5261">
        <v>-3.1164695911946882E-2</v>
      </c>
      <c r="G5261">
        <v>5254</v>
      </c>
      <c r="H5261">
        <f t="shared" ca="1" si="165"/>
        <v>1.4728849052236526E-2</v>
      </c>
    </row>
    <row r="5262" spans="2:8" x14ac:dyDescent="0.3">
      <c r="B5262" s="205">
        <v>42381</v>
      </c>
      <c r="C5262" s="81">
        <v>237.11497499999999</v>
      </c>
      <c r="D5262" s="62">
        <f t="shared" si="164"/>
        <v>19.08688873235678</v>
      </c>
      <c r="E5262">
        <v>-3.1166931820470492E-2</v>
      </c>
      <c r="G5262">
        <v>5255</v>
      </c>
      <c r="H5262">
        <f t="shared" ca="1" si="165"/>
        <v>-5.8975152770007139E-3</v>
      </c>
    </row>
    <row r="5263" spans="2:8" x14ac:dyDescent="0.3">
      <c r="B5263" s="205">
        <v>38299</v>
      </c>
      <c r="C5263" s="81">
        <v>11.804465</v>
      </c>
      <c r="D5263" s="62">
        <f t="shared" si="164"/>
        <v>-0.79214277460997573</v>
      </c>
      <c r="E5263">
        <v>-3.1436062652229542E-2</v>
      </c>
      <c r="G5263">
        <v>5256</v>
      </c>
      <c r="H5263">
        <f t="shared" ca="1" si="165"/>
        <v>-2.4673864384133944E-2</v>
      </c>
    </row>
    <row r="5264" spans="2:8" x14ac:dyDescent="0.3">
      <c r="B5264" s="205">
        <v>40015</v>
      </c>
      <c r="C5264" s="81">
        <v>56.791218000000001</v>
      </c>
      <c r="D5264" s="62">
        <f t="shared" si="164"/>
        <v>-0.78293014814078532</v>
      </c>
      <c r="E5264">
        <v>-3.1504835260612728E-2</v>
      </c>
      <c r="G5264">
        <v>5257</v>
      </c>
      <c r="H5264">
        <f t="shared" ca="1" si="165"/>
        <v>-2.4891704507794613E-3</v>
      </c>
    </row>
    <row r="5265" spans="2:8" x14ac:dyDescent="0.3">
      <c r="B5265" s="205">
        <v>42494</v>
      </c>
      <c r="C5265" s="81">
        <v>261.626465</v>
      </c>
      <c r="D5265" s="62">
        <f t="shared" si="164"/>
        <v>-0.53709142863295145</v>
      </c>
      <c r="E5265">
        <v>-3.1508321844701745E-2</v>
      </c>
      <c r="G5265">
        <v>5258</v>
      </c>
      <c r="H5265">
        <f t="shared" ca="1" si="165"/>
        <v>1.7911875181127399E-2</v>
      </c>
    </row>
    <row r="5266" spans="2:8" x14ac:dyDescent="0.3">
      <c r="B5266" s="205">
        <v>44531</v>
      </c>
      <c r="C5266" s="81">
        <v>565.17956500000003</v>
      </c>
      <c r="D5266" s="62">
        <f t="shared" si="164"/>
        <v>0.38971900198496529</v>
      </c>
      <c r="E5266">
        <v>-3.1683525162900322E-2</v>
      </c>
      <c r="G5266">
        <v>5259</v>
      </c>
      <c r="H5266">
        <f t="shared" ca="1" si="165"/>
        <v>-3.3301763641635333E-2</v>
      </c>
    </row>
    <row r="5267" spans="2:8" x14ac:dyDescent="0.3">
      <c r="B5267" s="205">
        <v>43376</v>
      </c>
      <c r="C5267" s="81">
        <v>406.686218</v>
      </c>
      <c r="D5267" s="62">
        <f t="shared" si="164"/>
        <v>1.4420849593459542</v>
      </c>
      <c r="E5267">
        <v>-3.1758718876094633E-2</v>
      </c>
      <c r="G5267">
        <v>5260</v>
      </c>
      <c r="H5267">
        <f t="shared" ca="1" si="165"/>
        <v>1.5572801805002236E-2</v>
      </c>
    </row>
    <row r="5268" spans="2:8" x14ac:dyDescent="0.3">
      <c r="B5268" s="205">
        <v>41731</v>
      </c>
      <c r="C5268" s="81">
        <v>166.53237899999999</v>
      </c>
      <c r="D5268" s="62">
        <f t="shared" si="164"/>
        <v>-0.56060433362791751</v>
      </c>
      <c r="E5268">
        <v>-3.1855403109437484E-2</v>
      </c>
      <c r="G5268">
        <v>5261</v>
      </c>
      <c r="H5268">
        <f t="shared" ca="1" si="165"/>
        <v>-1.0353226851593938E-2</v>
      </c>
    </row>
    <row r="5269" spans="2:8" x14ac:dyDescent="0.3">
      <c r="B5269" s="205">
        <v>43403</v>
      </c>
      <c r="C5269" s="81">
        <v>379.00323500000002</v>
      </c>
      <c r="D5269" s="62">
        <f t="shared" si="164"/>
        <v>2.7674321274565292</v>
      </c>
      <c r="E5269">
        <v>-3.1875918327460749E-2</v>
      </c>
      <c r="G5269">
        <v>5262</v>
      </c>
      <c r="H5269">
        <f t="shared" ca="1" si="165"/>
        <v>2.4646246265139234E-2</v>
      </c>
    </row>
    <row r="5270" spans="2:8" x14ac:dyDescent="0.3">
      <c r="B5270" s="205">
        <v>40695</v>
      </c>
      <c r="C5270" s="81">
        <v>100.599884</v>
      </c>
      <c r="D5270" s="62">
        <f t="shared" si="164"/>
        <v>-0.76530972676801978</v>
      </c>
      <c r="E5270">
        <v>-3.1887907271922651E-2</v>
      </c>
      <c r="G5270">
        <v>5263</v>
      </c>
      <c r="H5270">
        <f t="shared" ca="1" si="165"/>
        <v>2.4212690987499317E-2</v>
      </c>
    </row>
    <row r="5271" spans="2:8" x14ac:dyDescent="0.3">
      <c r="B5271" s="205">
        <v>43966</v>
      </c>
      <c r="C5271" s="81">
        <v>428.64956699999999</v>
      </c>
      <c r="D5271" s="62">
        <f t="shared" si="164"/>
        <v>26.100120267376322</v>
      </c>
      <c r="E5271">
        <v>-3.2054018020541704E-2</v>
      </c>
      <c r="G5271">
        <v>5264</v>
      </c>
      <c r="H5271">
        <f t="shared" ca="1" si="165"/>
        <v>-1.8844276752675165E-2</v>
      </c>
    </row>
    <row r="5272" spans="2:8" x14ac:dyDescent="0.3">
      <c r="B5272" s="205">
        <v>38420</v>
      </c>
      <c r="C5272" s="81">
        <v>15.817257</v>
      </c>
      <c r="D5272" s="62">
        <f t="shared" si="164"/>
        <v>-0.93879423830231867</v>
      </c>
      <c r="E5272">
        <v>-3.2083016885247721E-2</v>
      </c>
      <c r="G5272">
        <v>5265</v>
      </c>
      <c r="H5272">
        <f t="shared" ca="1" si="165"/>
        <v>-3.6415367511806263E-3</v>
      </c>
    </row>
    <row r="5273" spans="2:8" x14ac:dyDescent="0.3">
      <c r="B5273" s="205">
        <v>42858</v>
      </c>
      <c r="C5273" s="81">
        <v>258.42758199999997</v>
      </c>
      <c r="D5273" s="62">
        <f t="shared" si="164"/>
        <v>-0.50756938279503161</v>
      </c>
      <c r="E5273">
        <v>-3.2116501170323067E-2</v>
      </c>
      <c r="G5273">
        <v>5266</v>
      </c>
      <c r="H5273">
        <f t="shared" ca="1" si="165"/>
        <v>3.8536976492746004E-2</v>
      </c>
    </row>
    <row r="5274" spans="2:8" x14ac:dyDescent="0.3">
      <c r="B5274" s="205">
        <v>45314</v>
      </c>
      <c r="C5274" s="81">
        <v>524.79998799999998</v>
      </c>
      <c r="D5274" s="62">
        <f t="shared" si="164"/>
        <v>1.0461616017375217</v>
      </c>
      <c r="E5274">
        <v>-3.226996199011533E-2</v>
      </c>
      <c r="G5274">
        <v>5267</v>
      </c>
      <c r="H5274">
        <f t="shared" ca="1" si="165"/>
        <v>-7.3192722187110032E-3</v>
      </c>
    </row>
    <row r="5275" spans="2:8" x14ac:dyDescent="0.3">
      <c r="B5275" s="205">
        <v>42254</v>
      </c>
      <c r="C5275" s="81">
        <v>256.48022500000002</v>
      </c>
      <c r="D5275" s="62">
        <f t="shared" si="164"/>
        <v>0.63279840558343248</v>
      </c>
      <c r="E5275">
        <v>-3.2314688482005069E-2</v>
      </c>
      <c r="G5275">
        <v>5268</v>
      </c>
      <c r="H5275">
        <f t="shared" ca="1" si="165"/>
        <v>1.9473445741763382E-2</v>
      </c>
    </row>
    <row r="5276" spans="2:8" x14ac:dyDescent="0.3">
      <c r="B5276" s="205">
        <v>41683</v>
      </c>
      <c r="C5276" s="81">
        <v>157.08015399999999</v>
      </c>
      <c r="D5276" s="62">
        <f t="shared" si="164"/>
        <v>0.6887255309065442</v>
      </c>
      <c r="E5276">
        <v>-3.2348684813581288E-2</v>
      </c>
      <c r="G5276">
        <v>5269</v>
      </c>
      <c r="H5276">
        <f t="shared" ca="1" si="165"/>
        <v>1.7667930644694067E-2</v>
      </c>
    </row>
    <row r="5277" spans="2:8" x14ac:dyDescent="0.3">
      <c r="B5277" s="205">
        <v>40443</v>
      </c>
      <c r="C5277" s="81">
        <v>93.016982999999996</v>
      </c>
      <c r="D5277" s="62">
        <f t="shared" si="164"/>
        <v>0.5798338151824235</v>
      </c>
      <c r="E5277">
        <v>-3.2464621272973615E-2</v>
      </c>
      <c r="G5277">
        <v>5270</v>
      </c>
      <c r="H5277">
        <f t="shared" ca="1" si="165"/>
        <v>-1.0537972645758675E-2</v>
      </c>
    </row>
    <row r="5278" spans="2:8" x14ac:dyDescent="0.3">
      <c r="B5278" s="205">
        <v>40031</v>
      </c>
      <c r="C5278" s="81">
        <v>58.877701000000002</v>
      </c>
      <c r="D5278" s="62">
        <f t="shared" si="164"/>
        <v>4.3770464031287455</v>
      </c>
      <c r="E5278">
        <v>-3.2499794759690649E-2</v>
      </c>
      <c r="G5278">
        <v>5271</v>
      </c>
      <c r="H5278">
        <f t="shared" ca="1" si="165"/>
        <v>-8.5406209051638489E-3</v>
      </c>
    </row>
    <row r="5279" spans="2:8" x14ac:dyDescent="0.3">
      <c r="B5279" s="205">
        <v>38022</v>
      </c>
      <c r="C5279" s="81">
        <v>10.949821999999999</v>
      </c>
      <c r="D5279" s="62">
        <f t="shared" si="164"/>
        <v>-0.80938016297651716</v>
      </c>
      <c r="E5279">
        <v>-3.2503464047332717E-2</v>
      </c>
      <c r="G5279">
        <v>5272</v>
      </c>
      <c r="H5279">
        <f t="shared" ca="1" si="165"/>
        <v>-7.495248975985036E-2</v>
      </c>
    </row>
    <row r="5280" spans="2:8" x14ac:dyDescent="0.3">
      <c r="B5280" s="205">
        <v>40064</v>
      </c>
      <c r="C5280" s="81">
        <v>57.443244999999997</v>
      </c>
      <c r="D5280" s="62">
        <f t="shared" si="164"/>
        <v>-0.85442172945173245</v>
      </c>
      <c r="E5280">
        <v>-3.2576955890392771E-2</v>
      </c>
      <c r="G5280">
        <v>5273</v>
      </c>
      <c r="H5280">
        <f t="shared" ca="1" si="165"/>
        <v>7.371851795110549E-3</v>
      </c>
    </row>
    <row r="5281" spans="2:8" x14ac:dyDescent="0.3">
      <c r="B5281" s="205">
        <v>43551</v>
      </c>
      <c r="C5281" s="81">
        <v>394.58667000000003</v>
      </c>
      <c r="D5281" s="62">
        <f t="shared" si="164"/>
        <v>71.743934543733005</v>
      </c>
      <c r="E5281">
        <v>-3.2580648705224133E-2</v>
      </c>
      <c r="G5281">
        <v>5274</v>
      </c>
      <c r="H5281">
        <f t="shared" ca="1" si="165"/>
        <v>1.0756464281165723E-2</v>
      </c>
    </row>
    <row r="5282" spans="2:8" x14ac:dyDescent="0.3">
      <c r="B5282" s="205">
        <v>37677</v>
      </c>
      <c r="C5282" s="81">
        <v>5.4243240000000004</v>
      </c>
      <c r="D5282" s="62">
        <f t="shared" si="164"/>
        <v>-3.7888845551539291E-2</v>
      </c>
      <c r="E5282">
        <v>-3.2652794813730679E-2</v>
      </c>
      <c r="G5282">
        <v>5275</v>
      </c>
      <c r="H5282">
        <f t="shared" ca="1" si="165"/>
        <v>6.8981498916859474E-3</v>
      </c>
    </row>
    <row r="5283" spans="2:8" x14ac:dyDescent="0.3">
      <c r="B5283" s="205">
        <v>37775</v>
      </c>
      <c r="C5283" s="81">
        <v>5.6379390000000003</v>
      </c>
      <c r="D5283" s="62">
        <f t="shared" si="164"/>
        <v>-0.9848438782268516</v>
      </c>
      <c r="E5283">
        <v>-3.2722570577016934E-2</v>
      </c>
      <c r="G5283">
        <v>5276</v>
      </c>
      <c r="H5283">
        <f t="shared" ca="1" si="165"/>
        <v>-1.3379892012717869E-2</v>
      </c>
    </row>
    <row r="5284" spans="2:8" x14ac:dyDescent="0.3">
      <c r="B5284" s="205">
        <v>43634</v>
      </c>
      <c r="C5284" s="81">
        <v>371.99087500000002</v>
      </c>
      <c r="D5284" s="62">
        <f t="shared" si="164"/>
        <v>7.8729105661425525</v>
      </c>
      <c r="E5284">
        <v>-3.2805542131069836E-2</v>
      </c>
      <c r="G5284">
        <v>5277</v>
      </c>
      <c r="H5284">
        <f t="shared" ca="1" si="165"/>
        <v>-2.3957332699556629E-2</v>
      </c>
    </row>
    <row r="5285" spans="2:8" x14ac:dyDescent="0.3">
      <c r="B5285" s="205">
        <v>39254</v>
      </c>
      <c r="C5285" s="81">
        <v>41.924334999999999</v>
      </c>
      <c r="D5285" s="62">
        <f t="shared" si="164"/>
        <v>-3.9111696528210171E-2</v>
      </c>
      <c r="E5285">
        <v>-3.3041713616109511E-2</v>
      </c>
      <c r="G5285">
        <v>5278</v>
      </c>
      <c r="H5285">
        <f t="shared" ca="1" si="165"/>
        <v>2.1401388812785197E-2</v>
      </c>
    </row>
    <row r="5286" spans="2:8" x14ac:dyDescent="0.3">
      <c r="B5286" s="205">
        <v>39371</v>
      </c>
      <c r="C5286" s="81">
        <v>43.630809999999997</v>
      </c>
      <c r="D5286" s="62">
        <f t="shared" si="164"/>
        <v>3.250457478289265</v>
      </c>
      <c r="E5286">
        <v>-3.3146482701842589E-2</v>
      </c>
      <c r="G5286">
        <v>5279</v>
      </c>
      <c r="H5286">
        <f t="shared" ca="1" si="165"/>
        <v>6.6177988604850246E-2</v>
      </c>
    </row>
    <row r="5287" spans="2:8" x14ac:dyDescent="0.3">
      <c r="B5287" s="205">
        <v>38097</v>
      </c>
      <c r="C5287" s="81">
        <v>10.264968</v>
      </c>
      <c r="D5287" s="62">
        <f t="shared" si="164"/>
        <v>-0.98049068325350597</v>
      </c>
      <c r="E5287">
        <v>-3.3173598483514123E-2</v>
      </c>
      <c r="G5287">
        <v>5280</v>
      </c>
      <c r="H5287">
        <f t="shared" ca="1" si="165"/>
        <v>-6.1523975482810286E-3</v>
      </c>
    </row>
    <row r="5288" spans="2:8" x14ac:dyDescent="0.3">
      <c r="B5288" s="205">
        <v>44312</v>
      </c>
      <c r="C5288" s="81">
        <v>526.15722700000003</v>
      </c>
      <c r="D5288" s="62">
        <f t="shared" si="164"/>
        <v>46.795433720684656</v>
      </c>
      <c r="E5288">
        <v>-3.3306482165982421E-2</v>
      </c>
      <c r="G5288">
        <v>5281</v>
      </c>
      <c r="H5288">
        <f t="shared" ca="1" si="165"/>
        <v>-3.7489734056209371E-3</v>
      </c>
    </row>
    <row r="5289" spans="2:8" x14ac:dyDescent="0.3">
      <c r="B5289" s="205">
        <v>38016</v>
      </c>
      <c r="C5289" s="81">
        <v>11.008525000000001</v>
      </c>
      <c r="D5289" s="62">
        <f t="shared" si="164"/>
        <v>-0.98057094432046987</v>
      </c>
      <c r="E5289">
        <v>-3.3333137222653048E-2</v>
      </c>
      <c r="G5289">
        <v>5282</v>
      </c>
      <c r="H5289">
        <f t="shared" ca="1" si="165"/>
        <v>2.3430227624858624E-3</v>
      </c>
    </row>
    <row r="5290" spans="2:8" x14ac:dyDescent="0.3">
      <c r="B5290" s="205">
        <v>45114</v>
      </c>
      <c r="C5290" s="81">
        <v>566.601135</v>
      </c>
      <c r="D5290" s="62">
        <f t="shared" si="164"/>
        <v>74.273054917468826</v>
      </c>
      <c r="E5290">
        <v>-3.3364325665027623E-2</v>
      </c>
      <c r="G5290">
        <v>5283</v>
      </c>
      <c r="H5290">
        <f t="shared" ca="1" si="165"/>
        <v>2.847307573180206E-2</v>
      </c>
    </row>
    <row r="5291" spans="2:8" x14ac:dyDescent="0.3">
      <c r="B5291" s="205">
        <v>37838</v>
      </c>
      <c r="C5291" s="81">
        <v>7.5272769999999998</v>
      </c>
      <c r="D5291" s="62">
        <f t="shared" si="164"/>
        <v>-0.91061175422744711</v>
      </c>
      <c r="E5291">
        <v>-3.3383449493415027E-2</v>
      </c>
      <c r="G5291">
        <v>5284</v>
      </c>
      <c r="H5291">
        <f t="shared" ca="1" si="165"/>
        <v>-5.5777923595896596E-2</v>
      </c>
    </row>
    <row r="5292" spans="2:8" x14ac:dyDescent="0.3">
      <c r="B5292" s="205">
        <v>40570</v>
      </c>
      <c r="C5292" s="81">
        <v>84.208800999999994</v>
      </c>
      <c r="D5292" s="62">
        <f t="shared" si="164"/>
        <v>-0.82578208103199124</v>
      </c>
      <c r="E5292">
        <v>-3.3468641998252925E-2</v>
      </c>
      <c r="G5292">
        <v>5285</v>
      </c>
      <c r="H5292">
        <f t="shared" ca="1" si="165"/>
        <v>4.9245733781466301E-3</v>
      </c>
    </row>
    <row r="5293" spans="2:8" x14ac:dyDescent="0.3">
      <c r="B5293" s="205">
        <v>43896</v>
      </c>
      <c r="C5293" s="81">
        <v>483.35327100000001</v>
      </c>
      <c r="D5293" s="62">
        <f t="shared" si="164"/>
        <v>0.15108643439183234</v>
      </c>
      <c r="E5293">
        <v>-3.3594045042606061E-2</v>
      </c>
      <c r="G5293">
        <v>5286</v>
      </c>
      <c r="H5293">
        <f t="shared" ca="1" si="165"/>
        <v>-5.6110715860381273E-4</v>
      </c>
    </row>
    <row r="5294" spans="2:8" x14ac:dyDescent="0.3">
      <c r="B5294" s="205">
        <v>43922</v>
      </c>
      <c r="C5294" s="81">
        <v>419.91049199999998</v>
      </c>
      <c r="D5294" s="62">
        <f t="shared" si="164"/>
        <v>1.5333031114223901</v>
      </c>
      <c r="E5294">
        <v>-3.3773956759259656E-2</v>
      </c>
      <c r="G5294">
        <v>5287</v>
      </c>
      <c r="H5294">
        <f t="shared" ca="1" si="165"/>
        <v>-1.0867483685553368E-2</v>
      </c>
    </row>
    <row r="5295" spans="2:8" x14ac:dyDescent="0.3">
      <c r="B5295" s="205">
        <v>41775</v>
      </c>
      <c r="C5295" s="81">
        <v>165.75611900000001</v>
      </c>
      <c r="D5295" s="62">
        <f t="shared" si="164"/>
        <v>2.9978941824574443</v>
      </c>
      <c r="E5295">
        <v>-3.3803037140126113E-2</v>
      </c>
      <c r="G5295">
        <v>5288</v>
      </c>
      <c r="H5295">
        <f t="shared" ca="1" si="165"/>
        <v>-1.4841919643344584E-2</v>
      </c>
    </row>
    <row r="5296" spans="2:8" x14ac:dyDescent="0.3">
      <c r="B5296" s="205">
        <v>39310</v>
      </c>
      <c r="C5296" s="81">
        <v>41.460856999999997</v>
      </c>
      <c r="D5296" s="62">
        <f t="shared" si="164"/>
        <v>2.9948952922587062</v>
      </c>
      <c r="E5296">
        <v>-3.3873025810086992E-2</v>
      </c>
      <c r="G5296">
        <v>5289</v>
      </c>
      <c r="H5296">
        <f t="shared" ca="1" si="165"/>
        <v>-1.2573189918634889E-2</v>
      </c>
    </row>
    <row r="5297" spans="2:8" x14ac:dyDescent="0.3">
      <c r="B5297" s="205">
        <v>38118</v>
      </c>
      <c r="C5297" s="81">
        <v>10.378458999999999</v>
      </c>
      <c r="D5297" s="62">
        <f t="shared" si="164"/>
        <v>-0.7504775110191475</v>
      </c>
      <c r="E5297">
        <v>-3.3879737775763412E-2</v>
      </c>
      <c r="G5297">
        <v>5290</v>
      </c>
      <c r="H5297">
        <f t="shared" ca="1" si="165"/>
        <v>2.6909416965342395E-2</v>
      </c>
    </row>
    <row r="5298" spans="2:8" x14ac:dyDescent="0.3">
      <c r="B5298" s="205">
        <v>39520</v>
      </c>
      <c r="C5298" s="81">
        <v>41.593280999999998</v>
      </c>
      <c r="D5298" s="62">
        <f t="shared" si="164"/>
        <v>-0.83066358147211949</v>
      </c>
      <c r="E5298">
        <v>-3.3990179806487761E-2</v>
      </c>
      <c r="G5298">
        <v>5291</v>
      </c>
      <c r="H5298">
        <f t="shared" ca="1" si="165"/>
        <v>1.3158878184660036E-2</v>
      </c>
    </row>
    <row r="5299" spans="2:8" x14ac:dyDescent="0.3">
      <c r="B5299" s="205">
        <v>42083</v>
      </c>
      <c r="C5299" s="81">
        <v>245.625137</v>
      </c>
      <c r="D5299" s="62">
        <f t="shared" si="164"/>
        <v>4.9509242661512056</v>
      </c>
      <c r="E5299">
        <v>-3.4132197805054096E-2</v>
      </c>
      <c r="G5299">
        <v>5292</v>
      </c>
      <c r="H5299">
        <f t="shared" ca="1" si="165"/>
        <v>1.8793488604727814E-2</v>
      </c>
    </row>
    <row r="5300" spans="2:8" x14ac:dyDescent="0.3">
      <c r="B5300" s="205">
        <v>39477</v>
      </c>
      <c r="C5300" s="81">
        <v>41.275123999999998</v>
      </c>
      <c r="D5300" s="62">
        <f t="shared" si="164"/>
        <v>3.7160025511469081</v>
      </c>
      <c r="E5300">
        <v>-3.42430529760843E-2</v>
      </c>
      <c r="G5300">
        <v>5293</v>
      </c>
      <c r="H5300">
        <f t="shared" ca="1" si="165"/>
        <v>5.5371453902897542E-2</v>
      </c>
    </row>
    <row r="5301" spans="2:8" x14ac:dyDescent="0.3">
      <c r="B5301" s="205">
        <v>38159</v>
      </c>
      <c r="C5301" s="81">
        <v>8.7521419999999992</v>
      </c>
      <c r="D5301" s="62">
        <f t="shared" si="164"/>
        <v>-0.98341929103611181</v>
      </c>
      <c r="E5301">
        <v>-3.4285508106871858E-2</v>
      </c>
      <c r="G5301">
        <v>5294</v>
      </c>
      <c r="H5301">
        <f t="shared" ca="1" si="165"/>
        <v>3.6853684217571472E-2</v>
      </c>
    </row>
    <row r="5302" spans="2:8" x14ac:dyDescent="0.3">
      <c r="B5302" s="205">
        <v>44685</v>
      </c>
      <c r="C5302" s="81">
        <v>527.85089100000005</v>
      </c>
      <c r="D5302" s="62">
        <f t="shared" si="164"/>
        <v>12.935047529163299</v>
      </c>
      <c r="E5302">
        <v>-3.4368357297644349E-2</v>
      </c>
      <c r="G5302">
        <v>5295</v>
      </c>
      <c r="H5302">
        <f t="shared" ca="1" si="165"/>
        <v>-2.0341442409382182E-2</v>
      </c>
    </row>
    <row r="5303" spans="2:8" x14ac:dyDescent="0.3">
      <c r="B5303" s="205">
        <v>39216</v>
      </c>
      <c r="C5303" s="81">
        <v>37.879375000000003</v>
      </c>
      <c r="D5303" s="62">
        <f t="shared" si="164"/>
        <v>-0.92441018296086741</v>
      </c>
      <c r="E5303">
        <v>-3.4371560784152037E-2</v>
      </c>
      <c r="G5303">
        <v>5296</v>
      </c>
      <c r="H5303">
        <f t="shared" ca="1" si="165"/>
        <v>7.1438107143432412E-3</v>
      </c>
    </row>
    <row r="5304" spans="2:8" x14ac:dyDescent="0.3">
      <c r="B5304" s="205">
        <v>44687</v>
      </c>
      <c r="C5304" s="81">
        <v>501.11743200000001</v>
      </c>
      <c r="D5304" s="62">
        <f t="shared" si="164"/>
        <v>31.442726886283751</v>
      </c>
      <c r="E5304">
        <v>-3.4495782066701459E-2</v>
      </c>
      <c r="G5304">
        <v>5297</v>
      </c>
      <c r="H5304">
        <f t="shared" ca="1" si="165"/>
        <v>-1.6420394736899248E-2</v>
      </c>
    </row>
    <row r="5305" spans="2:8" x14ac:dyDescent="0.3">
      <c r="B5305" s="205">
        <v>38432</v>
      </c>
      <c r="C5305" s="81">
        <v>15.446218</v>
      </c>
      <c r="D5305" s="62">
        <f t="shared" si="164"/>
        <v>-0.5895788510304385</v>
      </c>
      <c r="E5305">
        <v>-3.453534465839183E-2</v>
      </c>
      <c r="G5305">
        <v>5298</v>
      </c>
      <c r="H5305">
        <f t="shared" ca="1" si="165"/>
        <v>1.4312268914805346E-2</v>
      </c>
    </row>
    <row r="5306" spans="2:8" x14ac:dyDescent="0.3">
      <c r="B5306" s="205">
        <v>39681</v>
      </c>
      <c r="C5306" s="81">
        <v>37.635044000000001</v>
      </c>
      <c r="D5306" s="62">
        <f t="shared" si="164"/>
        <v>-0.85167966796210248</v>
      </c>
      <c r="E5306">
        <v>-3.4539634481006526E-2</v>
      </c>
      <c r="G5306">
        <v>5299</v>
      </c>
      <c r="H5306">
        <f t="shared" ca="1" si="165"/>
        <v>2.0788204888717226E-2</v>
      </c>
    </row>
    <row r="5307" spans="2:8" x14ac:dyDescent="0.3">
      <c r="B5307" s="205">
        <v>42689</v>
      </c>
      <c r="C5307" s="81">
        <v>253.74163799999999</v>
      </c>
      <c r="D5307" s="62">
        <f t="shared" si="164"/>
        <v>-0.41929456797080938</v>
      </c>
      <c r="E5307">
        <v>-3.4587217266220396E-2</v>
      </c>
      <c r="G5307">
        <v>5300</v>
      </c>
      <c r="H5307">
        <f t="shared" ca="1" si="165"/>
        <v>2.8713674866992542E-2</v>
      </c>
    </row>
    <row r="5308" spans="2:8" x14ac:dyDescent="0.3">
      <c r="B5308" s="205">
        <v>43956</v>
      </c>
      <c r="C5308" s="81">
        <v>436.95413200000002</v>
      </c>
      <c r="D5308" s="62">
        <f t="shared" si="164"/>
        <v>-9.490553126719066E-2</v>
      </c>
      <c r="E5308">
        <v>-3.466657715444274E-2</v>
      </c>
      <c r="G5308">
        <v>5301</v>
      </c>
      <c r="H5308">
        <f t="shared" ca="1" si="165"/>
        <v>-1.5301016628756443E-2</v>
      </c>
    </row>
    <row r="5309" spans="2:8" x14ac:dyDescent="0.3">
      <c r="B5309" s="205">
        <v>44700</v>
      </c>
      <c r="C5309" s="81">
        <v>482.77185100000003</v>
      </c>
      <c r="D5309" s="62">
        <f t="shared" si="164"/>
        <v>4.2818543545049952</v>
      </c>
      <c r="E5309">
        <v>-3.471959367531155E-2</v>
      </c>
      <c r="G5309">
        <v>5302</v>
      </c>
      <c r="H5309">
        <f t="shared" ca="1" si="165"/>
        <v>3.3651894375240775E-3</v>
      </c>
    </row>
    <row r="5310" spans="2:8" x14ac:dyDescent="0.3">
      <c r="B5310" s="205">
        <v>40802</v>
      </c>
      <c r="C5310" s="81">
        <v>91.401961999999997</v>
      </c>
      <c r="D5310" s="62">
        <f t="shared" si="164"/>
        <v>-0.83303761105112384</v>
      </c>
      <c r="E5310">
        <v>-3.4725429687662158E-2</v>
      </c>
      <c r="G5310">
        <v>5303</v>
      </c>
      <c r="H5310">
        <f t="shared" ca="1" si="165"/>
        <v>1.2773097647020205E-2</v>
      </c>
    </row>
    <row r="5311" spans="2:8" x14ac:dyDescent="0.3">
      <c r="B5311" s="205">
        <v>44932</v>
      </c>
      <c r="C5311" s="81">
        <v>547.44042999999999</v>
      </c>
      <c r="D5311" s="62">
        <f t="shared" si="164"/>
        <v>0.17337724941015353</v>
      </c>
      <c r="E5311">
        <v>-3.4744619085892096E-2</v>
      </c>
      <c r="G5311">
        <v>5304</v>
      </c>
      <c r="H5311">
        <f t="shared" ca="1" si="165"/>
        <v>1.8011527449152253E-2</v>
      </c>
    </row>
    <row r="5312" spans="2:8" x14ac:dyDescent="0.3">
      <c r="B5312" s="205">
        <v>43899</v>
      </c>
      <c r="C5312" s="81">
        <v>466.551086</v>
      </c>
      <c r="D5312" s="62">
        <f t="shared" si="164"/>
        <v>-1.851437316876858E-2</v>
      </c>
      <c r="E5312">
        <v>-3.4761707446891381E-2</v>
      </c>
      <c r="G5312">
        <v>5305</v>
      </c>
      <c r="H5312">
        <f t="shared" ca="1" si="165"/>
        <v>1.748633303547889E-2</v>
      </c>
    </row>
    <row r="5313" spans="2:8" x14ac:dyDescent="0.3">
      <c r="B5313" s="205">
        <v>44095</v>
      </c>
      <c r="C5313" s="81">
        <v>475.35192899999998</v>
      </c>
      <c r="D5313" s="62">
        <f t="shared" si="164"/>
        <v>4.4448930209148445</v>
      </c>
      <c r="E5313">
        <v>-3.4910034215574329E-2</v>
      </c>
      <c r="G5313">
        <v>5306</v>
      </c>
      <c r="H5313">
        <f t="shared" ca="1" si="165"/>
        <v>6.6275457449374159E-2</v>
      </c>
    </row>
    <row r="5314" spans="2:8" x14ac:dyDescent="0.3">
      <c r="B5314" s="205">
        <v>40479</v>
      </c>
      <c r="C5314" s="81">
        <v>87.302345000000003</v>
      </c>
      <c r="D5314" s="62">
        <f t="shared" si="164"/>
        <v>3.1404816298926206</v>
      </c>
      <c r="E5314">
        <v>-3.4985340627262759E-2</v>
      </c>
      <c r="G5314">
        <v>5307</v>
      </c>
      <c r="H5314">
        <f t="shared" ca="1" si="165"/>
        <v>-6.9756100523758529E-3</v>
      </c>
    </row>
    <row r="5315" spans="2:8" x14ac:dyDescent="0.3">
      <c r="B5315" s="205">
        <v>38617</v>
      </c>
      <c r="C5315" s="81">
        <v>21.085070000000002</v>
      </c>
      <c r="D5315" s="62">
        <f t="shared" si="164"/>
        <v>2.0911484813619836</v>
      </c>
      <c r="E5315">
        <v>-3.5107376839313226E-2</v>
      </c>
      <c r="G5315">
        <v>5308</v>
      </c>
      <c r="H5315">
        <f t="shared" ca="1" si="165"/>
        <v>-1.6287701946354192E-3</v>
      </c>
    </row>
    <row r="5316" spans="2:8" x14ac:dyDescent="0.3">
      <c r="B5316" s="205">
        <v>37819</v>
      </c>
      <c r="C5316" s="81">
        <v>6.8211120000000003</v>
      </c>
      <c r="D5316" s="62">
        <f t="shared" si="164"/>
        <v>-0.98196101001790925</v>
      </c>
      <c r="E5316">
        <v>-3.5126150127435932E-2</v>
      </c>
      <c r="G5316">
        <v>5309</v>
      </c>
      <c r="H5316">
        <f t="shared" ca="1" si="165"/>
        <v>-1.8067463413164071E-2</v>
      </c>
    </row>
    <row r="5317" spans="2:8" x14ac:dyDescent="0.3">
      <c r="B5317" s="205">
        <v>43424</v>
      </c>
      <c r="C5317" s="81">
        <v>378.13159200000001</v>
      </c>
      <c r="D5317" s="62">
        <f t="shared" si="164"/>
        <v>1.6527043046545773</v>
      </c>
      <c r="E5317">
        <v>-3.5251060394639169E-2</v>
      </c>
      <c r="G5317">
        <v>5310</v>
      </c>
      <c r="H5317">
        <f t="shared" ca="1" si="165"/>
        <v>-8.6098083793983635E-3</v>
      </c>
    </row>
    <row r="5318" spans="2:8" x14ac:dyDescent="0.3">
      <c r="B5318" s="205">
        <v>41506</v>
      </c>
      <c r="C5318" s="81">
        <v>142.54570000000001</v>
      </c>
      <c r="D5318" s="62">
        <f t="shared" si="164"/>
        <v>-0.36257292164399091</v>
      </c>
      <c r="E5318">
        <v>-3.5384673331471883E-2</v>
      </c>
      <c r="G5318">
        <v>5311</v>
      </c>
      <c r="H5318">
        <f t="shared" ca="1" si="165"/>
        <v>1.4500547491406213E-2</v>
      </c>
    </row>
    <row r="5319" spans="2:8" x14ac:dyDescent="0.3">
      <c r="B5319" s="205">
        <v>42390</v>
      </c>
      <c r="C5319" s="81">
        <v>223.626678</v>
      </c>
      <c r="D5319" s="62">
        <f t="shared" si="164"/>
        <v>1.1058470002916003</v>
      </c>
      <c r="E5319">
        <v>-3.5506461751996947E-2</v>
      </c>
      <c r="G5319">
        <v>5312</v>
      </c>
      <c r="H5319">
        <f t="shared" ca="1" si="165"/>
        <v>-9.6672253671233471E-3</v>
      </c>
    </row>
    <row r="5320" spans="2:8" x14ac:dyDescent="0.3">
      <c r="B5320" s="205">
        <v>41137</v>
      </c>
      <c r="C5320" s="81">
        <v>106.19322200000001</v>
      </c>
      <c r="D5320" s="62">
        <f t="shared" ref="D5320:D5383" si="166">(C5320-C5321)/C5321</f>
        <v>3.5257689525048623</v>
      </c>
      <c r="E5320">
        <v>-3.5539294142081172E-2</v>
      </c>
      <c r="G5320">
        <v>5313</v>
      </c>
      <c r="H5320">
        <f t="shared" ca="1" si="165"/>
        <v>1.1410061000656155E-2</v>
      </c>
    </row>
    <row r="5321" spans="2:8" x14ac:dyDescent="0.3">
      <c r="B5321" s="205">
        <v>38643</v>
      </c>
      <c r="C5321" s="81">
        <v>23.464127999999999</v>
      </c>
      <c r="D5321" s="62">
        <f t="shared" si="166"/>
        <v>-0.82878330338674977</v>
      </c>
      <c r="E5321">
        <v>-3.5558648495557503E-2</v>
      </c>
      <c r="G5321">
        <v>5314</v>
      </c>
      <c r="H5321">
        <f t="shared" ref="H5321:H5384" ca="1" si="167">_xlfn.NORM.INV(RAND(),N$10,N$11)</f>
        <v>1.8620074606864982E-2</v>
      </c>
    </row>
    <row r="5322" spans="2:8" x14ac:dyDescent="0.3">
      <c r="B5322" s="205">
        <v>41435</v>
      </c>
      <c r="C5322" s="81">
        <v>137.04345699999999</v>
      </c>
      <c r="D5322" s="62">
        <f t="shared" si="166"/>
        <v>21.21786495659568</v>
      </c>
      <c r="E5322">
        <v>-3.5634557529805169E-2</v>
      </c>
      <c r="G5322">
        <v>5315</v>
      </c>
      <c r="H5322">
        <f t="shared" ca="1" si="167"/>
        <v>9.3263955987690633E-3</v>
      </c>
    </row>
    <row r="5323" spans="2:8" x14ac:dyDescent="0.3">
      <c r="B5323" s="205">
        <v>37644</v>
      </c>
      <c r="C5323" s="81">
        <v>6.1681650000000001</v>
      </c>
      <c r="D5323" s="62">
        <f t="shared" si="166"/>
        <v>-0.80342228566280249</v>
      </c>
      <c r="E5323">
        <v>-3.5777964739305924E-2</v>
      </c>
      <c r="G5323">
        <v>5316</v>
      </c>
      <c r="H5323">
        <f t="shared" ca="1" si="167"/>
        <v>-7.8117263795491471E-5</v>
      </c>
    </row>
    <row r="5324" spans="2:8" x14ac:dyDescent="0.3">
      <c r="B5324" s="205">
        <v>38798</v>
      </c>
      <c r="C5324" s="81">
        <v>31.377742999999999</v>
      </c>
      <c r="D5324" s="62">
        <f t="shared" si="166"/>
        <v>-0.50010045708411388</v>
      </c>
      <c r="E5324">
        <v>-3.5809382704304213E-2</v>
      </c>
      <c r="G5324">
        <v>5317</v>
      </c>
      <c r="H5324">
        <f t="shared" ca="1" si="167"/>
        <v>-1.5962074492434555E-2</v>
      </c>
    </row>
    <row r="5325" spans="2:8" x14ac:dyDescent="0.3">
      <c r="B5325" s="205">
        <v>40107</v>
      </c>
      <c r="C5325" s="81">
        <v>62.768096999999997</v>
      </c>
      <c r="D5325" s="62">
        <f t="shared" si="166"/>
        <v>-0.7304191876372067</v>
      </c>
      <c r="E5325">
        <v>-3.6369606707132289E-2</v>
      </c>
      <c r="G5325">
        <v>5318</v>
      </c>
      <c r="H5325">
        <f t="shared" ca="1" si="167"/>
        <v>8.6065817787681249E-3</v>
      </c>
    </row>
    <row r="5326" spans="2:8" x14ac:dyDescent="0.3">
      <c r="B5326" s="205">
        <v>42384</v>
      </c>
      <c r="C5326" s="81">
        <v>232.83592200000001</v>
      </c>
      <c r="D5326" s="62">
        <f t="shared" si="166"/>
        <v>22.28625847659557</v>
      </c>
      <c r="E5326">
        <v>-3.6566460347978308E-2</v>
      </c>
      <c r="G5326">
        <v>5319</v>
      </c>
      <c r="H5326">
        <f t="shared" ca="1" si="167"/>
        <v>7.2980851548666084E-3</v>
      </c>
    </row>
    <row r="5327" spans="2:8" x14ac:dyDescent="0.3">
      <c r="B5327" s="205">
        <v>38119</v>
      </c>
      <c r="C5327" s="81">
        <v>9.9988550000000007</v>
      </c>
      <c r="D5327" s="62">
        <f t="shared" si="166"/>
        <v>-0.14270855723705847</v>
      </c>
      <c r="E5327">
        <v>-3.6576142951472733E-2</v>
      </c>
      <c r="G5327">
        <v>5320</v>
      </c>
      <c r="H5327">
        <f t="shared" ca="1" si="167"/>
        <v>-1.5850389865291872E-2</v>
      </c>
    </row>
    <row r="5328" spans="2:8" x14ac:dyDescent="0.3">
      <c r="B5328" s="205">
        <v>38364</v>
      </c>
      <c r="C5328" s="81">
        <v>11.663309</v>
      </c>
      <c r="D5328" s="62">
        <f t="shared" si="166"/>
        <v>-0.96709258663583775</v>
      </c>
      <c r="E5328">
        <v>-3.6642304596497796E-2</v>
      </c>
      <c r="G5328">
        <v>5321</v>
      </c>
      <c r="H5328">
        <f t="shared" ca="1" si="167"/>
        <v>-3.0056833713786504E-2</v>
      </c>
    </row>
    <row r="5329" spans="2:8" x14ac:dyDescent="0.3">
      <c r="B5329" s="205">
        <v>43405</v>
      </c>
      <c r="C5329" s="81">
        <v>354.42800899999997</v>
      </c>
      <c r="D5329" s="62">
        <f t="shared" si="166"/>
        <v>-0.11461148759964994</v>
      </c>
      <c r="E5329">
        <v>-3.6647294678236783E-2</v>
      </c>
      <c r="G5329">
        <v>5322</v>
      </c>
      <c r="H5329">
        <f t="shared" ca="1" si="167"/>
        <v>-2.9921647680851666E-2</v>
      </c>
    </row>
    <row r="5330" spans="2:8" x14ac:dyDescent="0.3">
      <c r="B5330" s="205">
        <v>43908</v>
      </c>
      <c r="C5330" s="81">
        <v>400.30789199999998</v>
      </c>
      <c r="D5330" s="62">
        <f t="shared" si="166"/>
        <v>17.35258354398502</v>
      </c>
      <c r="E5330">
        <v>-3.6826247648195962E-2</v>
      </c>
      <c r="G5330">
        <v>5323</v>
      </c>
      <c r="H5330">
        <f t="shared" ca="1" si="167"/>
        <v>-3.0766229569569505E-2</v>
      </c>
    </row>
    <row r="5331" spans="2:8" x14ac:dyDescent="0.3">
      <c r="B5331" s="205">
        <v>38653</v>
      </c>
      <c r="C5331" s="81">
        <v>21.812073000000002</v>
      </c>
      <c r="D5331" s="62">
        <f t="shared" si="166"/>
        <v>-0.42402995900306917</v>
      </c>
      <c r="E5331">
        <v>-3.6909060667593821E-2</v>
      </c>
      <c r="G5331">
        <v>5324</v>
      </c>
      <c r="H5331">
        <f t="shared" ca="1" si="167"/>
        <v>3.1947533606660355E-3</v>
      </c>
    </row>
    <row r="5332" spans="2:8" x14ac:dyDescent="0.3">
      <c r="B5332" s="205">
        <v>39623</v>
      </c>
      <c r="C5332" s="81">
        <v>37.870151999999997</v>
      </c>
      <c r="D5332" s="62">
        <f t="shared" si="166"/>
        <v>-0.59968649034747268</v>
      </c>
      <c r="E5332">
        <v>-3.6956463028660368E-2</v>
      </c>
      <c r="G5332">
        <v>5325</v>
      </c>
      <c r="H5332">
        <f t="shared" ca="1" si="167"/>
        <v>-3.3959722338428328E-3</v>
      </c>
    </row>
    <row r="5333" spans="2:8" x14ac:dyDescent="0.3">
      <c r="B5333" s="205">
        <v>40752</v>
      </c>
      <c r="C5333" s="81">
        <v>94.601234000000005</v>
      </c>
      <c r="D5333" s="62">
        <f t="shared" si="166"/>
        <v>0.14626609236334184</v>
      </c>
      <c r="E5333">
        <v>-3.7087241149957297E-2</v>
      </c>
      <c r="G5333">
        <v>5326</v>
      </c>
      <c r="H5333">
        <f t="shared" ca="1" si="167"/>
        <v>-1.6609815638157194E-2</v>
      </c>
    </row>
    <row r="5334" spans="2:8" x14ac:dyDescent="0.3">
      <c r="B5334" s="205">
        <v>40498</v>
      </c>
      <c r="C5334" s="81">
        <v>82.529906999999994</v>
      </c>
      <c r="D5334" s="62">
        <f t="shared" si="166"/>
        <v>4.4065703562778618</v>
      </c>
      <c r="E5334">
        <v>-3.7113556500864633E-2</v>
      </c>
      <c r="G5334">
        <v>5327</v>
      </c>
      <c r="H5334">
        <f t="shared" ca="1" si="167"/>
        <v>1.8199325637883124E-2</v>
      </c>
    </row>
    <row r="5335" spans="2:8" x14ac:dyDescent="0.3">
      <c r="B5335" s="205">
        <v>38461</v>
      </c>
      <c r="C5335" s="81">
        <v>15.264742999999999</v>
      </c>
      <c r="D5335" s="62">
        <f t="shared" si="166"/>
        <v>-0.89733435134892348</v>
      </c>
      <c r="E5335">
        <v>-3.7385511427432259E-2</v>
      </c>
      <c r="G5335">
        <v>5328</v>
      </c>
      <c r="H5335">
        <f t="shared" ca="1" si="167"/>
        <v>1.4054418796971176E-2</v>
      </c>
    </row>
    <row r="5336" spans="2:8" x14ac:dyDescent="0.3">
      <c r="B5336" s="205">
        <v>41522</v>
      </c>
      <c r="C5336" s="81">
        <v>148.68403599999999</v>
      </c>
      <c r="D5336" s="62">
        <f t="shared" si="166"/>
        <v>-0.71865606536193782</v>
      </c>
      <c r="E5336">
        <v>-3.7386142099430225E-2</v>
      </c>
      <c r="G5336">
        <v>5329</v>
      </c>
      <c r="H5336">
        <f t="shared" ca="1" si="167"/>
        <v>-3.5518898968858265E-2</v>
      </c>
    </row>
    <row r="5337" spans="2:8" x14ac:dyDescent="0.3">
      <c r="B5337" s="205">
        <v>44960</v>
      </c>
      <c r="C5337" s="81">
        <v>528.477844</v>
      </c>
      <c r="D5337" s="62">
        <f t="shared" si="166"/>
        <v>10.681277105125115</v>
      </c>
      <c r="E5337">
        <v>-3.7424423720911031E-2</v>
      </c>
      <c r="G5337">
        <v>5330</v>
      </c>
      <c r="H5337">
        <f t="shared" ca="1" si="167"/>
        <v>1.9459464856878134E-2</v>
      </c>
    </row>
    <row r="5338" spans="2:8" x14ac:dyDescent="0.3">
      <c r="B5338" s="205">
        <v>39539</v>
      </c>
      <c r="C5338" s="81">
        <v>45.241444000000001</v>
      </c>
      <c r="D5338" s="62">
        <f t="shared" si="166"/>
        <v>-0.71692955327884944</v>
      </c>
      <c r="E5338">
        <v>-3.7454914584722297E-2</v>
      </c>
      <c r="G5338">
        <v>5331</v>
      </c>
      <c r="H5338">
        <f t="shared" ca="1" si="167"/>
        <v>8.9232218238616354E-3</v>
      </c>
    </row>
    <row r="5339" spans="2:8" x14ac:dyDescent="0.3">
      <c r="B5339" s="205">
        <v>41575</v>
      </c>
      <c r="C5339" s="81">
        <v>159.82397499999999</v>
      </c>
      <c r="D5339" s="62">
        <f t="shared" si="166"/>
        <v>0.79754089205410073</v>
      </c>
      <c r="E5339">
        <v>-3.7513916316162715E-2</v>
      </c>
      <c r="G5339">
        <v>5332</v>
      </c>
      <c r="H5339">
        <f t="shared" ca="1" si="167"/>
        <v>4.3965114159256876E-3</v>
      </c>
    </row>
    <row r="5340" spans="2:8" x14ac:dyDescent="0.3">
      <c r="B5340" s="205">
        <v>40385</v>
      </c>
      <c r="C5340" s="81">
        <v>88.912566999999996</v>
      </c>
      <c r="D5340" s="62">
        <f t="shared" si="166"/>
        <v>12.418913526496118</v>
      </c>
      <c r="E5340">
        <v>-3.7588555992950141E-2</v>
      </c>
      <c r="G5340">
        <v>5333</v>
      </c>
      <c r="H5340">
        <f t="shared" ca="1" si="167"/>
        <v>-1.4949161254651452E-2</v>
      </c>
    </row>
    <row r="5341" spans="2:8" x14ac:dyDescent="0.3">
      <c r="B5341" s="205">
        <v>37810</v>
      </c>
      <c r="C5341" s="81">
        <v>6.6259139999999999</v>
      </c>
      <c r="D5341" s="62">
        <f t="shared" si="166"/>
        <v>-0.81604155149448598</v>
      </c>
      <c r="E5341">
        <v>-3.7672991635518169E-2</v>
      </c>
      <c r="G5341">
        <v>5334</v>
      </c>
      <c r="H5341">
        <f t="shared" ca="1" si="167"/>
        <v>-5.9583257233211482E-3</v>
      </c>
    </row>
    <row r="5342" spans="2:8" x14ac:dyDescent="0.3">
      <c r="B5342" s="205">
        <v>38832</v>
      </c>
      <c r="C5342" s="81">
        <v>36.018535999999997</v>
      </c>
      <c r="D5342" s="62">
        <f t="shared" si="166"/>
        <v>-0.91603413834496528</v>
      </c>
      <c r="E5342">
        <v>-3.8050906161096396E-2</v>
      </c>
      <c r="G5342">
        <v>5335</v>
      </c>
      <c r="H5342">
        <f t="shared" ca="1" si="167"/>
        <v>-1.7186155780196295E-2</v>
      </c>
    </row>
    <row r="5343" spans="2:8" x14ac:dyDescent="0.3">
      <c r="B5343" s="205">
        <v>43347</v>
      </c>
      <c r="C5343" s="81">
        <v>428.966431</v>
      </c>
      <c r="D5343" s="62">
        <f t="shared" si="166"/>
        <v>35.501319851464594</v>
      </c>
      <c r="E5343">
        <v>-3.8061600206912377E-2</v>
      </c>
      <c r="G5343">
        <v>5336</v>
      </c>
      <c r="H5343">
        <f t="shared" ca="1" si="167"/>
        <v>-4.1921156348712074E-2</v>
      </c>
    </row>
    <row r="5344" spans="2:8" x14ac:dyDescent="0.3">
      <c r="B5344" s="205">
        <v>37993</v>
      </c>
      <c r="C5344" s="81">
        <v>11.752079999999999</v>
      </c>
      <c r="D5344" s="62">
        <f t="shared" si="166"/>
        <v>-0.87563791879442077</v>
      </c>
      <c r="E5344">
        <v>-3.8116344732761161E-2</v>
      </c>
      <c r="G5344">
        <v>5337</v>
      </c>
      <c r="H5344">
        <f t="shared" ca="1" si="167"/>
        <v>1.3894288568708401E-2</v>
      </c>
    </row>
    <row r="5345" spans="2:8" x14ac:dyDescent="0.3">
      <c r="B5345" s="205">
        <v>41032</v>
      </c>
      <c r="C5345" s="81">
        <v>94.498901000000004</v>
      </c>
      <c r="D5345" s="62">
        <f t="shared" si="166"/>
        <v>0.19326489469188557</v>
      </c>
      <c r="E5345">
        <v>-3.8199065531842331E-2</v>
      </c>
      <c r="G5345">
        <v>5338</v>
      </c>
      <c r="H5345">
        <f t="shared" ca="1" si="167"/>
        <v>-2.4039443614965312E-2</v>
      </c>
    </row>
    <row r="5346" spans="2:8" x14ac:dyDescent="0.3">
      <c r="B5346" s="205">
        <v>40317</v>
      </c>
      <c r="C5346" s="81">
        <v>79.193565000000007</v>
      </c>
      <c r="D5346" s="62">
        <f t="shared" si="166"/>
        <v>0.856659209026573</v>
      </c>
      <c r="E5346">
        <v>-3.8705854562827977E-2</v>
      </c>
      <c r="G5346">
        <v>5339</v>
      </c>
      <c r="H5346">
        <f t="shared" ca="1" si="167"/>
        <v>-2.6892528573883891E-2</v>
      </c>
    </row>
    <row r="5347" spans="2:8" x14ac:dyDescent="0.3">
      <c r="B5347" s="205">
        <v>39577</v>
      </c>
      <c r="C5347" s="81">
        <v>42.653796999999997</v>
      </c>
      <c r="D5347" s="62">
        <f t="shared" si="166"/>
        <v>0.11811417013430334</v>
      </c>
      <c r="E5347">
        <v>-3.8718915917501373E-2</v>
      </c>
      <c r="G5347">
        <v>5340</v>
      </c>
      <c r="H5347">
        <f t="shared" ca="1" si="167"/>
        <v>3.9650178981640513E-2</v>
      </c>
    </row>
    <row r="5348" spans="2:8" x14ac:dyDescent="0.3">
      <c r="B5348" s="205">
        <v>39658</v>
      </c>
      <c r="C5348" s="81">
        <v>38.147979999999997</v>
      </c>
      <c r="D5348" s="62">
        <f t="shared" si="166"/>
        <v>-0.44035086738692564</v>
      </c>
      <c r="E5348">
        <v>-3.8771751838392939E-2</v>
      </c>
      <c r="G5348">
        <v>5341</v>
      </c>
      <c r="H5348">
        <f t="shared" ca="1" si="167"/>
        <v>3.8459790893901162E-2</v>
      </c>
    </row>
    <row r="5349" spans="2:8" x14ac:dyDescent="0.3">
      <c r="B5349" s="205">
        <v>40136</v>
      </c>
      <c r="C5349" s="81">
        <v>68.164101000000002</v>
      </c>
      <c r="D5349" s="62">
        <f t="shared" si="166"/>
        <v>0.95315291003564206</v>
      </c>
      <c r="E5349">
        <v>-3.880515947823801E-2</v>
      </c>
      <c r="G5349">
        <v>5342</v>
      </c>
      <c r="H5349">
        <f t="shared" ca="1" si="167"/>
        <v>-1.1578063090519824E-2</v>
      </c>
    </row>
    <row r="5350" spans="2:8" x14ac:dyDescent="0.3">
      <c r="B5350" s="205">
        <v>39784</v>
      </c>
      <c r="C5350" s="81">
        <v>34.899521</v>
      </c>
      <c r="D5350" s="62">
        <f t="shared" si="166"/>
        <v>-0.20050343317472005</v>
      </c>
      <c r="E5350">
        <v>-3.8846104866248468E-2</v>
      </c>
      <c r="G5350">
        <v>5343</v>
      </c>
      <c r="H5350">
        <f t="shared" ca="1" si="167"/>
        <v>1.3234578455679248E-2</v>
      </c>
    </row>
    <row r="5351" spans="2:8" x14ac:dyDescent="0.3">
      <c r="B5351" s="205">
        <v>39352</v>
      </c>
      <c r="C5351" s="81">
        <v>43.651871</v>
      </c>
      <c r="D5351" s="62">
        <f t="shared" si="166"/>
        <v>-0.80357463894864978</v>
      </c>
      <c r="E5351">
        <v>-3.8960987209174104E-2</v>
      </c>
      <c r="G5351">
        <v>5344</v>
      </c>
      <c r="H5351">
        <f t="shared" ca="1" si="167"/>
        <v>-2.4101247050838891E-2</v>
      </c>
    </row>
    <row r="5352" spans="2:8" x14ac:dyDescent="0.3">
      <c r="B5352" s="205">
        <v>42423</v>
      </c>
      <c r="C5352" s="81">
        <v>222.23133899999999</v>
      </c>
      <c r="D5352" s="62">
        <f t="shared" si="166"/>
        <v>4.2350055026942464</v>
      </c>
      <c r="E5352">
        <v>-3.9018385963029652E-2</v>
      </c>
      <c r="G5352">
        <v>5345</v>
      </c>
      <c r="H5352">
        <f t="shared" ca="1" si="167"/>
        <v>-3.6769417725255757E-2</v>
      </c>
    </row>
    <row r="5353" spans="2:8" x14ac:dyDescent="0.3">
      <c r="B5353" s="205">
        <v>39290</v>
      </c>
      <c r="C5353" s="81">
        <v>42.451022999999999</v>
      </c>
      <c r="D5353" s="62">
        <f t="shared" si="166"/>
        <v>-0.55688320724902818</v>
      </c>
      <c r="E5353">
        <v>-3.9103406618890175E-2</v>
      </c>
      <c r="G5353">
        <v>5346</v>
      </c>
      <c r="H5353">
        <f t="shared" ca="1" si="167"/>
        <v>1.7274520834096505E-2</v>
      </c>
    </row>
    <row r="5354" spans="2:8" x14ac:dyDescent="0.3">
      <c r="B5354" s="205">
        <v>40791</v>
      </c>
      <c r="C5354" s="81">
        <v>95.800979999999996</v>
      </c>
      <c r="D5354" s="62">
        <f t="shared" si="166"/>
        <v>-0.77731555033490618</v>
      </c>
      <c r="E5354">
        <v>-3.9215646945248504E-2</v>
      </c>
      <c r="G5354">
        <v>5347</v>
      </c>
      <c r="H5354">
        <f t="shared" ca="1" si="167"/>
        <v>2.1928726311892417E-3</v>
      </c>
    </row>
    <row r="5355" spans="2:8" x14ac:dyDescent="0.3">
      <c r="B5355" s="205">
        <v>43353</v>
      </c>
      <c r="C5355" s="81">
        <v>430.209564</v>
      </c>
      <c r="D5355" s="62">
        <f t="shared" si="166"/>
        <v>0.91780165651762602</v>
      </c>
      <c r="E5355">
        <v>-3.929104202805038E-2</v>
      </c>
      <c r="G5355">
        <v>5348</v>
      </c>
      <c r="H5355">
        <f t="shared" ca="1" si="167"/>
        <v>-3.6009158125894745E-3</v>
      </c>
    </row>
    <row r="5356" spans="2:8" x14ac:dyDescent="0.3">
      <c r="B5356" s="205">
        <v>42402</v>
      </c>
      <c r="C5356" s="81">
        <v>224.32432600000001</v>
      </c>
      <c r="D5356" s="62">
        <f t="shared" si="166"/>
        <v>4.8411054662183508</v>
      </c>
      <c r="E5356">
        <v>-3.9434471099661861E-2</v>
      </c>
      <c r="G5356">
        <v>5349</v>
      </c>
      <c r="H5356">
        <f t="shared" ca="1" si="167"/>
        <v>-4.7988549636310843E-2</v>
      </c>
    </row>
    <row r="5357" spans="2:8" x14ac:dyDescent="0.3">
      <c r="B5357" s="205">
        <v>39679</v>
      </c>
      <c r="C5357" s="81">
        <v>38.404429999999998</v>
      </c>
      <c r="D5357" s="62">
        <f t="shared" si="166"/>
        <v>2.2423045939000708</v>
      </c>
      <c r="E5357">
        <v>-3.9550811717278991E-2</v>
      </c>
      <c r="G5357">
        <v>5350</v>
      </c>
      <c r="H5357">
        <f t="shared" ca="1" si="167"/>
        <v>1.5265380248493297E-2</v>
      </c>
    </row>
    <row r="5358" spans="2:8" x14ac:dyDescent="0.3">
      <c r="B5358" s="205">
        <v>38356</v>
      </c>
      <c r="C5358" s="81">
        <v>11.844794</v>
      </c>
      <c r="D5358" s="62">
        <f t="shared" si="166"/>
        <v>-0.6827500841952262</v>
      </c>
      <c r="E5358">
        <v>-3.9568363407380396E-2</v>
      </c>
      <c r="G5358">
        <v>5351</v>
      </c>
      <c r="H5358">
        <f t="shared" ca="1" si="167"/>
        <v>1.027829675142582E-2</v>
      </c>
    </row>
    <row r="5359" spans="2:8" x14ac:dyDescent="0.3">
      <c r="B5359" s="205">
        <v>39714</v>
      </c>
      <c r="C5359" s="81">
        <v>37.335845999999997</v>
      </c>
      <c r="D5359" s="62">
        <f t="shared" si="166"/>
        <v>-0.56462257935901605</v>
      </c>
      <c r="E5359">
        <v>-3.9582404920683947E-2</v>
      </c>
      <c r="G5359">
        <v>5352</v>
      </c>
      <c r="H5359">
        <f t="shared" ca="1" si="167"/>
        <v>2.5425291193155296E-2</v>
      </c>
    </row>
    <row r="5360" spans="2:8" x14ac:dyDescent="0.3">
      <c r="B5360" s="205">
        <v>40493</v>
      </c>
      <c r="C5360" s="81">
        <v>85.755127000000002</v>
      </c>
      <c r="D5360" s="62">
        <f t="shared" si="166"/>
        <v>9.2021883843102934</v>
      </c>
      <c r="E5360">
        <v>-3.9584417912750462E-2</v>
      </c>
      <c r="G5360">
        <v>5353</v>
      </c>
      <c r="H5360">
        <f t="shared" ca="1" si="167"/>
        <v>-2.7658765184441117E-2</v>
      </c>
    </row>
    <row r="5361" spans="2:8" x14ac:dyDescent="0.3">
      <c r="B5361" s="205">
        <v>38160</v>
      </c>
      <c r="C5361" s="81">
        <v>8.4055619999999998</v>
      </c>
      <c r="D5361" s="62">
        <f t="shared" si="166"/>
        <v>-0.78624532167940897</v>
      </c>
      <c r="E5361">
        <v>-3.9599448912049126E-2</v>
      </c>
      <c r="G5361">
        <v>5354</v>
      </c>
      <c r="H5361">
        <f t="shared" ca="1" si="167"/>
        <v>4.8949326351148424E-2</v>
      </c>
    </row>
    <row r="5362" spans="2:8" x14ac:dyDescent="0.3">
      <c r="B5362" s="205">
        <v>39622</v>
      </c>
      <c r="C5362" s="81">
        <v>39.323405999999999</v>
      </c>
      <c r="D5362" s="62">
        <f t="shared" si="166"/>
        <v>2.4236060874662555</v>
      </c>
      <c r="E5362">
        <v>-3.9665650897414848E-2</v>
      </c>
      <c r="G5362">
        <v>5355</v>
      </c>
      <c r="H5362">
        <f t="shared" ca="1" si="167"/>
        <v>-2.714271791933473E-2</v>
      </c>
    </row>
    <row r="5363" spans="2:8" x14ac:dyDescent="0.3">
      <c r="B5363" s="205">
        <v>37978</v>
      </c>
      <c r="C5363" s="81">
        <v>11.485961</v>
      </c>
      <c r="D5363" s="62">
        <f t="shared" si="166"/>
        <v>-0.7838542693339634</v>
      </c>
      <c r="E5363">
        <v>-3.9908785173720693E-2</v>
      </c>
      <c r="G5363">
        <v>5356</v>
      </c>
      <c r="H5363">
        <f t="shared" ca="1" si="167"/>
        <v>4.4709650663007125E-2</v>
      </c>
    </row>
    <row r="5364" spans="2:8" x14ac:dyDescent="0.3">
      <c r="B5364" s="205">
        <v>40042</v>
      </c>
      <c r="C5364" s="81">
        <v>53.139893000000001</v>
      </c>
      <c r="D5364" s="62">
        <f t="shared" si="166"/>
        <v>-0.85507267732593173</v>
      </c>
      <c r="E5364">
        <v>-4.0047201447439763E-2</v>
      </c>
      <c r="G5364">
        <v>5357</v>
      </c>
      <c r="H5364">
        <f t="shared" ca="1" si="167"/>
        <v>7.2826364204062709E-4</v>
      </c>
    </row>
    <row r="5365" spans="2:8" x14ac:dyDescent="0.3">
      <c r="B5365" s="205">
        <v>43587</v>
      </c>
      <c r="C5365" s="81">
        <v>366.66580199999999</v>
      </c>
      <c r="D5365" s="62">
        <f t="shared" si="166"/>
        <v>-0.29589461360989633</v>
      </c>
      <c r="E5365">
        <v>-4.0065268245636193E-2</v>
      </c>
      <c r="G5365">
        <v>5358</v>
      </c>
      <c r="H5365">
        <f t="shared" ca="1" si="167"/>
        <v>2.44231637339817E-2</v>
      </c>
    </row>
    <row r="5366" spans="2:8" x14ac:dyDescent="0.3">
      <c r="B5366" s="205">
        <v>45022</v>
      </c>
      <c r="C5366" s="81">
        <v>520.75414999999998</v>
      </c>
      <c r="D5366" s="62">
        <f t="shared" si="166"/>
        <v>14.315434108292534</v>
      </c>
      <c r="E5366">
        <v>-4.0415953805360082E-2</v>
      </c>
      <c r="G5366">
        <v>5359</v>
      </c>
      <c r="H5366">
        <f t="shared" ca="1" si="167"/>
        <v>-3.1479759368664645E-3</v>
      </c>
    </row>
    <row r="5367" spans="2:8" x14ac:dyDescent="0.3">
      <c r="B5367" s="205">
        <v>39770</v>
      </c>
      <c r="C5367" s="81">
        <v>34.001919000000001</v>
      </c>
      <c r="D5367" s="62">
        <f t="shared" si="166"/>
        <v>-0.24774097749967586</v>
      </c>
      <c r="E5367">
        <v>-4.0988489888344394E-2</v>
      </c>
      <c r="G5367">
        <v>5360</v>
      </c>
      <c r="H5367">
        <f t="shared" ca="1" si="167"/>
        <v>-8.9977479698473278E-3</v>
      </c>
    </row>
    <row r="5368" spans="2:8" x14ac:dyDescent="0.3">
      <c r="B5368" s="205">
        <v>39104</v>
      </c>
      <c r="C5368" s="81">
        <v>45.199748999999997</v>
      </c>
      <c r="D5368" s="62">
        <f t="shared" si="166"/>
        <v>-0.69220810410484035</v>
      </c>
      <c r="E5368">
        <v>-4.1035465951467523E-2</v>
      </c>
      <c r="G5368">
        <v>5361</v>
      </c>
      <c r="H5368">
        <f t="shared" ca="1" si="167"/>
        <v>-2.4482879552780452E-2</v>
      </c>
    </row>
    <row r="5369" spans="2:8" x14ac:dyDescent="0.3">
      <c r="B5369" s="205">
        <v>41661</v>
      </c>
      <c r="C5369" s="81">
        <v>146.851654</v>
      </c>
      <c r="D5369" s="62">
        <f t="shared" si="166"/>
        <v>2.043349954237319</v>
      </c>
      <c r="E5369">
        <v>-4.1144793752045848E-2</v>
      </c>
      <c r="G5369">
        <v>5362</v>
      </c>
      <c r="H5369">
        <f t="shared" ca="1" si="167"/>
        <v>-2.0985155218849551E-2</v>
      </c>
    </row>
    <row r="5370" spans="2:8" x14ac:dyDescent="0.3">
      <c r="B5370" s="205">
        <v>39457</v>
      </c>
      <c r="C5370" s="81">
        <v>48.253292000000002</v>
      </c>
      <c r="D5370" s="62">
        <f t="shared" si="166"/>
        <v>-0.43115862054071163</v>
      </c>
      <c r="E5370">
        <v>-4.129806181375776E-2</v>
      </c>
      <c r="G5370">
        <v>5363</v>
      </c>
      <c r="H5370">
        <f t="shared" ca="1" si="167"/>
        <v>4.6171187920716013E-2</v>
      </c>
    </row>
    <row r="5371" spans="2:8" x14ac:dyDescent="0.3">
      <c r="B5371" s="205">
        <v>40592</v>
      </c>
      <c r="C5371" s="81">
        <v>84.827324000000004</v>
      </c>
      <c r="D5371" s="62">
        <f t="shared" si="166"/>
        <v>1.007204726977827</v>
      </c>
      <c r="E5371">
        <v>-4.1438010836261904E-2</v>
      </c>
      <c r="G5371">
        <v>5364</v>
      </c>
      <c r="H5371">
        <f t="shared" ca="1" si="167"/>
        <v>1.2926776826810985E-2</v>
      </c>
    </row>
    <row r="5372" spans="2:8" x14ac:dyDescent="0.3">
      <c r="B5372" s="205">
        <v>39295</v>
      </c>
      <c r="C5372" s="81">
        <v>42.261420999999999</v>
      </c>
      <c r="D5372" s="62">
        <f t="shared" si="166"/>
        <v>0.10535184159130166</v>
      </c>
      <c r="E5372">
        <v>-4.1567080836676193E-2</v>
      </c>
      <c r="G5372">
        <v>5365</v>
      </c>
      <c r="H5372">
        <f t="shared" ca="1" si="167"/>
        <v>8.1162307451720104E-4</v>
      </c>
    </row>
    <row r="5373" spans="2:8" x14ac:dyDescent="0.3">
      <c r="B5373" s="205">
        <v>39645</v>
      </c>
      <c r="C5373" s="81">
        <v>38.233455999999997</v>
      </c>
      <c r="D5373" s="62">
        <f t="shared" si="166"/>
        <v>2.2300702069136347</v>
      </c>
      <c r="E5373">
        <v>-4.1778130611704691E-2</v>
      </c>
      <c r="G5373">
        <v>5366</v>
      </c>
      <c r="H5373">
        <f t="shared" ca="1" si="167"/>
        <v>-3.6351561654319652E-2</v>
      </c>
    </row>
    <row r="5374" spans="2:8" x14ac:dyDescent="0.3">
      <c r="B5374" s="205">
        <v>38321</v>
      </c>
      <c r="C5374" s="81">
        <v>11.836726000000001</v>
      </c>
      <c r="D5374" s="62">
        <f t="shared" si="166"/>
        <v>1.6119766657722294</v>
      </c>
      <c r="E5374">
        <v>-4.1789144208121992E-2</v>
      </c>
      <c r="G5374">
        <v>5367</v>
      </c>
      <c r="H5374">
        <f t="shared" ca="1" si="167"/>
        <v>8.5654282084553614E-4</v>
      </c>
    </row>
    <row r="5375" spans="2:8" x14ac:dyDescent="0.3">
      <c r="B5375" s="205">
        <v>37711</v>
      </c>
      <c r="C5375" s="81">
        <v>4.5317119999999997</v>
      </c>
      <c r="D5375" s="62">
        <f t="shared" si="166"/>
        <v>-0.98998839297780039</v>
      </c>
      <c r="E5375">
        <v>-4.1935329061796041E-2</v>
      </c>
      <c r="G5375">
        <v>5368</v>
      </c>
      <c r="H5375">
        <f t="shared" ca="1" si="167"/>
        <v>-2.1221062489675327E-2</v>
      </c>
    </row>
    <row r="5376" spans="2:8" x14ac:dyDescent="0.3">
      <c r="B5376" s="205">
        <v>43955</v>
      </c>
      <c r="C5376" s="81">
        <v>452.64581299999998</v>
      </c>
      <c r="D5376" s="62">
        <f t="shared" si="166"/>
        <v>7.9404735336524874</v>
      </c>
      <c r="E5376">
        <v>-4.1998716090739942E-2</v>
      </c>
      <c r="G5376">
        <v>5369</v>
      </c>
      <c r="H5376">
        <f t="shared" ca="1" si="167"/>
        <v>3.5852218054743387E-3</v>
      </c>
    </row>
    <row r="5377" spans="2:8" x14ac:dyDescent="0.3">
      <c r="B5377" s="205">
        <v>39455</v>
      </c>
      <c r="C5377" s="81">
        <v>50.628841000000001</v>
      </c>
      <c r="D5377" s="62">
        <f t="shared" si="166"/>
        <v>-0.86507112304424094</v>
      </c>
      <c r="E5377">
        <v>-4.213488370148287E-2</v>
      </c>
      <c r="G5377">
        <v>5370</v>
      </c>
      <c r="H5377">
        <f t="shared" ca="1" si="167"/>
        <v>2.6960303603441232E-2</v>
      </c>
    </row>
    <row r="5378" spans="2:8" x14ac:dyDescent="0.3">
      <c r="B5378" s="205">
        <v>43382</v>
      </c>
      <c r="C5378" s="81">
        <v>375.226135</v>
      </c>
      <c r="D5378" s="62">
        <f t="shared" si="166"/>
        <v>-0.29046237828285054</v>
      </c>
      <c r="E5378">
        <v>-4.2225949651635397E-2</v>
      </c>
      <c r="G5378">
        <v>5371</v>
      </c>
      <c r="H5378">
        <f t="shared" ca="1" si="167"/>
        <v>1.1343851330368599E-2</v>
      </c>
    </row>
    <row r="5379" spans="2:8" x14ac:dyDescent="0.3">
      <c r="B5379" s="205">
        <v>44624</v>
      </c>
      <c r="C5379" s="81">
        <v>528.831909</v>
      </c>
      <c r="D5379" s="62">
        <f t="shared" si="166"/>
        <v>0.26916956250301771</v>
      </c>
      <c r="E5379">
        <v>-4.2369839742638818E-2</v>
      </c>
      <c r="G5379">
        <v>5372</v>
      </c>
      <c r="H5379">
        <f t="shared" ca="1" si="167"/>
        <v>-2.0115384582716292E-2</v>
      </c>
    </row>
    <row r="5380" spans="2:8" x14ac:dyDescent="0.3">
      <c r="B5380" s="205">
        <v>43906</v>
      </c>
      <c r="C5380" s="81">
        <v>416.67553700000002</v>
      </c>
      <c r="D5380" s="62">
        <f t="shared" si="166"/>
        <v>27.174980825079761</v>
      </c>
      <c r="E5380">
        <v>-4.2387949031566105E-2</v>
      </c>
      <c r="G5380">
        <v>5373</v>
      </c>
      <c r="H5380">
        <f t="shared" ca="1" si="167"/>
        <v>-7.2379504686604465E-2</v>
      </c>
    </row>
    <row r="5381" spans="2:8" x14ac:dyDescent="0.3">
      <c r="B5381" s="205">
        <v>38433</v>
      </c>
      <c r="C5381" s="81">
        <v>14.788849000000001</v>
      </c>
      <c r="D5381" s="62">
        <f t="shared" si="166"/>
        <v>-0.97426096818281005</v>
      </c>
      <c r="E5381">
        <v>-4.2558573237798353E-2</v>
      </c>
      <c r="G5381">
        <v>5374</v>
      </c>
      <c r="H5381">
        <f t="shared" ca="1" si="167"/>
        <v>4.746181061163661E-2</v>
      </c>
    </row>
    <row r="5382" spans="2:8" x14ac:dyDescent="0.3">
      <c r="B5382" s="205">
        <v>44412</v>
      </c>
      <c r="C5382" s="81">
        <v>574.56897000000004</v>
      </c>
      <c r="D5382" s="62">
        <f t="shared" si="166"/>
        <v>11.933367052842838</v>
      </c>
      <c r="E5382">
        <v>-4.2572340403057608E-2</v>
      </c>
      <c r="G5382">
        <v>5375</v>
      </c>
      <c r="H5382">
        <f t="shared" ca="1" si="167"/>
        <v>-3.0179274592859174E-2</v>
      </c>
    </row>
    <row r="5383" spans="2:8" x14ac:dyDescent="0.3">
      <c r="B5383" s="205">
        <v>39930</v>
      </c>
      <c r="C5383" s="81">
        <v>44.425319999999999</v>
      </c>
      <c r="D5383" s="62">
        <f t="shared" si="166"/>
        <v>0.75709507308948676</v>
      </c>
      <c r="E5383">
        <v>-4.3175467217230784E-2</v>
      </c>
      <c r="G5383">
        <v>5376</v>
      </c>
      <c r="H5383">
        <f t="shared" ca="1" si="167"/>
        <v>-8.1135275828813601E-3</v>
      </c>
    </row>
    <row r="5384" spans="2:8" x14ac:dyDescent="0.3">
      <c r="B5384" s="205">
        <v>38701</v>
      </c>
      <c r="C5384" s="81">
        <v>25.283390000000001</v>
      </c>
      <c r="D5384" s="62">
        <f t="shared" ref="D5384:D5447" si="168">(C5384-C5385)/C5385</f>
        <v>0.46750833546735837</v>
      </c>
      <c r="E5384">
        <v>-4.3613654019232645E-2</v>
      </c>
      <c r="G5384">
        <v>5377</v>
      </c>
      <c r="H5384">
        <f t="shared" ca="1" si="167"/>
        <v>1.3844502739198534E-2</v>
      </c>
    </row>
    <row r="5385" spans="2:8" x14ac:dyDescent="0.3">
      <c r="B5385" s="205">
        <v>38531</v>
      </c>
      <c r="C5385" s="81">
        <v>17.228788000000002</v>
      </c>
      <c r="D5385" s="62">
        <f t="shared" si="168"/>
        <v>-0.49009471113771863</v>
      </c>
      <c r="E5385">
        <v>-4.3867694611723816E-2</v>
      </c>
      <c r="G5385">
        <v>5378</v>
      </c>
      <c r="H5385">
        <f t="shared" ref="H5385:H5448" ca="1" si="169">_xlfn.NORM.INV(RAND(),N$10,N$11)</f>
        <v>1.748685581686564E-2</v>
      </c>
    </row>
    <row r="5386" spans="2:8" x14ac:dyDescent="0.3">
      <c r="B5386" s="205">
        <v>39629</v>
      </c>
      <c r="C5386" s="81">
        <v>33.788212000000001</v>
      </c>
      <c r="D5386" s="62">
        <f t="shared" si="168"/>
        <v>3.8856393354253482</v>
      </c>
      <c r="E5386">
        <v>-4.4134982524906607E-2</v>
      </c>
      <c r="G5386">
        <v>5379</v>
      </c>
      <c r="H5386">
        <f t="shared" ca="1" si="169"/>
        <v>1.9980722729415787E-3</v>
      </c>
    </row>
    <row r="5387" spans="2:8" x14ac:dyDescent="0.3">
      <c r="B5387" s="205">
        <v>37805</v>
      </c>
      <c r="C5387" s="81">
        <v>6.9158220000000004</v>
      </c>
      <c r="D5387" s="62">
        <f t="shared" si="168"/>
        <v>0.13323804231858349</v>
      </c>
      <c r="E5387">
        <v>-4.4280418327403467E-2</v>
      </c>
      <c r="G5387">
        <v>5380</v>
      </c>
      <c r="H5387">
        <f t="shared" ca="1" si="169"/>
        <v>-6.6600177597746614E-3</v>
      </c>
    </row>
    <row r="5388" spans="2:8" x14ac:dyDescent="0.3">
      <c r="B5388" s="205">
        <v>37459</v>
      </c>
      <c r="C5388" s="81">
        <v>6.1027089999999999</v>
      </c>
      <c r="D5388" s="62">
        <f t="shared" si="168"/>
        <v>-0.60283200854169916</v>
      </c>
      <c r="E5388">
        <v>-4.4300049909240954E-2</v>
      </c>
      <c r="G5388">
        <v>5381</v>
      </c>
      <c r="H5388">
        <f t="shared" ca="1" si="169"/>
        <v>2.5602228222071644E-3</v>
      </c>
    </row>
    <row r="5389" spans="2:8" x14ac:dyDescent="0.3">
      <c r="B5389" s="205">
        <v>38457</v>
      </c>
      <c r="C5389" s="81">
        <v>15.365561</v>
      </c>
      <c r="D5389" s="62">
        <f t="shared" si="168"/>
        <v>-0.66538533419064738</v>
      </c>
      <c r="E5389">
        <v>-4.439492630479807E-2</v>
      </c>
      <c r="G5389">
        <v>5382</v>
      </c>
      <c r="H5389">
        <f t="shared" ca="1" si="169"/>
        <v>1.9154882500758589E-2</v>
      </c>
    </row>
    <row r="5390" spans="2:8" x14ac:dyDescent="0.3">
      <c r="B5390" s="205">
        <v>39560</v>
      </c>
      <c r="C5390" s="81">
        <v>45.920166000000002</v>
      </c>
      <c r="D5390" s="62">
        <f t="shared" si="168"/>
        <v>1.3216345016289806</v>
      </c>
      <c r="E5390">
        <v>-4.4572030883598034E-2</v>
      </c>
      <c r="G5390">
        <v>5383</v>
      </c>
      <c r="H5390">
        <f t="shared" ca="1" si="169"/>
        <v>1.925201925313854E-2</v>
      </c>
    </row>
    <row r="5391" spans="2:8" x14ac:dyDescent="0.3">
      <c r="B5391" s="205">
        <v>38562</v>
      </c>
      <c r="C5391" s="81">
        <v>19.779240000000001</v>
      </c>
      <c r="D5391" s="62">
        <f t="shared" si="168"/>
        <v>2.3572559742951276</v>
      </c>
      <c r="E5391">
        <v>-4.4612467513522824E-2</v>
      </c>
      <c r="G5391">
        <v>5384</v>
      </c>
      <c r="H5391">
        <f t="shared" ca="1" si="169"/>
        <v>1.8688489244403261E-2</v>
      </c>
    </row>
    <row r="5392" spans="2:8" x14ac:dyDescent="0.3">
      <c r="B5392" s="205">
        <v>37476</v>
      </c>
      <c r="C5392" s="81">
        <v>5.8914900000000001</v>
      </c>
      <c r="D5392" s="62">
        <f t="shared" si="168"/>
        <v>-0.96013193277023179</v>
      </c>
      <c r="E5392">
        <v>-4.4648237310980561E-2</v>
      </c>
      <c r="G5392">
        <v>5385</v>
      </c>
      <c r="H5392">
        <f t="shared" ca="1" si="169"/>
        <v>-5.5958725252044147E-3</v>
      </c>
    </row>
    <row r="5393" spans="2:8" x14ac:dyDescent="0.3">
      <c r="B5393" s="205">
        <v>41505</v>
      </c>
      <c r="C5393" s="81">
        <v>147.77465799999999</v>
      </c>
      <c r="D5393" s="62">
        <f t="shared" si="168"/>
        <v>2.9964259118389784</v>
      </c>
      <c r="E5393">
        <v>-4.4679747950540097E-2</v>
      </c>
      <c r="G5393">
        <v>5386</v>
      </c>
      <c r="H5393">
        <f t="shared" ca="1" si="169"/>
        <v>-3.1524637271636832E-2</v>
      </c>
    </row>
    <row r="5394" spans="2:8" x14ac:dyDescent="0.3">
      <c r="B5394" s="205">
        <v>38971</v>
      </c>
      <c r="C5394" s="81">
        <v>36.976703999999998</v>
      </c>
      <c r="D5394" s="62">
        <f t="shared" si="168"/>
        <v>3.138071717227898</v>
      </c>
      <c r="E5394">
        <v>-4.5016308613571532E-2</v>
      </c>
      <c r="G5394">
        <v>5387</v>
      </c>
      <c r="H5394">
        <f t="shared" ca="1" si="169"/>
        <v>-2.3267539819435787E-2</v>
      </c>
    </row>
    <row r="5395" spans="2:8" x14ac:dyDescent="0.3">
      <c r="B5395" s="205">
        <v>37939</v>
      </c>
      <c r="C5395" s="81">
        <v>8.9357330000000008</v>
      </c>
      <c r="D5395" s="62">
        <f t="shared" si="168"/>
        <v>-0.96293062047171774</v>
      </c>
      <c r="E5395">
        <v>-4.519077414731891E-2</v>
      </c>
      <c r="G5395">
        <v>5388</v>
      </c>
      <c r="H5395">
        <f t="shared" ca="1" si="169"/>
        <v>4.2019153625698271E-3</v>
      </c>
    </row>
    <row r="5396" spans="2:8" x14ac:dyDescent="0.3">
      <c r="B5396" s="205">
        <v>42044</v>
      </c>
      <c r="C5396" s="81">
        <v>241.05429100000001</v>
      </c>
      <c r="D5396" s="62">
        <f t="shared" si="168"/>
        <v>5.1342729380952052</v>
      </c>
      <c r="E5396">
        <v>-4.5346387867309552E-2</v>
      </c>
      <c r="G5396">
        <v>5389</v>
      </c>
      <c r="H5396">
        <f t="shared" ca="1" si="169"/>
        <v>-6.1752256298479224E-3</v>
      </c>
    </row>
    <row r="5397" spans="2:8" x14ac:dyDescent="0.3">
      <c r="B5397" s="205">
        <v>38867</v>
      </c>
      <c r="C5397" s="81">
        <v>39.296309999999998</v>
      </c>
      <c r="D5397" s="62">
        <f t="shared" si="168"/>
        <v>2.7934869270247034</v>
      </c>
      <c r="E5397">
        <v>-4.5413529494900545E-2</v>
      </c>
      <c r="G5397">
        <v>5390</v>
      </c>
      <c r="H5397">
        <f t="shared" ca="1" si="169"/>
        <v>-2.2256216435515997E-3</v>
      </c>
    </row>
    <row r="5398" spans="2:8" x14ac:dyDescent="0.3">
      <c r="B5398" s="205">
        <v>38152</v>
      </c>
      <c r="C5398" s="81">
        <v>10.358889</v>
      </c>
      <c r="D5398" s="62">
        <f t="shared" si="168"/>
        <v>-0.8682871534083425</v>
      </c>
      <c r="E5398">
        <v>-4.5438147110993539E-2</v>
      </c>
      <c r="G5398">
        <v>5391</v>
      </c>
      <c r="H5398">
        <f t="shared" ca="1" si="169"/>
        <v>3.1654102860232777E-2</v>
      </c>
    </row>
    <row r="5399" spans="2:8" x14ac:dyDescent="0.3">
      <c r="B5399" s="205">
        <v>40305</v>
      </c>
      <c r="C5399" s="81">
        <v>78.647521999999995</v>
      </c>
      <c r="D5399" s="62">
        <f t="shared" si="168"/>
        <v>5.7963303326279849</v>
      </c>
      <c r="E5399">
        <v>-4.5587258954193612E-2</v>
      </c>
      <c r="G5399">
        <v>5392</v>
      </c>
      <c r="H5399">
        <f t="shared" ca="1" si="169"/>
        <v>6.638557082222844E-4</v>
      </c>
    </row>
    <row r="5400" spans="2:8" x14ac:dyDescent="0.3">
      <c r="B5400" s="205">
        <v>37985</v>
      </c>
      <c r="C5400" s="81">
        <v>11.572056999999999</v>
      </c>
      <c r="D5400" s="62">
        <f t="shared" si="168"/>
        <v>-0.91488175009791828</v>
      </c>
      <c r="E5400">
        <v>-4.6129374949100285E-2</v>
      </c>
      <c r="G5400">
        <v>5393</v>
      </c>
      <c r="H5400">
        <f t="shared" ca="1" si="169"/>
        <v>-8.3928172283126122E-3</v>
      </c>
    </row>
    <row r="5401" spans="2:8" x14ac:dyDescent="0.3">
      <c r="B5401" s="205">
        <v>41507</v>
      </c>
      <c r="C5401" s="81">
        <v>135.95271299999999</v>
      </c>
      <c r="D5401" s="62">
        <f t="shared" si="168"/>
        <v>2.6517956000112166</v>
      </c>
      <c r="E5401">
        <v>-4.6251742423657968E-2</v>
      </c>
      <c r="G5401">
        <v>5394</v>
      </c>
      <c r="H5401">
        <f t="shared" ca="1" si="169"/>
        <v>-2.810694181523246E-3</v>
      </c>
    </row>
    <row r="5402" spans="2:8" x14ac:dyDescent="0.3">
      <c r="B5402" s="205">
        <v>39834</v>
      </c>
      <c r="C5402" s="81">
        <v>37.229004000000003</v>
      </c>
      <c r="D5402" s="62">
        <f t="shared" si="168"/>
        <v>0.96196789748883538</v>
      </c>
      <c r="E5402">
        <v>-4.6524448940159002E-2</v>
      </c>
      <c r="G5402">
        <v>5395</v>
      </c>
      <c r="H5402">
        <f t="shared" ca="1" si="169"/>
        <v>-1.1570401421006814E-2</v>
      </c>
    </row>
    <row r="5403" spans="2:8" x14ac:dyDescent="0.3">
      <c r="B5403" s="205">
        <v>38547</v>
      </c>
      <c r="C5403" s="81">
        <v>18.975338000000001</v>
      </c>
      <c r="D5403" s="62">
        <f t="shared" si="168"/>
        <v>-0.96250303636011547</v>
      </c>
      <c r="E5403">
        <v>-4.6544913667749911E-2</v>
      </c>
      <c r="G5403">
        <v>5396</v>
      </c>
      <c r="H5403">
        <f t="shared" ca="1" si="169"/>
        <v>-6.277962457565268E-4</v>
      </c>
    </row>
    <row r="5404" spans="2:8" x14ac:dyDescent="0.3">
      <c r="B5404" s="205">
        <v>45386</v>
      </c>
      <c r="C5404" s="81">
        <v>506.04998799999998</v>
      </c>
      <c r="D5404" s="62">
        <f t="shared" si="168"/>
        <v>5.3072926251438606</v>
      </c>
      <c r="E5404">
        <v>-4.6986839924670461E-2</v>
      </c>
      <c r="G5404">
        <v>5397</v>
      </c>
      <c r="H5404">
        <f t="shared" ca="1" si="169"/>
        <v>2.7106787070309332E-3</v>
      </c>
    </row>
    <row r="5405" spans="2:8" x14ac:dyDescent="0.3">
      <c r="B5405" s="205">
        <v>40571</v>
      </c>
      <c r="C5405" s="81">
        <v>80.232521000000006</v>
      </c>
      <c r="D5405" s="62">
        <f t="shared" si="168"/>
        <v>8.5821454756389102</v>
      </c>
      <c r="E5405">
        <v>-4.7219292434765685E-2</v>
      </c>
      <c r="G5405">
        <v>5398</v>
      </c>
      <c r="H5405">
        <f t="shared" ca="1" si="169"/>
        <v>-9.3401266925231645E-3</v>
      </c>
    </row>
    <row r="5406" spans="2:8" x14ac:dyDescent="0.3">
      <c r="B5406" s="205">
        <v>37852</v>
      </c>
      <c r="C5406" s="81">
        <v>8.3731270000000002</v>
      </c>
      <c r="D5406" s="62">
        <f t="shared" si="168"/>
        <v>-0.62975891095498604</v>
      </c>
      <c r="E5406">
        <v>-4.7240475678431156E-2</v>
      </c>
      <c r="G5406">
        <v>5399</v>
      </c>
      <c r="H5406">
        <f t="shared" ca="1" si="169"/>
        <v>-1.8270090340998493E-2</v>
      </c>
    </row>
    <row r="5407" spans="2:8" x14ac:dyDescent="0.3">
      <c r="B5407" s="205">
        <v>38645</v>
      </c>
      <c r="C5407" s="81">
        <v>22.615337</v>
      </c>
      <c r="D5407" s="62">
        <f t="shared" si="168"/>
        <v>-0.9547746313879919</v>
      </c>
      <c r="E5407">
        <v>-4.7275414692315047E-2</v>
      </c>
      <c r="G5407">
        <v>5400</v>
      </c>
      <c r="H5407">
        <f t="shared" ca="1" si="169"/>
        <v>6.6581881974622109E-4</v>
      </c>
    </row>
    <row r="5408" spans="2:8" x14ac:dyDescent="0.3">
      <c r="B5408" s="205">
        <v>45051</v>
      </c>
      <c r="C5408" s="81">
        <v>500.05865499999999</v>
      </c>
      <c r="D5408" s="62">
        <f t="shared" si="168"/>
        <v>14.598988287188982</v>
      </c>
      <c r="E5408">
        <v>-4.7888429588290711E-2</v>
      </c>
      <c r="G5408">
        <v>5401</v>
      </c>
      <c r="H5408">
        <f t="shared" ca="1" si="169"/>
        <v>-9.8091914344720435E-3</v>
      </c>
    </row>
    <row r="5409" spans="2:8" x14ac:dyDescent="0.3">
      <c r="B5409" s="205">
        <v>39772</v>
      </c>
      <c r="C5409" s="81">
        <v>32.057121000000002</v>
      </c>
      <c r="D5409" s="62">
        <f t="shared" si="168"/>
        <v>-0.33594098301078418</v>
      </c>
      <c r="E5409">
        <v>-4.8223308883697559E-2</v>
      </c>
      <c r="G5409">
        <v>5402</v>
      </c>
      <c r="H5409">
        <f t="shared" ca="1" si="169"/>
        <v>-2.9172175618187034E-2</v>
      </c>
    </row>
    <row r="5410" spans="2:8" x14ac:dyDescent="0.3">
      <c r="B5410" s="205">
        <v>39433</v>
      </c>
      <c r="C5410" s="81">
        <v>48.274506000000002</v>
      </c>
      <c r="D5410" s="62">
        <f t="shared" si="168"/>
        <v>-0.88324697878724989</v>
      </c>
      <c r="E5410">
        <v>-5.0479653808124914E-2</v>
      </c>
      <c r="G5410">
        <v>5403</v>
      </c>
      <c r="H5410">
        <f t="shared" ca="1" si="169"/>
        <v>-4.0634951817096303E-2</v>
      </c>
    </row>
    <row r="5411" spans="2:8" x14ac:dyDescent="0.3">
      <c r="B5411" s="205">
        <v>43367</v>
      </c>
      <c r="C5411" s="81">
        <v>413.47543300000001</v>
      </c>
      <c r="D5411" s="62">
        <f t="shared" si="168"/>
        <v>9.5602102472510477</v>
      </c>
      <c r="E5411">
        <v>-5.1130259703270411E-2</v>
      </c>
      <c r="G5411">
        <v>5404</v>
      </c>
      <c r="H5411">
        <f t="shared" ca="1" si="169"/>
        <v>-1.9963754690948353E-3</v>
      </c>
    </row>
    <row r="5412" spans="2:8" x14ac:dyDescent="0.3">
      <c r="B5412" s="205">
        <v>39478</v>
      </c>
      <c r="C5412" s="81">
        <v>39.154091000000001</v>
      </c>
      <c r="D5412" s="62">
        <f t="shared" si="168"/>
        <v>1.6019012491187094E-2</v>
      </c>
      <c r="E5412">
        <v>-5.1387683293210633E-2</v>
      </c>
      <c r="G5412">
        <v>5405</v>
      </c>
      <c r="H5412">
        <f t="shared" ca="1" si="169"/>
        <v>-1.6349598690341301E-2</v>
      </c>
    </row>
    <row r="5413" spans="2:8" x14ac:dyDescent="0.3">
      <c r="B5413" s="205">
        <v>39146</v>
      </c>
      <c r="C5413" s="81">
        <v>38.536769999999997</v>
      </c>
      <c r="D5413" s="62">
        <f t="shared" si="168"/>
        <v>3.8378263358491127</v>
      </c>
      <c r="E5413">
        <v>-5.190096381336045E-2</v>
      </c>
      <c r="G5413">
        <v>5406</v>
      </c>
      <c r="H5413">
        <f t="shared" ca="1" si="169"/>
        <v>4.472904137859765E-2</v>
      </c>
    </row>
    <row r="5414" spans="2:8" x14ac:dyDescent="0.3">
      <c r="B5414" s="205">
        <v>37858</v>
      </c>
      <c r="C5414" s="81">
        <v>7.9657200000000001</v>
      </c>
      <c r="D5414" s="62">
        <f t="shared" si="168"/>
        <v>-0.77465060634159333</v>
      </c>
      <c r="E5414">
        <v>-5.260724135125841E-2</v>
      </c>
      <c r="G5414">
        <v>5407</v>
      </c>
      <c r="H5414">
        <f t="shared" ca="1" si="169"/>
        <v>-3.2838897918206031E-2</v>
      </c>
    </row>
    <row r="5415" spans="2:8" x14ac:dyDescent="0.3">
      <c r="B5415" s="205">
        <v>39626</v>
      </c>
      <c r="C5415" s="81">
        <v>35.348309</v>
      </c>
      <c r="D5415" s="62">
        <f t="shared" si="168"/>
        <v>9.7728673644000244E-2</v>
      </c>
      <c r="E5415">
        <v>-5.2691904054404687E-2</v>
      </c>
      <c r="G5415">
        <v>5408</v>
      </c>
      <c r="H5415">
        <f t="shared" ca="1" si="169"/>
        <v>2.0818312326854301E-3</v>
      </c>
    </row>
    <row r="5416" spans="2:8" x14ac:dyDescent="0.3">
      <c r="B5416" s="205">
        <v>38881</v>
      </c>
      <c r="C5416" s="81">
        <v>32.201317000000003</v>
      </c>
      <c r="D5416" s="62">
        <f t="shared" si="168"/>
        <v>-0.22992899183461565</v>
      </c>
      <c r="E5416">
        <v>-5.3612482329066596E-2</v>
      </c>
      <c r="G5416">
        <v>5409</v>
      </c>
      <c r="H5416">
        <f t="shared" ca="1" si="169"/>
        <v>4.9057390932708597E-2</v>
      </c>
    </row>
    <row r="5417" spans="2:8" x14ac:dyDescent="0.3">
      <c r="B5417" s="205">
        <v>39135</v>
      </c>
      <c r="C5417" s="81">
        <v>41.816035999999997</v>
      </c>
      <c r="D5417" s="62">
        <f t="shared" si="168"/>
        <v>0.14691337095064783</v>
      </c>
      <c r="E5417">
        <v>-5.5214567848588109E-2</v>
      </c>
      <c r="G5417">
        <v>5410</v>
      </c>
      <c r="H5417">
        <f t="shared" ca="1" si="169"/>
        <v>-1.4304350842045021E-2</v>
      </c>
    </row>
    <row r="5418" spans="2:8" x14ac:dyDescent="0.3">
      <c r="B5418" s="205">
        <v>39763</v>
      </c>
      <c r="C5418" s="81">
        <v>36.459629</v>
      </c>
      <c r="D5418" s="62">
        <f t="shared" si="168"/>
        <v>-0.67653271157899231</v>
      </c>
      <c r="E5418">
        <v>-5.6416172632358777E-2</v>
      </c>
      <c r="G5418">
        <v>5411</v>
      </c>
      <c r="H5418">
        <f t="shared" ca="1" si="169"/>
        <v>-9.3576772772847976E-3</v>
      </c>
    </row>
    <row r="5419" spans="2:8" x14ac:dyDescent="0.3">
      <c r="B5419" s="205">
        <v>41211</v>
      </c>
      <c r="C5419" s="81">
        <v>112.715042</v>
      </c>
      <c r="D5419" s="62">
        <f t="shared" si="168"/>
        <v>22.925937136886915</v>
      </c>
      <c r="E5419">
        <v>-5.6475852947938734E-2</v>
      </c>
      <c r="G5419">
        <v>5412</v>
      </c>
      <c r="H5419">
        <f t="shared" ca="1" si="169"/>
        <v>-5.7930717129635524E-2</v>
      </c>
    </row>
    <row r="5420" spans="2:8" x14ac:dyDescent="0.3">
      <c r="B5420" s="205">
        <v>37707</v>
      </c>
      <c r="C5420" s="81">
        <v>4.710998</v>
      </c>
      <c r="D5420" s="62">
        <f t="shared" si="168"/>
        <v>-0.98207602928521609</v>
      </c>
      <c r="E5420">
        <v>-5.725190916074975E-2</v>
      </c>
      <c r="G5420">
        <v>5413</v>
      </c>
      <c r="H5420">
        <f t="shared" ca="1" si="169"/>
        <v>3.3706473088289994E-2</v>
      </c>
    </row>
    <row r="5421" spans="2:8" x14ac:dyDescent="0.3">
      <c r="B5421" s="205">
        <v>42685</v>
      </c>
      <c r="C5421" s="81">
        <v>262.83227499999998</v>
      </c>
      <c r="D5421" s="62">
        <f t="shared" si="168"/>
        <v>6.0975313561376625</v>
      </c>
      <c r="E5421">
        <v>-5.7310975916327785E-2</v>
      </c>
      <c r="G5421">
        <v>5414</v>
      </c>
      <c r="H5421">
        <f t="shared" ca="1" si="169"/>
        <v>-1.2799955636281595E-2</v>
      </c>
    </row>
    <row r="5422" spans="2:8" x14ac:dyDescent="0.3">
      <c r="B5422" s="205">
        <v>38868</v>
      </c>
      <c r="C5422" s="81">
        <v>37.031506</v>
      </c>
      <c r="D5422" s="62">
        <f t="shared" si="168"/>
        <v>2.2887616934790942</v>
      </c>
      <c r="E5422">
        <v>-5.7634011946668735E-2</v>
      </c>
      <c r="G5422">
        <v>5415</v>
      </c>
      <c r="H5422">
        <f t="shared" ca="1" si="169"/>
        <v>-1.1801996618921204E-3</v>
      </c>
    </row>
    <row r="5423" spans="2:8" x14ac:dyDescent="0.3">
      <c r="B5423" s="205">
        <v>38370</v>
      </c>
      <c r="C5423" s="81">
        <v>11.260014999999999</v>
      </c>
      <c r="D5423" s="62">
        <f t="shared" si="168"/>
        <v>-0.75902118817291275</v>
      </c>
      <c r="E5423">
        <v>-5.834742534883551E-2</v>
      </c>
      <c r="G5423">
        <v>5416</v>
      </c>
      <c r="H5423">
        <f t="shared" ca="1" si="169"/>
        <v>1.9360657397665383E-2</v>
      </c>
    </row>
    <row r="5424" spans="2:8" x14ac:dyDescent="0.3">
      <c r="B5424" s="205">
        <v>39407</v>
      </c>
      <c r="C5424" s="81">
        <v>46.726162000000002</v>
      </c>
      <c r="D5424" s="62">
        <f t="shared" si="168"/>
        <v>4.0230983678265684</v>
      </c>
      <c r="E5424">
        <v>-5.9350895585392291E-2</v>
      </c>
      <c r="G5424">
        <v>5417</v>
      </c>
      <c r="H5424">
        <f t="shared" ca="1" si="169"/>
        <v>-1.419309221556943E-3</v>
      </c>
    </row>
    <row r="5425" spans="2:8" x14ac:dyDescent="0.3">
      <c r="B5425" s="205">
        <v>38061</v>
      </c>
      <c r="C5425" s="81">
        <v>9.3022589999999994</v>
      </c>
      <c r="D5425" s="62">
        <f t="shared" si="168"/>
        <v>-0.98125902196730008</v>
      </c>
      <c r="E5425">
        <v>-6.0474109015500897E-2</v>
      </c>
      <c r="G5425">
        <v>5418</v>
      </c>
      <c r="H5425">
        <f t="shared" ca="1" si="169"/>
        <v>2.2157941498512912E-3</v>
      </c>
    </row>
    <row r="5426" spans="2:8" x14ac:dyDescent="0.3">
      <c r="B5426" s="205">
        <v>44627</v>
      </c>
      <c r="C5426" s="81">
        <v>496.35931399999998</v>
      </c>
      <c r="D5426" s="62">
        <f t="shared" si="168"/>
        <v>11.441185303008675</v>
      </c>
      <c r="E5426">
        <v>-6.1404379061400421E-2</v>
      </c>
      <c r="G5426">
        <v>5419</v>
      </c>
      <c r="H5426">
        <f t="shared" ca="1" si="169"/>
        <v>-1.8944233079207486E-2</v>
      </c>
    </row>
    <row r="5427" spans="2:8" x14ac:dyDescent="0.3">
      <c r="B5427" s="205">
        <v>39489</v>
      </c>
      <c r="C5427" s="81">
        <v>39.896464999999999</v>
      </c>
      <c r="D5427" s="62">
        <f t="shared" si="168"/>
        <v>0.10158733472068331</v>
      </c>
      <c r="E5427">
        <v>-6.1845298409127218E-2</v>
      </c>
      <c r="G5427">
        <v>5420</v>
      </c>
      <c r="H5427">
        <f t="shared" ca="1" si="169"/>
        <v>1.3889644404283908E-2</v>
      </c>
    </row>
    <row r="5428" spans="2:8" x14ac:dyDescent="0.3">
      <c r="B5428" s="205">
        <v>38919</v>
      </c>
      <c r="C5428" s="81">
        <v>36.217250999999997</v>
      </c>
      <c r="D5428" s="62">
        <f t="shared" si="168"/>
        <v>0.1208063126919318</v>
      </c>
      <c r="E5428">
        <v>-6.4930649998689763E-2</v>
      </c>
      <c r="G5428">
        <v>5421</v>
      </c>
      <c r="H5428">
        <f t="shared" ca="1" si="169"/>
        <v>-3.8476630958237258E-2</v>
      </c>
    </row>
    <row r="5429" spans="2:8" x14ac:dyDescent="0.3">
      <c r="B5429" s="205">
        <v>39632</v>
      </c>
      <c r="C5429" s="81">
        <v>32.313567999999997</v>
      </c>
      <c r="D5429" s="62">
        <f t="shared" si="168"/>
        <v>-0.92649485679247623</v>
      </c>
      <c r="E5429">
        <v>-6.5513190179746689E-2</v>
      </c>
      <c r="G5429">
        <v>5422</v>
      </c>
      <c r="H5429">
        <f t="shared" ca="1" si="169"/>
        <v>-2.7835706945752933E-2</v>
      </c>
    </row>
    <row r="5430" spans="2:8" x14ac:dyDescent="0.3">
      <c r="B5430" s="205">
        <v>43902</v>
      </c>
      <c r="C5430" s="81">
        <v>439.60961900000001</v>
      </c>
      <c r="D5430" s="62">
        <f t="shared" si="168"/>
        <v>7.8498258085994079</v>
      </c>
      <c r="E5430">
        <v>-6.7110642821464048E-2</v>
      </c>
      <c r="G5430">
        <v>5423</v>
      </c>
      <c r="H5430">
        <f t="shared" ca="1" si="169"/>
        <v>1.7023013431066037E-3</v>
      </c>
    </row>
    <row r="5431" spans="2:8" x14ac:dyDescent="0.3">
      <c r="B5431" s="205">
        <v>39406</v>
      </c>
      <c r="C5431" s="81">
        <v>49.674380999999997</v>
      </c>
      <c r="D5431" s="62">
        <f t="shared" si="168"/>
        <v>0.43953278399633405</v>
      </c>
      <c r="E5431">
        <v>-6.8046265555285021E-2</v>
      </c>
      <c r="G5431">
        <v>5424</v>
      </c>
      <c r="H5431">
        <f t="shared" ca="1" si="169"/>
        <v>-7.6810343153479567E-3</v>
      </c>
    </row>
    <row r="5432" spans="2:8" x14ac:dyDescent="0.3">
      <c r="B5432" s="205">
        <v>38869</v>
      </c>
      <c r="C5432" s="81">
        <v>34.507294000000002</v>
      </c>
      <c r="D5432" s="62">
        <f t="shared" si="168"/>
        <v>-6.5774623994207651E-2</v>
      </c>
      <c r="E5432">
        <v>-6.8163903461015016E-2</v>
      </c>
      <c r="G5432">
        <v>5425</v>
      </c>
      <c r="H5432">
        <f t="shared" ca="1" si="169"/>
        <v>-2.1913485647532035E-2</v>
      </c>
    </row>
    <row r="5433" spans="2:8" x14ac:dyDescent="0.3">
      <c r="B5433" s="205">
        <v>38856</v>
      </c>
      <c r="C5433" s="81">
        <v>36.936798000000003</v>
      </c>
      <c r="D5433" s="62">
        <f t="shared" si="168"/>
        <v>0.29656964765701782</v>
      </c>
      <c r="E5433">
        <v>-7.0177384451595187E-2</v>
      </c>
      <c r="G5433">
        <v>5426</v>
      </c>
      <c r="H5433">
        <f t="shared" ca="1" si="169"/>
        <v>-1.2300841004346419E-2</v>
      </c>
    </row>
    <row r="5434" spans="2:8" x14ac:dyDescent="0.3">
      <c r="B5434" s="205">
        <v>39748</v>
      </c>
      <c r="C5434" s="81">
        <v>28.488094</v>
      </c>
      <c r="D5434" s="62">
        <f t="shared" si="168"/>
        <v>-0.16268821928137964</v>
      </c>
      <c r="E5434">
        <v>-7.0432000683925924E-2</v>
      </c>
      <c r="G5434">
        <v>5427</v>
      </c>
      <c r="H5434">
        <f t="shared" ca="1" si="169"/>
        <v>-5.302825174057395E-3</v>
      </c>
    </row>
    <row r="5435" spans="2:8" x14ac:dyDescent="0.3">
      <c r="B5435" s="205">
        <v>39731</v>
      </c>
      <c r="C5435" s="81">
        <v>34.023280999999997</v>
      </c>
      <c r="D5435" s="62">
        <f t="shared" si="168"/>
        <v>-8.2652977063494185E-2</v>
      </c>
      <c r="E5435">
        <v>-7.710151888961457E-2</v>
      </c>
      <c r="G5435">
        <v>5428</v>
      </c>
      <c r="H5435">
        <f t="shared" ca="1" si="169"/>
        <v>1.9833231118961073E-2</v>
      </c>
    </row>
    <row r="5436" spans="2:8" x14ac:dyDescent="0.3">
      <c r="B5436" s="205">
        <v>38917</v>
      </c>
      <c r="C5436" s="81">
        <v>37.088779000000002</v>
      </c>
      <c r="D5436" s="62">
        <f t="shared" si="168"/>
        <v>-0.85351591756773504</v>
      </c>
      <c r="E5436">
        <v>-7.9323839523220502E-2</v>
      </c>
      <c r="G5436">
        <v>5429</v>
      </c>
      <c r="H5436">
        <f t="shared" ca="1" si="169"/>
        <v>-1.6425592405360328E-2</v>
      </c>
    </row>
    <row r="5437" spans="2:8" x14ac:dyDescent="0.3">
      <c r="B5437" s="205">
        <v>42240</v>
      </c>
      <c r="C5437" s="81">
        <v>253.19323700000001</v>
      </c>
      <c r="D5437" s="62">
        <f t="shared" si="168"/>
        <v>5.3737197216311809</v>
      </c>
      <c r="E5437">
        <v>-8.4379807823763364E-2</v>
      </c>
      <c r="G5437">
        <v>5430</v>
      </c>
      <c r="H5437">
        <f t="shared" ca="1" si="169"/>
        <v>-1.0637994787611366E-2</v>
      </c>
    </row>
    <row r="5438" spans="2:8" x14ac:dyDescent="0.3">
      <c r="B5438" s="205">
        <v>38855</v>
      </c>
      <c r="C5438" s="81">
        <v>39.724564000000001</v>
      </c>
      <c r="D5438" s="62">
        <f t="shared" si="168"/>
        <v>0.2962146039388715</v>
      </c>
      <c r="E5438">
        <v>-9.6130597854339569E-2</v>
      </c>
      <c r="G5438">
        <v>5431</v>
      </c>
      <c r="H5438">
        <f t="shared" ca="1" si="169"/>
        <v>2.9090940170170181E-3</v>
      </c>
    </row>
    <row r="5439" spans="2:8" x14ac:dyDescent="0.3">
      <c r="B5439" s="205">
        <v>39745</v>
      </c>
      <c r="C5439" s="81">
        <v>30.646595000000001</v>
      </c>
      <c r="D5439" s="62">
        <f t="shared" si="168"/>
        <v>-0.29032614005331364</v>
      </c>
      <c r="E5439">
        <v>-0.10206658384251663</v>
      </c>
      <c r="G5439">
        <v>5432</v>
      </c>
      <c r="H5439">
        <f t="shared" ca="1" si="169"/>
        <v>-1.6616947257853208E-2</v>
      </c>
    </row>
    <row r="5440" spans="2:8" x14ac:dyDescent="0.3">
      <c r="B5440" s="205">
        <v>39468</v>
      </c>
      <c r="C5440" s="81">
        <v>43.184055000000001</v>
      </c>
      <c r="D5440" s="62">
        <f t="shared" si="168"/>
        <v>2.9158680294422361E-2</v>
      </c>
      <c r="E5440">
        <v>-0.10387321382625743</v>
      </c>
      <c r="G5440">
        <v>5433</v>
      </c>
      <c r="H5440">
        <f t="shared" ca="1" si="169"/>
        <v>1.9399205682658254E-3</v>
      </c>
    </row>
    <row r="5441" spans="2:8" x14ac:dyDescent="0.3">
      <c r="B5441" s="205">
        <v>38852</v>
      </c>
      <c r="C5441" s="81">
        <v>41.960540999999999</v>
      </c>
      <c r="D5441" s="62">
        <f t="shared" si="168"/>
        <v>3.7192563420656444</v>
      </c>
      <c r="E5441">
        <v>-0.1040184255509127</v>
      </c>
      <c r="G5441">
        <v>5434</v>
      </c>
      <c r="H5441">
        <f t="shared" ca="1" si="169"/>
        <v>-2.6991575788347558E-2</v>
      </c>
    </row>
    <row r="5442" spans="2:8" x14ac:dyDescent="0.3">
      <c r="B5442" s="205">
        <v>38124</v>
      </c>
      <c r="C5442" s="81">
        <v>8.8913460000000004</v>
      </c>
      <c r="D5442" s="62">
        <f t="shared" si="168"/>
        <v>-0.97675121198320003</v>
      </c>
      <c r="E5442">
        <v>-0.10480709247906121</v>
      </c>
      <c r="G5442">
        <v>5435</v>
      </c>
      <c r="H5442">
        <f t="shared" ca="1" si="169"/>
        <v>2.6215148159836821E-2</v>
      </c>
    </row>
    <row r="5443" spans="2:8" x14ac:dyDescent="0.3">
      <c r="B5443" s="205">
        <v>43913</v>
      </c>
      <c r="C5443" s="81">
        <v>382.44342</v>
      </c>
      <c r="D5443" s="62">
        <f t="shared" si="168"/>
        <v>34.153059301735816</v>
      </c>
      <c r="E5443">
        <v>-0.10869823735675731</v>
      </c>
      <c r="G5443">
        <v>5436</v>
      </c>
      <c r="H5443">
        <f t="shared" ca="1" si="169"/>
        <v>-6.5392759141389256E-2</v>
      </c>
    </row>
    <row r="5444" spans="2:8" x14ac:dyDescent="0.3">
      <c r="B5444" s="205">
        <v>38007</v>
      </c>
      <c r="C5444" s="81">
        <v>10.879378000000001</v>
      </c>
      <c r="D5444" s="62">
        <f t="shared" si="168"/>
        <v>0.57968094718903096</v>
      </c>
      <c r="E5444">
        <v>-0.11238863022313275</v>
      </c>
      <c r="G5444">
        <v>5437</v>
      </c>
      <c r="H5444">
        <f t="shared" ca="1" si="169"/>
        <v>-7.5155106539171916E-3</v>
      </c>
    </row>
    <row r="5445" spans="2:8" x14ac:dyDescent="0.3">
      <c r="B5445" s="205">
        <v>37879</v>
      </c>
      <c r="C5445" s="81">
        <v>6.887073</v>
      </c>
      <c r="D5445" s="62">
        <f t="shared" si="168"/>
        <v>-0.77670142180709434</v>
      </c>
      <c r="E5445">
        <v>-0.11559535455556666</v>
      </c>
      <c r="G5445">
        <v>5438</v>
      </c>
      <c r="H5445">
        <f t="shared" ca="1" si="169"/>
        <v>-2.9545707508484457E-2</v>
      </c>
    </row>
    <row r="5446" spans="2:8" x14ac:dyDescent="0.3">
      <c r="B5446" s="205">
        <v>38876</v>
      </c>
      <c r="C5446" s="81">
        <v>30.84244</v>
      </c>
      <c r="D5446" s="62">
        <f t="shared" si="168"/>
        <v>-0.17892194217943361</v>
      </c>
      <c r="E5446">
        <v>-0.1242838484861743</v>
      </c>
      <c r="G5446">
        <v>5439</v>
      </c>
      <c r="H5446">
        <f t="shared" ca="1" si="169"/>
        <v>1.3857031753566923E-2</v>
      </c>
    </row>
    <row r="5447" spans="2:8" x14ac:dyDescent="0.3">
      <c r="B5447" s="205">
        <v>39469</v>
      </c>
      <c r="C5447" s="81">
        <v>37.563347</v>
      </c>
      <c r="D5447" s="62">
        <f t="shared" si="168"/>
        <v>3.2321865159860095</v>
      </c>
      <c r="E5447">
        <v>-0.13015702207678276</v>
      </c>
      <c r="G5447">
        <v>5440</v>
      </c>
      <c r="H5447">
        <f t="shared" ca="1" si="169"/>
        <v>-1.4254678459160879E-2</v>
      </c>
    </row>
    <row r="5448" spans="2:8" x14ac:dyDescent="0.3">
      <c r="B5448" s="205">
        <v>38153</v>
      </c>
      <c r="C5448" s="81">
        <v>8.8756360000000001</v>
      </c>
      <c r="D5448" s="62" t="e">
        <f>(C5448-#REF!)/#REF!</f>
        <v>#REF!</v>
      </c>
      <c r="E5448">
        <v>-0.14318649422732491</v>
      </c>
      <c r="G5448">
        <v>5441</v>
      </c>
      <c r="H5448">
        <f t="shared" ca="1" si="169"/>
        <v>1.7745851778770003E-2</v>
      </c>
    </row>
    <row r="5449" spans="2:8" x14ac:dyDescent="0.3">
      <c r="G5449">
        <v>5442</v>
      </c>
      <c r="H5449">
        <f t="shared" ref="H5449:H5512" ca="1" si="170">_xlfn.NORM.INV(RAND(),N$10,N$11)</f>
        <v>-1.1380211189191288E-3</v>
      </c>
    </row>
    <row r="5450" spans="2:8" x14ac:dyDescent="0.3">
      <c r="G5450">
        <v>5443</v>
      </c>
      <c r="H5450">
        <f t="shared" ca="1" si="170"/>
        <v>-3.7956948728567813E-3</v>
      </c>
    </row>
    <row r="5451" spans="2:8" x14ac:dyDescent="0.3">
      <c r="G5451">
        <v>5444</v>
      </c>
      <c r="H5451">
        <f t="shared" ca="1" si="170"/>
        <v>-1.6296127368023421E-3</v>
      </c>
    </row>
    <row r="5452" spans="2:8" x14ac:dyDescent="0.3">
      <c r="G5452">
        <v>5445</v>
      </c>
      <c r="H5452">
        <f t="shared" ca="1" si="170"/>
        <v>-2.0730099379987429E-2</v>
      </c>
    </row>
    <row r="5453" spans="2:8" x14ac:dyDescent="0.3">
      <c r="G5453">
        <v>5446</v>
      </c>
      <c r="H5453">
        <f t="shared" ca="1" si="170"/>
        <v>-3.6039033574999428E-2</v>
      </c>
    </row>
    <row r="5454" spans="2:8" x14ac:dyDescent="0.3">
      <c r="G5454">
        <v>5447</v>
      </c>
      <c r="H5454">
        <f t="shared" ca="1" si="170"/>
        <v>-8.8704638323075444E-3</v>
      </c>
    </row>
    <row r="5455" spans="2:8" x14ac:dyDescent="0.3">
      <c r="G5455">
        <v>5448</v>
      </c>
      <c r="H5455">
        <f t="shared" ca="1" si="170"/>
        <v>1.360448940507614E-2</v>
      </c>
    </row>
    <row r="5456" spans="2:8" x14ac:dyDescent="0.3">
      <c r="G5456">
        <v>5449</v>
      </c>
      <c r="H5456">
        <f t="shared" ca="1" si="170"/>
        <v>4.3219500136808614E-2</v>
      </c>
    </row>
    <row r="5457" spans="7:8" x14ac:dyDescent="0.3">
      <c r="G5457">
        <v>5450</v>
      </c>
      <c r="H5457">
        <f t="shared" ca="1" si="170"/>
        <v>-7.53068035536419E-3</v>
      </c>
    </row>
    <row r="5458" spans="7:8" x14ac:dyDescent="0.3">
      <c r="G5458">
        <v>5451</v>
      </c>
      <c r="H5458">
        <f t="shared" ca="1" si="170"/>
        <v>-3.5382114400789921E-2</v>
      </c>
    </row>
    <row r="5459" spans="7:8" x14ac:dyDescent="0.3">
      <c r="G5459">
        <v>5452</v>
      </c>
      <c r="H5459">
        <f t="shared" ca="1" si="170"/>
        <v>-2.1121305787250699E-3</v>
      </c>
    </row>
    <row r="5460" spans="7:8" x14ac:dyDescent="0.3">
      <c r="G5460">
        <v>5453</v>
      </c>
      <c r="H5460">
        <f t="shared" ca="1" si="170"/>
        <v>3.1204098052826056E-2</v>
      </c>
    </row>
    <row r="5461" spans="7:8" x14ac:dyDescent="0.3">
      <c r="G5461">
        <v>5454</v>
      </c>
      <c r="H5461">
        <f t="shared" ca="1" si="170"/>
        <v>-8.1230263788288071E-3</v>
      </c>
    </row>
    <row r="5462" spans="7:8" x14ac:dyDescent="0.3">
      <c r="G5462">
        <v>5455</v>
      </c>
      <c r="H5462">
        <f t="shared" ca="1" si="170"/>
        <v>2.2857220489865921E-3</v>
      </c>
    </row>
    <row r="5463" spans="7:8" x14ac:dyDescent="0.3">
      <c r="G5463">
        <v>5456</v>
      </c>
      <c r="H5463">
        <f t="shared" ca="1" si="170"/>
        <v>-1.2577464854871993E-2</v>
      </c>
    </row>
    <row r="5464" spans="7:8" x14ac:dyDescent="0.3">
      <c r="G5464">
        <v>5457</v>
      </c>
      <c r="H5464">
        <f t="shared" ca="1" si="170"/>
        <v>-2.6140945634345259E-2</v>
      </c>
    </row>
    <row r="5465" spans="7:8" x14ac:dyDescent="0.3">
      <c r="G5465">
        <v>5458</v>
      </c>
      <c r="H5465">
        <f t="shared" ca="1" si="170"/>
        <v>-6.7462449389042473E-2</v>
      </c>
    </row>
    <row r="5466" spans="7:8" x14ac:dyDescent="0.3">
      <c r="G5466">
        <v>5459</v>
      </c>
      <c r="H5466">
        <f t="shared" ca="1" si="170"/>
        <v>3.6199165952550599E-2</v>
      </c>
    </row>
    <row r="5467" spans="7:8" x14ac:dyDescent="0.3">
      <c r="G5467">
        <v>5460</v>
      </c>
      <c r="H5467">
        <f t="shared" ca="1" si="170"/>
        <v>1.0594184960405872E-2</v>
      </c>
    </row>
    <row r="5468" spans="7:8" x14ac:dyDescent="0.3">
      <c r="G5468">
        <v>5461</v>
      </c>
      <c r="H5468">
        <f t="shared" ca="1" si="170"/>
        <v>-7.4064989946032384E-3</v>
      </c>
    </row>
    <row r="5469" spans="7:8" x14ac:dyDescent="0.3">
      <c r="G5469">
        <v>5462</v>
      </c>
      <c r="H5469">
        <f t="shared" ca="1" si="170"/>
        <v>2.724927281172505E-2</v>
      </c>
    </row>
    <row r="5470" spans="7:8" x14ac:dyDescent="0.3">
      <c r="G5470">
        <v>5463</v>
      </c>
      <c r="H5470">
        <f t="shared" ca="1" si="170"/>
        <v>-6.4753555719815475E-3</v>
      </c>
    </row>
    <row r="5471" spans="7:8" x14ac:dyDescent="0.3">
      <c r="G5471">
        <v>5464</v>
      </c>
      <c r="H5471">
        <f t="shared" ca="1" si="170"/>
        <v>-1.0031619245996368E-2</v>
      </c>
    </row>
    <row r="5472" spans="7:8" x14ac:dyDescent="0.3">
      <c r="G5472">
        <v>5465</v>
      </c>
      <c r="H5472">
        <f t="shared" ca="1" si="170"/>
        <v>-2.5084729500086018E-2</v>
      </c>
    </row>
    <row r="5473" spans="7:8" x14ac:dyDescent="0.3">
      <c r="G5473">
        <v>5466</v>
      </c>
      <c r="H5473">
        <f t="shared" ca="1" si="170"/>
        <v>2.5264143984303423E-2</v>
      </c>
    </row>
    <row r="5474" spans="7:8" x14ac:dyDescent="0.3">
      <c r="G5474">
        <v>5467</v>
      </c>
      <c r="H5474">
        <f t="shared" ca="1" si="170"/>
        <v>3.7627707769887594E-2</v>
      </c>
    </row>
    <row r="5475" spans="7:8" x14ac:dyDescent="0.3">
      <c r="G5475">
        <v>5468</v>
      </c>
      <c r="H5475">
        <f t="shared" ca="1" si="170"/>
        <v>-2.4884013766677957E-2</v>
      </c>
    </row>
    <row r="5476" spans="7:8" x14ac:dyDescent="0.3">
      <c r="G5476">
        <v>5469</v>
      </c>
      <c r="H5476">
        <f t="shared" ca="1" si="170"/>
        <v>-2.1774286438595017E-3</v>
      </c>
    </row>
    <row r="5477" spans="7:8" x14ac:dyDescent="0.3">
      <c r="G5477">
        <v>5470</v>
      </c>
      <c r="H5477">
        <f t="shared" ca="1" si="170"/>
        <v>-1.0313079203612914E-2</v>
      </c>
    </row>
    <row r="5478" spans="7:8" x14ac:dyDescent="0.3">
      <c r="G5478">
        <v>5471</v>
      </c>
      <c r="H5478">
        <f t="shared" ca="1" si="170"/>
        <v>1.6646915920469286E-2</v>
      </c>
    </row>
    <row r="5479" spans="7:8" x14ac:dyDescent="0.3">
      <c r="G5479">
        <v>5472</v>
      </c>
      <c r="H5479">
        <f t="shared" ca="1" si="170"/>
        <v>2.5934333915372896E-2</v>
      </c>
    </row>
    <row r="5480" spans="7:8" x14ac:dyDescent="0.3">
      <c r="G5480">
        <v>5473</v>
      </c>
      <c r="H5480">
        <f t="shared" ca="1" si="170"/>
        <v>3.4480752604166401E-2</v>
      </c>
    </row>
    <row r="5481" spans="7:8" x14ac:dyDescent="0.3">
      <c r="G5481">
        <v>5474</v>
      </c>
      <c r="H5481">
        <f t="shared" ca="1" si="170"/>
        <v>-2.0117743789881768E-2</v>
      </c>
    </row>
    <row r="5482" spans="7:8" x14ac:dyDescent="0.3">
      <c r="G5482">
        <v>5475</v>
      </c>
      <c r="H5482">
        <f t="shared" ca="1" si="170"/>
        <v>-2.3394826196878448E-2</v>
      </c>
    </row>
    <row r="5483" spans="7:8" x14ac:dyDescent="0.3">
      <c r="G5483">
        <v>5476</v>
      </c>
      <c r="H5483">
        <f t="shared" ca="1" si="170"/>
        <v>1.2716856129254311E-2</v>
      </c>
    </row>
    <row r="5484" spans="7:8" x14ac:dyDescent="0.3">
      <c r="G5484">
        <v>5477</v>
      </c>
      <c r="H5484">
        <f t="shared" ca="1" si="170"/>
        <v>-1.825490806683532E-3</v>
      </c>
    </row>
    <row r="5485" spans="7:8" x14ac:dyDescent="0.3">
      <c r="G5485">
        <v>5478</v>
      </c>
      <c r="H5485">
        <f t="shared" ca="1" si="170"/>
        <v>-3.1380640003937421E-2</v>
      </c>
    </row>
    <row r="5486" spans="7:8" x14ac:dyDescent="0.3">
      <c r="G5486">
        <v>5479</v>
      </c>
      <c r="H5486">
        <f t="shared" ca="1" si="170"/>
        <v>-4.860791717097605E-3</v>
      </c>
    </row>
    <row r="5487" spans="7:8" x14ac:dyDescent="0.3">
      <c r="G5487">
        <v>5480</v>
      </c>
      <c r="H5487">
        <f t="shared" ca="1" si="170"/>
        <v>7.679373180546155E-3</v>
      </c>
    </row>
    <row r="5488" spans="7:8" x14ac:dyDescent="0.3">
      <c r="G5488">
        <v>5481</v>
      </c>
      <c r="H5488">
        <f t="shared" ca="1" si="170"/>
        <v>-4.4649553193000964E-3</v>
      </c>
    </row>
    <row r="5489" spans="7:8" x14ac:dyDescent="0.3">
      <c r="G5489">
        <v>5482</v>
      </c>
      <c r="H5489">
        <f t="shared" ca="1" si="170"/>
        <v>-6.1163830338842047E-2</v>
      </c>
    </row>
    <row r="5490" spans="7:8" x14ac:dyDescent="0.3">
      <c r="G5490">
        <v>5483</v>
      </c>
      <c r="H5490">
        <f t="shared" ca="1" si="170"/>
        <v>1.3699729069272408E-2</v>
      </c>
    </row>
    <row r="5491" spans="7:8" x14ac:dyDescent="0.3">
      <c r="G5491">
        <v>5484</v>
      </c>
      <c r="H5491">
        <f t="shared" ca="1" si="170"/>
        <v>3.5269939425495715E-2</v>
      </c>
    </row>
    <row r="5492" spans="7:8" x14ac:dyDescent="0.3">
      <c r="G5492">
        <v>5485</v>
      </c>
      <c r="H5492">
        <f t="shared" ca="1" si="170"/>
        <v>1.2288078024338255E-2</v>
      </c>
    </row>
    <row r="5493" spans="7:8" x14ac:dyDescent="0.3">
      <c r="G5493">
        <v>5486</v>
      </c>
      <c r="H5493">
        <f t="shared" ca="1" si="170"/>
        <v>-2.5951590970980071E-2</v>
      </c>
    </row>
    <row r="5494" spans="7:8" x14ac:dyDescent="0.3">
      <c r="G5494">
        <v>5487</v>
      </c>
      <c r="H5494">
        <f t="shared" ca="1" si="170"/>
        <v>-5.1222478720654493E-3</v>
      </c>
    </row>
    <row r="5495" spans="7:8" x14ac:dyDescent="0.3">
      <c r="G5495">
        <v>5488</v>
      </c>
      <c r="H5495">
        <f t="shared" ca="1" si="170"/>
        <v>2.0802845162558432E-2</v>
      </c>
    </row>
    <row r="5496" spans="7:8" x14ac:dyDescent="0.3">
      <c r="G5496">
        <v>5489</v>
      </c>
      <c r="H5496">
        <f t="shared" ca="1" si="170"/>
        <v>-4.7629204462864777E-3</v>
      </c>
    </row>
    <row r="5497" spans="7:8" x14ac:dyDescent="0.3">
      <c r="G5497">
        <v>5490</v>
      </c>
      <c r="H5497">
        <f t="shared" ca="1" si="170"/>
        <v>4.5767737045277514E-3</v>
      </c>
    </row>
    <row r="5498" spans="7:8" x14ac:dyDescent="0.3">
      <c r="G5498">
        <v>5491</v>
      </c>
      <c r="H5498">
        <f t="shared" ca="1" si="170"/>
        <v>2.609254392539154E-2</v>
      </c>
    </row>
    <row r="5499" spans="7:8" x14ac:dyDescent="0.3">
      <c r="G5499">
        <v>5492</v>
      </c>
      <c r="H5499">
        <f t="shared" ca="1" si="170"/>
        <v>-1.4964000199062459E-2</v>
      </c>
    </row>
    <row r="5500" spans="7:8" x14ac:dyDescent="0.3">
      <c r="G5500">
        <v>5493</v>
      </c>
      <c r="H5500">
        <f t="shared" ca="1" si="170"/>
        <v>3.0537299038845899E-2</v>
      </c>
    </row>
    <row r="5501" spans="7:8" x14ac:dyDescent="0.3">
      <c r="G5501">
        <v>5494</v>
      </c>
      <c r="H5501">
        <f t="shared" ca="1" si="170"/>
        <v>2.3485249349724412E-2</v>
      </c>
    </row>
    <row r="5502" spans="7:8" x14ac:dyDescent="0.3">
      <c r="G5502">
        <v>5495</v>
      </c>
      <c r="H5502">
        <f t="shared" ca="1" si="170"/>
        <v>-1.1817824955573444E-2</v>
      </c>
    </row>
    <row r="5503" spans="7:8" x14ac:dyDescent="0.3">
      <c r="G5503">
        <v>5496</v>
      </c>
      <c r="H5503">
        <f t="shared" ca="1" si="170"/>
        <v>-9.9005211987073655E-3</v>
      </c>
    </row>
    <row r="5504" spans="7:8" x14ac:dyDescent="0.3">
      <c r="G5504">
        <v>5497</v>
      </c>
      <c r="H5504">
        <f t="shared" ca="1" si="170"/>
        <v>1.0731109865017869E-2</v>
      </c>
    </row>
    <row r="5505" spans="7:8" x14ac:dyDescent="0.3">
      <c r="G5505">
        <v>5498</v>
      </c>
      <c r="H5505">
        <f t="shared" ca="1" si="170"/>
        <v>3.8021847100743203E-2</v>
      </c>
    </row>
    <row r="5506" spans="7:8" x14ac:dyDescent="0.3">
      <c r="G5506">
        <v>5499</v>
      </c>
      <c r="H5506">
        <f t="shared" ca="1" si="170"/>
        <v>-1.1133750923639666E-2</v>
      </c>
    </row>
    <row r="5507" spans="7:8" x14ac:dyDescent="0.3">
      <c r="G5507">
        <v>5500</v>
      </c>
      <c r="H5507">
        <f t="shared" ca="1" si="170"/>
        <v>-5.3745319807216403E-3</v>
      </c>
    </row>
    <row r="5508" spans="7:8" x14ac:dyDescent="0.3">
      <c r="G5508">
        <v>5501</v>
      </c>
      <c r="H5508">
        <f t="shared" ca="1" si="170"/>
        <v>-3.6039274432322866E-3</v>
      </c>
    </row>
    <row r="5509" spans="7:8" x14ac:dyDescent="0.3">
      <c r="G5509">
        <v>5502</v>
      </c>
      <c r="H5509">
        <f t="shared" ca="1" si="170"/>
        <v>-1.6451277335996873E-2</v>
      </c>
    </row>
    <row r="5510" spans="7:8" x14ac:dyDescent="0.3">
      <c r="G5510">
        <v>5503</v>
      </c>
      <c r="H5510">
        <f t="shared" ca="1" si="170"/>
        <v>-3.7626644884346708E-2</v>
      </c>
    </row>
    <row r="5511" spans="7:8" x14ac:dyDescent="0.3">
      <c r="G5511">
        <v>5504</v>
      </c>
      <c r="H5511">
        <f t="shared" ca="1" si="170"/>
        <v>3.8739731569814459E-2</v>
      </c>
    </row>
    <row r="5512" spans="7:8" x14ac:dyDescent="0.3">
      <c r="G5512">
        <v>5505</v>
      </c>
      <c r="H5512">
        <f t="shared" ca="1" si="170"/>
        <v>-3.124958645129915E-2</v>
      </c>
    </row>
    <row r="5513" spans="7:8" x14ac:dyDescent="0.3">
      <c r="G5513">
        <v>5506</v>
      </c>
      <c r="H5513">
        <f t="shared" ref="H5513:H5576" ca="1" si="171">_xlfn.NORM.INV(RAND(),N$10,N$11)</f>
        <v>3.24224433966591E-3</v>
      </c>
    </row>
    <row r="5514" spans="7:8" x14ac:dyDescent="0.3">
      <c r="G5514">
        <v>5507</v>
      </c>
      <c r="H5514">
        <f t="shared" ca="1" si="171"/>
        <v>2.407820134999876E-2</v>
      </c>
    </row>
    <row r="5515" spans="7:8" x14ac:dyDescent="0.3">
      <c r="G5515">
        <v>5508</v>
      </c>
      <c r="H5515">
        <f t="shared" ca="1" si="171"/>
        <v>8.7622083413817428E-3</v>
      </c>
    </row>
    <row r="5516" spans="7:8" x14ac:dyDescent="0.3">
      <c r="G5516">
        <v>5509</v>
      </c>
      <c r="H5516">
        <f t="shared" ca="1" si="171"/>
        <v>4.2858599388504439E-3</v>
      </c>
    </row>
    <row r="5517" spans="7:8" x14ac:dyDescent="0.3">
      <c r="G5517">
        <v>5510</v>
      </c>
      <c r="H5517">
        <f t="shared" ca="1" si="171"/>
        <v>-2.3318620743753241E-3</v>
      </c>
    </row>
    <row r="5518" spans="7:8" x14ac:dyDescent="0.3">
      <c r="G5518">
        <v>5511</v>
      </c>
      <c r="H5518">
        <f t="shared" ca="1" si="171"/>
        <v>1.0718582267948806E-3</v>
      </c>
    </row>
    <row r="5519" spans="7:8" x14ac:dyDescent="0.3">
      <c r="G5519">
        <v>5512</v>
      </c>
      <c r="H5519">
        <f t="shared" ca="1" si="171"/>
        <v>-1.6179362779072764E-2</v>
      </c>
    </row>
    <row r="5520" spans="7:8" x14ac:dyDescent="0.3">
      <c r="G5520">
        <v>5513</v>
      </c>
      <c r="H5520">
        <f t="shared" ca="1" si="171"/>
        <v>-1.9198717098537672E-2</v>
      </c>
    </row>
    <row r="5521" spans="7:8" x14ac:dyDescent="0.3">
      <c r="G5521">
        <v>5514</v>
      </c>
      <c r="H5521">
        <f t="shared" ca="1" si="171"/>
        <v>1.9498177240006816E-3</v>
      </c>
    </row>
    <row r="5522" spans="7:8" x14ac:dyDescent="0.3">
      <c r="G5522">
        <v>5515</v>
      </c>
      <c r="H5522">
        <f t="shared" ca="1" si="171"/>
        <v>-1.0797364269400742E-2</v>
      </c>
    </row>
    <row r="5523" spans="7:8" x14ac:dyDescent="0.3">
      <c r="G5523">
        <v>5516</v>
      </c>
      <c r="H5523">
        <f t="shared" ca="1" si="171"/>
        <v>-3.8162167415729142E-2</v>
      </c>
    </row>
    <row r="5524" spans="7:8" x14ac:dyDescent="0.3">
      <c r="G5524">
        <v>5517</v>
      </c>
      <c r="H5524">
        <f t="shared" ca="1" si="171"/>
        <v>-7.9461336659289866E-3</v>
      </c>
    </row>
    <row r="5525" spans="7:8" x14ac:dyDescent="0.3">
      <c r="G5525">
        <v>5518</v>
      </c>
      <c r="H5525">
        <f t="shared" ca="1" si="171"/>
        <v>2.3573271735725216E-3</v>
      </c>
    </row>
    <row r="5526" spans="7:8" x14ac:dyDescent="0.3">
      <c r="G5526">
        <v>5519</v>
      </c>
      <c r="H5526">
        <f t="shared" ca="1" si="171"/>
        <v>-7.3493596094291987E-3</v>
      </c>
    </row>
    <row r="5527" spans="7:8" x14ac:dyDescent="0.3">
      <c r="G5527">
        <v>5520</v>
      </c>
      <c r="H5527">
        <f t="shared" ca="1" si="171"/>
        <v>1.3209340621987292E-2</v>
      </c>
    </row>
    <row r="5528" spans="7:8" x14ac:dyDescent="0.3">
      <c r="G5528">
        <v>5521</v>
      </c>
      <c r="H5528">
        <f t="shared" ca="1" si="171"/>
        <v>6.213165480762485E-3</v>
      </c>
    </row>
    <row r="5529" spans="7:8" x14ac:dyDescent="0.3">
      <c r="G5529">
        <v>5522</v>
      </c>
      <c r="H5529">
        <f t="shared" ca="1" si="171"/>
        <v>7.9143345600201816E-3</v>
      </c>
    </row>
    <row r="5530" spans="7:8" x14ac:dyDescent="0.3">
      <c r="G5530">
        <v>5523</v>
      </c>
      <c r="H5530">
        <f t="shared" ca="1" si="171"/>
        <v>-9.8388139933712863E-3</v>
      </c>
    </row>
    <row r="5531" spans="7:8" x14ac:dyDescent="0.3">
      <c r="G5531">
        <v>5524</v>
      </c>
      <c r="H5531">
        <f t="shared" ca="1" si="171"/>
        <v>-9.1637206691417526E-3</v>
      </c>
    </row>
    <row r="5532" spans="7:8" x14ac:dyDescent="0.3">
      <c r="G5532">
        <v>5525</v>
      </c>
      <c r="H5532">
        <f t="shared" ca="1" si="171"/>
        <v>6.6304345951688683E-3</v>
      </c>
    </row>
    <row r="5533" spans="7:8" x14ac:dyDescent="0.3">
      <c r="G5533">
        <v>5526</v>
      </c>
      <c r="H5533">
        <f t="shared" ca="1" si="171"/>
        <v>-1.0104117069421444E-2</v>
      </c>
    </row>
    <row r="5534" spans="7:8" x14ac:dyDescent="0.3">
      <c r="G5534">
        <v>5527</v>
      </c>
      <c r="H5534">
        <f t="shared" ca="1" si="171"/>
        <v>1.169480306293082E-2</v>
      </c>
    </row>
    <row r="5535" spans="7:8" x14ac:dyDescent="0.3">
      <c r="G5535">
        <v>5528</v>
      </c>
      <c r="H5535">
        <f t="shared" ca="1" si="171"/>
        <v>-4.3293361948206735E-4</v>
      </c>
    </row>
    <row r="5536" spans="7:8" x14ac:dyDescent="0.3">
      <c r="G5536">
        <v>5529</v>
      </c>
      <c r="H5536">
        <f t="shared" ca="1" si="171"/>
        <v>-3.9598572664539061E-2</v>
      </c>
    </row>
    <row r="5537" spans="7:8" x14ac:dyDescent="0.3">
      <c r="G5537">
        <v>5530</v>
      </c>
      <c r="H5537">
        <f t="shared" ca="1" si="171"/>
        <v>3.24750806176397E-2</v>
      </c>
    </row>
    <row r="5538" spans="7:8" x14ac:dyDescent="0.3">
      <c r="G5538">
        <v>5531</v>
      </c>
      <c r="H5538">
        <f t="shared" ca="1" si="171"/>
        <v>1.0126393915705877E-2</v>
      </c>
    </row>
    <row r="5539" spans="7:8" x14ac:dyDescent="0.3">
      <c r="G5539">
        <v>5532</v>
      </c>
      <c r="H5539">
        <f t="shared" ca="1" si="171"/>
        <v>1.4071545694822604E-2</v>
      </c>
    </row>
    <row r="5540" spans="7:8" x14ac:dyDescent="0.3">
      <c r="G5540">
        <v>5533</v>
      </c>
      <c r="H5540">
        <f t="shared" ca="1" si="171"/>
        <v>-2.272132102406078E-2</v>
      </c>
    </row>
    <row r="5541" spans="7:8" x14ac:dyDescent="0.3">
      <c r="G5541">
        <v>5534</v>
      </c>
      <c r="H5541">
        <f t="shared" ca="1" si="171"/>
        <v>-7.7082212716223829E-3</v>
      </c>
    </row>
    <row r="5542" spans="7:8" x14ac:dyDescent="0.3">
      <c r="G5542">
        <v>5535</v>
      </c>
      <c r="H5542">
        <f t="shared" ca="1" si="171"/>
        <v>2.8385182688280192E-2</v>
      </c>
    </row>
    <row r="5543" spans="7:8" x14ac:dyDescent="0.3">
      <c r="G5543">
        <v>5536</v>
      </c>
      <c r="H5543">
        <f t="shared" ca="1" si="171"/>
        <v>-3.8316009831237834E-2</v>
      </c>
    </row>
    <row r="5544" spans="7:8" x14ac:dyDescent="0.3">
      <c r="G5544">
        <v>5537</v>
      </c>
      <c r="H5544">
        <f t="shared" ca="1" si="171"/>
        <v>1.8775447971588369E-2</v>
      </c>
    </row>
    <row r="5545" spans="7:8" x14ac:dyDescent="0.3">
      <c r="G5545">
        <v>5538</v>
      </c>
      <c r="H5545">
        <f t="shared" ca="1" si="171"/>
        <v>-2.4453867307346888E-2</v>
      </c>
    </row>
    <row r="5546" spans="7:8" x14ac:dyDescent="0.3">
      <c r="G5546">
        <v>5539</v>
      </c>
      <c r="H5546">
        <f t="shared" ca="1" si="171"/>
        <v>1.421996164888736E-2</v>
      </c>
    </row>
    <row r="5547" spans="7:8" x14ac:dyDescent="0.3">
      <c r="G5547">
        <v>5540</v>
      </c>
      <c r="H5547">
        <f t="shared" ca="1" si="171"/>
        <v>-1.1476622122221346E-2</v>
      </c>
    </row>
    <row r="5548" spans="7:8" x14ac:dyDescent="0.3">
      <c r="G5548">
        <v>5541</v>
      </c>
      <c r="H5548">
        <f t="shared" ca="1" si="171"/>
        <v>1.101276162706025E-2</v>
      </c>
    </row>
    <row r="5549" spans="7:8" x14ac:dyDescent="0.3">
      <c r="G5549">
        <v>5542</v>
      </c>
      <c r="H5549">
        <f t="shared" ca="1" si="171"/>
        <v>-4.4798501456227095E-2</v>
      </c>
    </row>
    <row r="5550" spans="7:8" x14ac:dyDescent="0.3">
      <c r="G5550">
        <v>5543</v>
      </c>
      <c r="H5550">
        <f t="shared" ca="1" si="171"/>
        <v>1.5195239701820778E-2</v>
      </c>
    </row>
    <row r="5551" spans="7:8" x14ac:dyDescent="0.3">
      <c r="G5551">
        <v>5544</v>
      </c>
      <c r="H5551">
        <f t="shared" ca="1" si="171"/>
        <v>-1.0734483660211808E-2</v>
      </c>
    </row>
    <row r="5552" spans="7:8" x14ac:dyDescent="0.3">
      <c r="G5552">
        <v>5545</v>
      </c>
      <c r="H5552">
        <f t="shared" ca="1" si="171"/>
        <v>-7.7306414790983208E-3</v>
      </c>
    </row>
    <row r="5553" spans="7:8" x14ac:dyDescent="0.3">
      <c r="G5553">
        <v>5546</v>
      </c>
      <c r="H5553">
        <f t="shared" ca="1" si="171"/>
        <v>2.8732313207509567E-2</v>
      </c>
    </row>
    <row r="5554" spans="7:8" x14ac:dyDescent="0.3">
      <c r="G5554">
        <v>5547</v>
      </c>
      <c r="H5554">
        <f t="shared" ca="1" si="171"/>
        <v>1.6049935349535735E-2</v>
      </c>
    </row>
    <row r="5555" spans="7:8" x14ac:dyDescent="0.3">
      <c r="G5555">
        <v>5548</v>
      </c>
      <c r="H5555">
        <f t="shared" ca="1" si="171"/>
        <v>-1.8117870485476729E-2</v>
      </c>
    </row>
    <row r="5556" spans="7:8" x14ac:dyDescent="0.3">
      <c r="G5556">
        <v>5549</v>
      </c>
      <c r="H5556">
        <f t="shared" ca="1" si="171"/>
        <v>1.2122326350480366E-2</v>
      </c>
    </row>
    <row r="5557" spans="7:8" x14ac:dyDescent="0.3">
      <c r="G5557">
        <v>5550</v>
      </c>
      <c r="H5557">
        <f t="shared" ca="1" si="171"/>
        <v>-3.6348771573090036E-2</v>
      </c>
    </row>
    <row r="5558" spans="7:8" x14ac:dyDescent="0.3">
      <c r="G5558">
        <v>5551</v>
      </c>
      <c r="H5558">
        <f t="shared" ca="1" si="171"/>
        <v>5.8134840815592314E-3</v>
      </c>
    </row>
    <row r="5559" spans="7:8" x14ac:dyDescent="0.3">
      <c r="G5559">
        <v>5552</v>
      </c>
      <c r="H5559">
        <f t="shared" ca="1" si="171"/>
        <v>4.7848719750839826E-2</v>
      </c>
    </row>
    <row r="5560" spans="7:8" x14ac:dyDescent="0.3">
      <c r="G5560">
        <v>5553</v>
      </c>
      <c r="H5560">
        <f t="shared" ca="1" si="171"/>
        <v>-1.9561281431756325E-2</v>
      </c>
    </row>
    <row r="5561" spans="7:8" x14ac:dyDescent="0.3">
      <c r="G5561">
        <v>5554</v>
      </c>
      <c r="H5561">
        <f t="shared" ca="1" si="171"/>
        <v>4.6186990367584189E-2</v>
      </c>
    </row>
    <row r="5562" spans="7:8" x14ac:dyDescent="0.3">
      <c r="G5562">
        <v>5555</v>
      </c>
      <c r="H5562">
        <f t="shared" ca="1" si="171"/>
        <v>1.1911586815330832E-2</v>
      </c>
    </row>
    <row r="5563" spans="7:8" x14ac:dyDescent="0.3">
      <c r="G5563">
        <v>5556</v>
      </c>
      <c r="H5563">
        <f t="shared" ca="1" si="171"/>
        <v>-5.9751279728393657E-3</v>
      </c>
    </row>
    <row r="5564" spans="7:8" x14ac:dyDescent="0.3">
      <c r="G5564">
        <v>5557</v>
      </c>
      <c r="H5564">
        <f t="shared" ca="1" si="171"/>
        <v>1.8419873168942164E-3</v>
      </c>
    </row>
    <row r="5565" spans="7:8" x14ac:dyDescent="0.3">
      <c r="G5565">
        <v>5558</v>
      </c>
      <c r="H5565">
        <f t="shared" ca="1" si="171"/>
        <v>-1.0430515787445537E-2</v>
      </c>
    </row>
    <row r="5566" spans="7:8" x14ac:dyDescent="0.3">
      <c r="G5566">
        <v>5559</v>
      </c>
      <c r="H5566">
        <f t="shared" ca="1" si="171"/>
        <v>1.4888724134421959E-2</v>
      </c>
    </row>
    <row r="5567" spans="7:8" x14ac:dyDescent="0.3">
      <c r="G5567">
        <v>5560</v>
      </c>
      <c r="H5567">
        <f t="shared" ca="1" si="171"/>
        <v>-1.5815390670777581E-2</v>
      </c>
    </row>
    <row r="5568" spans="7:8" x14ac:dyDescent="0.3">
      <c r="G5568">
        <v>5561</v>
      </c>
      <c r="H5568">
        <f t="shared" ca="1" si="171"/>
        <v>2.1711472081878663E-3</v>
      </c>
    </row>
    <row r="5569" spans="7:8" x14ac:dyDescent="0.3">
      <c r="G5569">
        <v>5562</v>
      </c>
      <c r="H5569">
        <f t="shared" ca="1" si="171"/>
        <v>-2.3549157462098313E-3</v>
      </c>
    </row>
    <row r="5570" spans="7:8" x14ac:dyDescent="0.3">
      <c r="G5570">
        <v>5563</v>
      </c>
      <c r="H5570">
        <f t="shared" ca="1" si="171"/>
        <v>-1.6490119754403655E-2</v>
      </c>
    </row>
    <row r="5571" spans="7:8" x14ac:dyDescent="0.3">
      <c r="G5571">
        <v>5564</v>
      </c>
      <c r="H5571">
        <f t="shared" ca="1" si="171"/>
        <v>-2.4275413808313273E-2</v>
      </c>
    </row>
    <row r="5572" spans="7:8" x14ac:dyDescent="0.3">
      <c r="G5572">
        <v>5565</v>
      </c>
      <c r="H5572">
        <f t="shared" ca="1" si="171"/>
        <v>-2.7784337331718489E-2</v>
      </c>
    </row>
    <row r="5573" spans="7:8" x14ac:dyDescent="0.3">
      <c r="G5573">
        <v>5566</v>
      </c>
      <c r="H5573">
        <f t="shared" ca="1" si="171"/>
        <v>-1.9828486723947956E-2</v>
      </c>
    </row>
    <row r="5574" spans="7:8" x14ac:dyDescent="0.3">
      <c r="G5574">
        <v>5567</v>
      </c>
      <c r="H5574">
        <f t="shared" ca="1" si="171"/>
        <v>-1.3262477806798494E-2</v>
      </c>
    </row>
    <row r="5575" spans="7:8" x14ac:dyDescent="0.3">
      <c r="G5575">
        <v>5568</v>
      </c>
      <c r="H5575">
        <f t="shared" ca="1" si="171"/>
        <v>4.9711300351858046E-3</v>
      </c>
    </row>
    <row r="5576" spans="7:8" x14ac:dyDescent="0.3">
      <c r="G5576">
        <v>5569</v>
      </c>
      <c r="H5576">
        <f t="shared" ca="1" si="171"/>
        <v>8.7599082522766027E-3</v>
      </c>
    </row>
    <row r="5577" spans="7:8" x14ac:dyDescent="0.3">
      <c r="G5577">
        <v>5570</v>
      </c>
      <c r="H5577">
        <f t="shared" ref="H5577:H5640" ca="1" si="172">_xlfn.NORM.INV(RAND(),N$10,N$11)</f>
        <v>-2.9951410368095677E-2</v>
      </c>
    </row>
    <row r="5578" spans="7:8" x14ac:dyDescent="0.3">
      <c r="G5578">
        <v>5571</v>
      </c>
      <c r="H5578">
        <f t="shared" ca="1" si="172"/>
        <v>-1.3389938217439935E-2</v>
      </c>
    </row>
    <row r="5579" spans="7:8" x14ac:dyDescent="0.3">
      <c r="G5579">
        <v>5572</v>
      </c>
      <c r="H5579">
        <f t="shared" ca="1" si="172"/>
        <v>-1.2008559348970697E-3</v>
      </c>
    </row>
    <row r="5580" spans="7:8" x14ac:dyDescent="0.3">
      <c r="G5580">
        <v>5573</v>
      </c>
      <c r="H5580">
        <f t="shared" ca="1" si="172"/>
        <v>5.0969593476475061E-3</v>
      </c>
    </row>
    <row r="5581" spans="7:8" x14ac:dyDescent="0.3">
      <c r="G5581">
        <v>5574</v>
      </c>
      <c r="H5581">
        <f t="shared" ca="1" si="172"/>
        <v>-3.7265891974841377E-2</v>
      </c>
    </row>
    <row r="5582" spans="7:8" x14ac:dyDescent="0.3">
      <c r="G5582">
        <v>5575</v>
      </c>
      <c r="H5582">
        <f t="shared" ca="1" si="172"/>
        <v>2.1887274621289546E-2</v>
      </c>
    </row>
    <row r="5583" spans="7:8" x14ac:dyDescent="0.3">
      <c r="G5583">
        <v>5576</v>
      </c>
      <c r="H5583">
        <f t="shared" ca="1" si="172"/>
        <v>9.5434163247620982E-3</v>
      </c>
    </row>
    <row r="5584" spans="7:8" x14ac:dyDescent="0.3">
      <c r="G5584">
        <v>5577</v>
      </c>
      <c r="H5584">
        <f t="shared" ca="1" si="172"/>
        <v>2.558089905187285E-2</v>
      </c>
    </row>
    <row r="5585" spans="7:8" x14ac:dyDescent="0.3">
      <c r="G5585">
        <v>5578</v>
      </c>
      <c r="H5585">
        <f t="shared" ca="1" si="172"/>
        <v>-1.2582673951697788E-3</v>
      </c>
    </row>
    <row r="5586" spans="7:8" x14ac:dyDescent="0.3">
      <c r="G5586">
        <v>5579</v>
      </c>
      <c r="H5586">
        <f t="shared" ca="1" si="172"/>
        <v>7.6676652794346982E-3</v>
      </c>
    </row>
    <row r="5587" spans="7:8" x14ac:dyDescent="0.3">
      <c r="G5587">
        <v>5580</v>
      </c>
      <c r="H5587">
        <f t="shared" ca="1" si="172"/>
        <v>3.4504878396374998E-2</v>
      </c>
    </row>
    <row r="5588" spans="7:8" x14ac:dyDescent="0.3">
      <c r="G5588">
        <v>5581</v>
      </c>
      <c r="H5588">
        <f t="shared" ca="1" si="172"/>
        <v>4.2915672210045597E-3</v>
      </c>
    </row>
    <row r="5589" spans="7:8" x14ac:dyDescent="0.3">
      <c r="G5589">
        <v>5582</v>
      </c>
      <c r="H5589">
        <f t="shared" ca="1" si="172"/>
        <v>2.2644145189256431E-2</v>
      </c>
    </row>
    <row r="5590" spans="7:8" x14ac:dyDescent="0.3">
      <c r="G5590">
        <v>5583</v>
      </c>
      <c r="H5590">
        <f t="shared" ca="1" si="172"/>
        <v>-7.7599868092301091E-3</v>
      </c>
    </row>
    <row r="5591" spans="7:8" x14ac:dyDescent="0.3">
      <c r="G5591">
        <v>5584</v>
      </c>
      <c r="H5591">
        <f t="shared" ca="1" si="172"/>
        <v>1.5545515392252171E-2</v>
      </c>
    </row>
    <row r="5592" spans="7:8" x14ac:dyDescent="0.3">
      <c r="G5592">
        <v>5585</v>
      </c>
      <c r="H5592">
        <f t="shared" ca="1" si="172"/>
        <v>3.9993182584867636E-2</v>
      </c>
    </row>
    <row r="5593" spans="7:8" x14ac:dyDescent="0.3">
      <c r="G5593">
        <v>5586</v>
      </c>
      <c r="H5593">
        <f t="shared" ca="1" si="172"/>
        <v>2.3481379403549277E-2</v>
      </c>
    </row>
    <row r="5594" spans="7:8" x14ac:dyDescent="0.3">
      <c r="G5594">
        <v>5587</v>
      </c>
      <c r="H5594">
        <f t="shared" ca="1" si="172"/>
        <v>-5.9839847918767798E-3</v>
      </c>
    </row>
    <row r="5595" spans="7:8" x14ac:dyDescent="0.3">
      <c r="G5595">
        <v>5588</v>
      </c>
      <c r="H5595">
        <f t="shared" ca="1" si="172"/>
        <v>-3.3335689997493936E-2</v>
      </c>
    </row>
    <row r="5596" spans="7:8" x14ac:dyDescent="0.3">
      <c r="G5596">
        <v>5589</v>
      </c>
      <c r="H5596">
        <f t="shared" ca="1" si="172"/>
        <v>-7.5761528369607039E-3</v>
      </c>
    </row>
    <row r="5597" spans="7:8" x14ac:dyDescent="0.3">
      <c r="G5597">
        <v>5590</v>
      </c>
      <c r="H5597">
        <f t="shared" ca="1" si="172"/>
        <v>-1.1444933735155066E-3</v>
      </c>
    </row>
    <row r="5598" spans="7:8" x14ac:dyDescent="0.3">
      <c r="G5598">
        <v>5591</v>
      </c>
      <c r="H5598">
        <f t="shared" ca="1" si="172"/>
        <v>1.0055431187593313E-2</v>
      </c>
    </row>
    <row r="5599" spans="7:8" x14ac:dyDescent="0.3">
      <c r="G5599">
        <v>5592</v>
      </c>
      <c r="H5599">
        <f t="shared" ca="1" si="172"/>
        <v>-1.7595185310532276E-2</v>
      </c>
    </row>
    <row r="5600" spans="7:8" x14ac:dyDescent="0.3">
      <c r="G5600">
        <v>5593</v>
      </c>
      <c r="H5600">
        <f t="shared" ca="1" si="172"/>
        <v>-3.4415761161190042E-3</v>
      </c>
    </row>
    <row r="5601" spans="7:8" x14ac:dyDescent="0.3">
      <c r="G5601">
        <v>5594</v>
      </c>
      <c r="H5601">
        <f t="shared" ca="1" si="172"/>
        <v>2.1693970333382908E-2</v>
      </c>
    </row>
    <row r="5602" spans="7:8" x14ac:dyDescent="0.3">
      <c r="G5602">
        <v>5595</v>
      </c>
      <c r="H5602">
        <f t="shared" ca="1" si="172"/>
        <v>1.2928996790599417E-2</v>
      </c>
    </row>
    <row r="5603" spans="7:8" x14ac:dyDescent="0.3">
      <c r="G5603">
        <v>5596</v>
      </c>
      <c r="H5603">
        <f t="shared" ca="1" si="172"/>
        <v>-2.9043831867403839E-2</v>
      </c>
    </row>
    <row r="5604" spans="7:8" x14ac:dyDescent="0.3">
      <c r="G5604">
        <v>5597</v>
      </c>
      <c r="H5604">
        <f t="shared" ca="1" si="172"/>
        <v>-6.256618465211498E-3</v>
      </c>
    </row>
    <row r="5605" spans="7:8" x14ac:dyDescent="0.3">
      <c r="G5605">
        <v>5598</v>
      </c>
      <c r="H5605">
        <f t="shared" ca="1" si="172"/>
        <v>3.5267312277514201E-2</v>
      </c>
    </row>
    <row r="5606" spans="7:8" x14ac:dyDescent="0.3">
      <c r="G5606">
        <v>5599</v>
      </c>
      <c r="H5606">
        <f t="shared" ca="1" si="172"/>
        <v>3.4062623027848418E-2</v>
      </c>
    </row>
    <row r="5607" spans="7:8" x14ac:dyDescent="0.3">
      <c r="G5607">
        <v>5600</v>
      </c>
      <c r="H5607">
        <f t="shared" ca="1" si="172"/>
        <v>3.8506699516087935E-2</v>
      </c>
    </row>
    <row r="5608" spans="7:8" x14ac:dyDescent="0.3">
      <c r="G5608">
        <v>5601</v>
      </c>
      <c r="H5608">
        <f t="shared" ca="1" si="172"/>
        <v>-1.8453619407222805E-2</v>
      </c>
    </row>
    <row r="5609" spans="7:8" x14ac:dyDescent="0.3">
      <c r="G5609">
        <v>5602</v>
      </c>
      <c r="H5609">
        <f t="shared" ca="1" si="172"/>
        <v>-3.484521900457007E-2</v>
      </c>
    </row>
    <row r="5610" spans="7:8" x14ac:dyDescent="0.3">
      <c r="G5610">
        <v>5603</v>
      </c>
      <c r="H5610">
        <f t="shared" ca="1" si="172"/>
        <v>2.0837998028222216E-2</v>
      </c>
    </row>
    <row r="5611" spans="7:8" x14ac:dyDescent="0.3">
      <c r="G5611">
        <v>5604</v>
      </c>
      <c r="H5611">
        <f t="shared" ca="1" si="172"/>
        <v>2.1253691176941814E-2</v>
      </c>
    </row>
    <row r="5612" spans="7:8" x14ac:dyDescent="0.3">
      <c r="G5612">
        <v>5605</v>
      </c>
      <c r="H5612">
        <f t="shared" ca="1" si="172"/>
        <v>-2.319176586021994E-3</v>
      </c>
    </row>
    <row r="5613" spans="7:8" x14ac:dyDescent="0.3">
      <c r="G5613">
        <v>5606</v>
      </c>
      <c r="H5613">
        <f t="shared" ca="1" si="172"/>
        <v>9.9969609443998318E-3</v>
      </c>
    </row>
    <row r="5614" spans="7:8" x14ac:dyDescent="0.3">
      <c r="G5614">
        <v>5607</v>
      </c>
      <c r="H5614">
        <f t="shared" ca="1" si="172"/>
        <v>1.7208467400704242E-2</v>
      </c>
    </row>
    <row r="5615" spans="7:8" x14ac:dyDescent="0.3">
      <c r="G5615">
        <v>5608</v>
      </c>
      <c r="H5615">
        <f t="shared" ca="1" si="172"/>
        <v>3.5626194389956463E-2</v>
      </c>
    </row>
    <row r="5616" spans="7:8" x14ac:dyDescent="0.3">
      <c r="G5616">
        <v>5609</v>
      </c>
      <c r="H5616">
        <f t="shared" ca="1" si="172"/>
        <v>3.0738349734655664E-2</v>
      </c>
    </row>
    <row r="5617" spans="7:8" x14ac:dyDescent="0.3">
      <c r="G5617">
        <v>5610</v>
      </c>
      <c r="H5617">
        <f t="shared" ca="1" si="172"/>
        <v>-1.252937382811501E-2</v>
      </c>
    </row>
    <row r="5618" spans="7:8" x14ac:dyDescent="0.3">
      <c r="G5618">
        <v>5611</v>
      </c>
      <c r="H5618">
        <f t="shared" ca="1" si="172"/>
        <v>-1.7322515670122624E-3</v>
      </c>
    </row>
    <row r="5619" spans="7:8" x14ac:dyDescent="0.3">
      <c r="G5619">
        <v>5612</v>
      </c>
      <c r="H5619">
        <f t="shared" ca="1" si="172"/>
        <v>-2.2195771587505582E-2</v>
      </c>
    </row>
    <row r="5620" spans="7:8" x14ac:dyDescent="0.3">
      <c r="G5620">
        <v>5613</v>
      </c>
      <c r="H5620">
        <f t="shared" ca="1" si="172"/>
        <v>1.5435598420984541E-2</v>
      </c>
    </row>
    <row r="5621" spans="7:8" x14ac:dyDescent="0.3">
      <c r="G5621">
        <v>5614</v>
      </c>
      <c r="H5621">
        <f t="shared" ca="1" si="172"/>
        <v>2.478968272646051E-2</v>
      </c>
    </row>
    <row r="5622" spans="7:8" x14ac:dyDescent="0.3">
      <c r="G5622">
        <v>5615</v>
      </c>
      <c r="H5622">
        <f t="shared" ca="1" si="172"/>
        <v>1.1304448068799267E-2</v>
      </c>
    </row>
    <row r="5623" spans="7:8" x14ac:dyDescent="0.3">
      <c r="G5623">
        <v>5616</v>
      </c>
      <c r="H5623">
        <f t="shared" ca="1" si="172"/>
        <v>2.7818709620451021E-2</v>
      </c>
    </row>
    <row r="5624" spans="7:8" x14ac:dyDescent="0.3">
      <c r="G5624">
        <v>5617</v>
      </c>
      <c r="H5624">
        <f t="shared" ca="1" si="172"/>
        <v>2.0630914044207575E-2</v>
      </c>
    </row>
    <row r="5625" spans="7:8" x14ac:dyDescent="0.3">
      <c r="G5625">
        <v>5618</v>
      </c>
      <c r="H5625">
        <f t="shared" ca="1" si="172"/>
        <v>-8.4325105488823535E-3</v>
      </c>
    </row>
    <row r="5626" spans="7:8" x14ac:dyDescent="0.3">
      <c r="G5626">
        <v>5619</v>
      </c>
      <c r="H5626">
        <f t="shared" ca="1" si="172"/>
        <v>8.4194814579571509E-3</v>
      </c>
    </row>
    <row r="5627" spans="7:8" x14ac:dyDescent="0.3">
      <c r="G5627">
        <v>5620</v>
      </c>
      <c r="H5627">
        <f t="shared" ca="1" si="172"/>
        <v>6.0443634395417282E-3</v>
      </c>
    </row>
    <row r="5628" spans="7:8" x14ac:dyDescent="0.3">
      <c r="G5628">
        <v>5621</v>
      </c>
      <c r="H5628">
        <f t="shared" ca="1" si="172"/>
        <v>2.5934736459868411E-2</v>
      </c>
    </row>
    <row r="5629" spans="7:8" x14ac:dyDescent="0.3">
      <c r="G5629">
        <v>5622</v>
      </c>
      <c r="H5629">
        <f t="shared" ca="1" si="172"/>
        <v>-6.7530842435856988E-3</v>
      </c>
    </row>
    <row r="5630" spans="7:8" x14ac:dyDescent="0.3">
      <c r="G5630">
        <v>5623</v>
      </c>
      <c r="H5630">
        <f t="shared" ca="1" si="172"/>
        <v>1.7193946309037506E-2</v>
      </c>
    </row>
    <row r="5631" spans="7:8" x14ac:dyDescent="0.3">
      <c r="G5631">
        <v>5624</v>
      </c>
      <c r="H5631">
        <f t="shared" ca="1" si="172"/>
        <v>-1.8547609661736242E-2</v>
      </c>
    </row>
    <row r="5632" spans="7:8" x14ac:dyDescent="0.3">
      <c r="G5632">
        <v>5625</v>
      </c>
      <c r="H5632">
        <f t="shared" ca="1" si="172"/>
        <v>1.4358896737818521E-2</v>
      </c>
    </row>
    <row r="5633" spans="7:8" x14ac:dyDescent="0.3">
      <c r="G5633">
        <v>5626</v>
      </c>
      <c r="H5633">
        <f t="shared" ca="1" si="172"/>
        <v>2.9329236665435812E-3</v>
      </c>
    </row>
    <row r="5634" spans="7:8" x14ac:dyDescent="0.3">
      <c r="G5634">
        <v>5627</v>
      </c>
      <c r="H5634">
        <f t="shared" ca="1" si="172"/>
        <v>1.1733253848804058E-3</v>
      </c>
    </row>
    <row r="5635" spans="7:8" x14ac:dyDescent="0.3">
      <c r="G5635">
        <v>5628</v>
      </c>
      <c r="H5635">
        <f t="shared" ca="1" si="172"/>
        <v>-2.0059089651150542E-2</v>
      </c>
    </row>
    <row r="5636" spans="7:8" x14ac:dyDescent="0.3">
      <c r="G5636">
        <v>5629</v>
      </c>
      <c r="H5636">
        <f t="shared" ca="1" si="172"/>
        <v>5.4485686071207981E-3</v>
      </c>
    </row>
    <row r="5637" spans="7:8" x14ac:dyDescent="0.3">
      <c r="G5637">
        <v>5630</v>
      </c>
      <c r="H5637">
        <f t="shared" ca="1" si="172"/>
        <v>1.9173902600946417E-2</v>
      </c>
    </row>
    <row r="5638" spans="7:8" x14ac:dyDescent="0.3">
      <c r="G5638">
        <v>5631</v>
      </c>
      <c r="H5638">
        <f t="shared" ca="1" si="172"/>
        <v>3.7294348965627765E-3</v>
      </c>
    </row>
    <row r="5639" spans="7:8" x14ac:dyDescent="0.3">
      <c r="G5639">
        <v>5632</v>
      </c>
      <c r="H5639">
        <f t="shared" ca="1" si="172"/>
        <v>2.9948943305907458E-2</v>
      </c>
    </row>
    <row r="5640" spans="7:8" x14ac:dyDescent="0.3">
      <c r="G5640">
        <v>5633</v>
      </c>
      <c r="H5640">
        <f t="shared" ca="1" si="172"/>
        <v>1.9547392455860235E-2</v>
      </c>
    </row>
    <row r="5641" spans="7:8" x14ac:dyDescent="0.3">
      <c r="G5641">
        <v>5634</v>
      </c>
      <c r="H5641">
        <f t="shared" ref="H5641:H5704" ca="1" si="173">_xlfn.NORM.INV(RAND(),N$10,N$11)</f>
        <v>-1.2124012177447026E-3</v>
      </c>
    </row>
    <row r="5642" spans="7:8" x14ac:dyDescent="0.3">
      <c r="G5642">
        <v>5635</v>
      </c>
      <c r="H5642">
        <f t="shared" ca="1" si="173"/>
        <v>1.3645190602834173E-2</v>
      </c>
    </row>
    <row r="5643" spans="7:8" x14ac:dyDescent="0.3">
      <c r="G5643">
        <v>5636</v>
      </c>
      <c r="H5643">
        <f t="shared" ca="1" si="173"/>
        <v>3.0334315462549125E-2</v>
      </c>
    </row>
    <row r="5644" spans="7:8" x14ac:dyDescent="0.3">
      <c r="G5644">
        <v>5637</v>
      </c>
      <c r="H5644">
        <f t="shared" ca="1" si="173"/>
        <v>-1.0759654711621811E-2</v>
      </c>
    </row>
    <row r="5645" spans="7:8" x14ac:dyDescent="0.3">
      <c r="G5645">
        <v>5638</v>
      </c>
      <c r="H5645">
        <f t="shared" ca="1" si="173"/>
        <v>-1.1638422570891579E-2</v>
      </c>
    </row>
    <row r="5646" spans="7:8" x14ac:dyDescent="0.3">
      <c r="G5646">
        <v>5639</v>
      </c>
      <c r="H5646">
        <f t="shared" ca="1" si="173"/>
        <v>2.5180922329898058E-2</v>
      </c>
    </row>
    <row r="5647" spans="7:8" x14ac:dyDescent="0.3">
      <c r="G5647">
        <v>5640</v>
      </c>
      <c r="H5647">
        <f t="shared" ca="1" si="173"/>
        <v>1.6164785269121143E-2</v>
      </c>
    </row>
    <row r="5648" spans="7:8" x14ac:dyDescent="0.3">
      <c r="G5648">
        <v>5641</v>
      </c>
      <c r="H5648">
        <f t="shared" ca="1" si="173"/>
        <v>-5.0908627493232907E-3</v>
      </c>
    </row>
    <row r="5649" spans="7:8" x14ac:dyDescent="0.3">
      <c r="G5649">
        <v>5642</v>
      </c>
      <c r="H5649">
        <f t="shared" ca="1" si="173"/>
        <v>-2.8051038159823013E-2</v>
      </c>
    </row>
    <row r="5650" spans="7:8" x14ac:dyDescent="0.3">
      <c r="G5650">
        <v>5643</v>
      </c>
      <c r="H5650">
        <f t="shared" ca="1" si="173"/>
        <v>4.2231082607415017E-2</v>
      </c>
    </row>
    <row r="5651" spans="7:8" x14ac:dyDescent="0.3">
      <c r="G5651">
        <v>5644</v>
      </c>
      <c r="H5651">
        <f t="shared" ca="1" si="173"/>
        <v>8.689676874218448E-3</v>
      </c>
    </row>
    <row r="5652" spans="7:8" x14ac:dyDescent="0.3">
      <c r="G5652">
        <v>5645</v>
      </c>
      <c r="H5652">
        <f t="shared" ca="1" si="173"/>
        <v>1.6658009072259587E-3</v>
      </c>
    </row>
    <row r="5653" spans="7:8" x14ac:dyDescent="0.3">
      <c r="G5653">
        <v>5646</v>
      </c>
      <c r="H5653">
        <f t="shared" ca="1" si="173"/>
        <v>5.808666007066185E-3</v>
      </c>
    </row>
    <row r="5654" spans="7:8" x14ac:dyDescent="0.3">
      <c r="G5654">
        <v>5647</v>
      </c>
      <c r="H5654">
        <f t="shared" ca="1" si="173"/>
        <v>5.8508725974715521E-2</v>
      </c>
    </row>
    <row r="5655" spans="7:8" x14ac:dyDescent="0.3">
      <c r="G5655">
        <v>5648</v>
      </c>
      <c r="H5655">
        <f t="shared" ca="1" si="173"/>
        <v>-6.7605023959644841E-3</v>
      </c>
    </row>
    <row r="5656" spans="7:8" x14ac:dyDescent="0.3">
      <c r="G5656">
        <v>5649</v>
      </c>
      <c r="H5656">
        <f t="shared" ca="1" si="173"/>
        <v>-1.535252830080807E-2</v>
      </c>
    </row>
    <row r="5657" spans="7:8" x14ac:dyDescent="0.3">
      <c r="G5657">
        <v>5650</v>
      </c>
      <c r="H5657">
        <f t="shared" ca="1" si="173"/>
        <v>-2.297764463747673E-3</v>
      </c>
    </row>
    <row r="5658" spans="7:8" x14ac:dyDescent="0.3">
      <c r="G5658">
        <v>5651</v>
      </c>
      <c r="H5658">
        <f t="shared" ca="1" si="173"/>
        <v>1.6977892410443927E-2</v>
      </c>
    </row>
    <row r="5659" spans="7:8" x14ac:dyDescent="0.3">
      <c r="G5659">
        <v>5652</v>
      </c>
      <c r="H5659">
        <f t="shared" ca="1" si="173"/>
        <v>6.8628780261853706E-2</v>
      </c>
    </row>
    <row r="5660" spans="7:8" x14ac:dyDescent="0.3">
      <c r="G5660">
        <v>5653</v>
      </c>
      <c r="H5660">
        <f t="shared" ca="1" si="173"/>
        <v>2.2101785124010377E-2</v>
      </c>
    </row>
    <row r="5661" spans="7:8" x14ac:dyDescent="0.3">
      <c r="G5661">
        <v>5654</v>
      </c>
      <c r="H5661">
        <f t="shared" ca="1" si="173"/>
        <v>1.2376369274879066E-2</v>
      </c>
    </row>
    <row r="5662" spans="7:8" x14ac:dyDescent="0.3">
      <c r="G5662">
        <v>5655</v>
      </c>
      <c r="H5662">
        <f t="shared" ca="1" si="173"/>
        <v>-2.8228581630246798E-3</v>
      </c>
    </row>
    <row r="5663" spans="7:8" x14ac:dyDescent="0.3">
      <c r="G5663">
        <v>5656</v>
      </c>
      <c r="H5663">
        <f t="shared" ca="1" si="173"/>
        <v>2.5833006332185569E-2</v>
      </c>
    </row>
    <row r="5664" spans="7:8" x14ac:dyDescent="0.3">
      <c r="G5664">
        <v>5657</v>
      </c>
      <c r="H5664">
        <f t="shared" ca="1" si="173"/>
        <v>7.6711832212299396E-3</v>
      </c>
    </row>
    <row r="5665" spans="7:8" x14ac:dyDescent="0.3">
      <c r="G5665">
        <v>5658</v>
      </c>
      <c r="H5665">
        <f t="shared" ca="1" si="173"/>
        <v>3.9844017990846636E-2</v>
      </c>
    </row>
    <row r="5666" spans="7:8" x14ac:dyDescent="0.3">
      <c r="G5666">
        <v>5659</v>
      </c>
      <c r="H5666">
        <f t="shared" ca="1" si="173"/>
        <v>-9.4855827855966704E-3</v>
      </c>
    </row>
    <row r="5667" spans="7:8" x14ac:dyDescent="0.3">
      <c r="G5667">
        <v>5660</v>
      </c>
      <c r="H5667">
        <f t="shared" ca="1" si="173"/>
        <v>3.4299690803501467E-2</v>
      </c>
    </row>
    <row r="5668" spans="7:8" x14ac:dyDescent="0.3">
      <c r="G5668">
        <v>5661</v>
      </c>
      <c r="H5668">
        <f t="shared" ca="1" si="173"/>
        <v>1.7432714306177755E-2</v>
      </c>
    </row>
    <row r="5669" spans="7:8" x14ac:dyDescent="0.3">
      <c r="G5669">
        <v>5662</v>
      </c>
      <c r="H5669">
        <f t="shared" ca="1" si="173"/>
        <v>4.7595873388944603E-5</v>
      </c>
    </row>
    <row r="5670" spans="7:8" x14ac:dyDescent="0.3">
      <c r="G5670">
        <v>5663</v>
      </c>
      <c r="H5670">
        <f t="shared" ca="1" si="173"/>
        <v>2.1162045528736326E-2</v>
      </c>
    </row>
    <row r="5671" spans="7:8" x14ac:dyDescent="0.3">
      <c r="G5671">
        <v>5664</v>
      </c>
      <c r="H5671">
        <f t="shared" ca="1" si="173"/>
        <v>2.4193882268416327E-2</v>
      </c>
    </row>
    <row r="5672" spans="7:8" x14ac:dyDescent="0.3">
      <c r="G5672">
        <v>5665</v>
      </c>
      <c r="H5672">
        <f t="shared" ca="1" si="173"/>
        <v>2.6932528918471423E-3</v>
      </c>
    </row>
    <row r="5673" spans="7:8" x14ac:dyDescent="0.3">
      <c r="G5673">
        <v>5666</v>
      </c>
      <c r="H5673">
        <f t="shared" ca="1" si="173"/>
        <v>3.7526501180147227E-2</v>
      </c>
    </row>
    <row r="5674" spans="7:8" x14ac:dyDescent="0.3">
      <c r="G5674">
        <v>5667</v>
      </c>
      <c r="H5674">
        <f t="shared" ca="1" si="173"/>
        <v>-1.1773529489295359E-2</v>
      </c>
    </row>
    <row r="5675" spans="7:8" x14ac:dyDescent="0.3">
      <c r="G5675">
        <v>5668</v>
      </c>
      <c r="H5675">
        <f t="shared" ca="1" si="173"/>
        <v>2.4445641520821002E-2</v>
      </c>
    </row>
    <row r="5676" spans="7:8" x14ac:dyDescent="0.3">
      <c r="G5676">
        <v>5669</v>
      </c>
      <c r="H5676">
        <f t="shared" ca="1" si="173"/>
        <v>4.8787723351891833E-2</v>
      </c>
    </row>
    <row r="5677" spans="7:8" x14ac:dyDescent="0.3">
      <c r="G5677">
        <v>5670</v>
      </c>
      <c r="H5677">
        <f t="shared" ca="1" si="173"/>
        <v>-8.1500412627930272E-3</v>
      </c>
    </row>
    <row r="5678" spans="7:8" x14ac:dyDescent="0.3">
      <c r="G5678">
        <v>5671</v>
      </c>
      <c r="H5678">
        <f t="shared" ca="1" si="173"/>
        <v>9.123126964710581E-3</v>
      </c>
    </row>
    <row r="5679" spans="7:8" x14ac:dyDescent="0.3">
      <c r="G5679">
        <v>5672</v>
      </c>
      <c r="H5679">
        <f t="shared" ca="1" si="173"/>
        <v>3.7957049056133924E-2</v>
      </c>
    </row>
    <row r="5680" spans="7:8" x14ac:dyDescent="0.3">
      <c r="G5680">
        <v>5673</v>
      </c>
      <c r="H5680">
        <f t="shared" ca="1" si="173"/>
        <v>1.8606868509478101E-2</v>
      </c>
    </row>
    <row r="5681" spans="7:8" x14ac:dyDescent="0.3">
      <c r="G5681">
        <v>5674</v>
      </c>
      <c r="H5681">
        <f t="shared" ca="1" si="173"/>
        <v>1.9371100520512129E-2</v>
      </c>
    </row>
    <row r="5682" spans="7:8" x14ac:dyDescent="0.3">
      <c r="G5682">
        <v>5675</v>
      </c>
      <c r="H5682">
        <f t="shared" ca="1" si="173"/>
        <v>2.0199198954262108E-2</v>
      </c>
    </row>
    <row r="5683" spans="7:8" x14ac:dyDescent="0.3">
      <c r="G5683">
        <v>5676</v>
      </c>
      <c r="H5683">
        <f t="shared" ca="1" si="173"/>
        <v>-8.1686444934743752E-3</v>
      </c>
    </row>
    <row r="5684" spans="7:8" x14ac:dyDescent="0.3">
      <c r="G5684">
        <v>5677</v>
      </c>
      <c r="H5684">
        <f t="shared" ca="1" si="173"/>
        <v>6.2390487730207703E-3</v>
      </c>
    </row>
    <row r="5685" spans="7:8" x14ac:dyDescent="0.3">
      <c r="G5685">
        <v>5678</v>
      </c>
      <c r="H5685">
        <f t="shared" ca="1" si="173"/>
        <v>1.2672318602043906E-2</v>
      </c>
    </row>
    <row r="5686" spans="7:8" x14ac:dyDescent="0.3">
      <c r="G5686">
        <v>5679</v>
      </c>
      <c r="H5686">
        <f t="shared" ca="1" si="173"/>
        <v>-2.5202189768681368E-2</v>
      </c>
    </row>
    <row r="5687" spans="7:8" x14ac:dyDescent="0.3">
      <c r="G5687">
        <v>5680</v>
      </c>
      <c r="H5687">
        <f t="shared" ca="1" si="173"/>
        <v>7.1350664233025239E-4</v>
      </c>
    </row>
    <row r="5688" spans="7:8" x14ac:dyDescent="0.3">
      <c r="G5688">
        <v>5681</v>
      </c>
      <c r="H5688">
        <f t="shared" ca="1" si="173"/>
        <v>-2.0678079970231477E-3</v>
      </c>
    </row>
    <row r="5689" spans="7:8" x14ac:dyDescent="0.3">
      <c r="G5689">
        <v>5682</v>
      </c>
      <c r="H5689">
        <f t="shared" ca="1" si="173"/>
        <v>2.4144758707399728E-2</v>
      </c>
    </row>
    <row r="5690" spans="7:8" x14ac:dyDescent="0.3">
      <c r="G5690">
        <v>5683</v>
      </c>
      <c r="H5690">
        <f t="shared" ca="1" si="173"/>
        <v>-4.9278679870170421E-2</v>
      </c>
    </row>
    <row r="5691" spans="7:8" x14ac:dyDescent="0.3">
      <c r="G5691">
        <v>5684</v>
      </c>
      <c r="H5691">
        <f t="shared" ca="1" si="173"/>
        <v>-1.5245940753132327E-2</v>
      </c>
    </row>
    <row r="5692" spans="7:8" x14ac:dyDescent="0.3">
      <c r="G5692">
        <v>5685</v>
      </c>
      <c r="H5692">
        <f t="shared" ca="1" si="173"/>
        <v>1.2739952724788073E-3</v>
      </c>
    </row>
    <row r="5693" spans="7:8" x14ac:dyDescent="0.3">
      <c r="G5693">
        <v>5686</v>
      </c>
      <c r="H5693">
        <f t="shared" ca="1" si="173"/>
        <v>1.271143249354478E-2</v>
      </c>
    </row>
    <row r="5694" spans="7:8" x14ac:dyDescent="0.3">
      <c r="G5694">
        <v>5687</v>
      </c>
      <c r="H5694">
        <f t="shared" ca="1" si="173"/>
        <v>-4.9791516412298056E-3</v>
      </c>
    </row>
    <row r="5695" spans="7:8" x14ac:dyDescent="0.3">
      <c r="G5695">
        <v>5688</v>
      </c>
      <c r="H5695">
        <f t="shared" ca="1" si="173"/>
        <v>-1.3015840385452442E-2</v>
      </c>
    </row>
    <row r="5696" spans="7:8" x14ac:dyDescent="0.3">
      <c r="G5696">
        <v>5689</v>
      </c>
      <c r="H5696">
        <f t="shared" ca="1" si="173"/>
        <v>-8.3613167876679176E-3</v>
      </c>
    </row>
    <row r="5697" spans="7:8" x14ac:dyDescent="0.3">
      <c r="G5697">
        <v>5690</v>
      </c>
      <c r="H5697">
        <f t="shared" ca="1" si="173"/>
        <v>4.7103337410567797E-2</v>
      </c>
    </row>
    <row r="5698" spans="7:8" x14ac:dyDescent="0.3">
      <c r="G5698">
        <v>5691</v>
      </c>
      <c r="H5698">
        <f t="shared" ca="1" si="173"/>
        <v>1.4965431424433399E-2</v>
      </c>
    </row>
    <row r="5699" spans="7:8" x14ac:dyDescent="0.3">
      <c r="G5699">
        <v>5692</v>
      </c>
      <c r="H5699">
        <f t="shared" ca="1" si="173"/>
        <v>1.9382840429325875E-2</v>
      </c>
    </row>
    <row r="5700" spans="7:8" x14ac:dyDescent="0.3">
      <c r="G5700">
        <v>5693</v>
      </c>
      <c r="H5700">
        <f t="shared" ca="1" si="173"/>
        <v>-3.8033566847102858E-3</v>
      </c>
    </row>
    <row r="5701" spans="7:8" x14ac:dyDescent="0.3">
      <c r="G5701">
        <v>5694</v>
      </c>
      <c r="H5701">
        <f t="shared" ca="1" si="173"/>
        <v>4.0753501224801196E-2</v>
      </c>
    </row>
    <row r="5702" spans="7:8" x14ac:dyDescent="0.3">
      <c r="G5702">
        <v>5695</v>
      </c>
      <c r="H5702">
        <f t="shared" ca="1" si="173"/>
        <v>-1.3599472778585042E-2</v>
      </c>
    </row>
    <row r="5703" spans="7:8" x14ac:dyDescent="0.3">
      <c r="G5703">
        <v>5696</v>
      </c>
      <c r="H5703">
        <f t="shared" ca="1" si="173"/>
        <v>-2.7664437727572561E-2</v>
      </c>
    </row>
    <row r="5704" spans="7:8" x14ac:dyDescent="0.3">
      <c r="G5704">
        <v>5697</v>
      </c>
      <c r="H5704">
        <f t="shared" ca="1" si="173"/>
        <v>2.9237486361463366E-2</v>
      </c>
    </row>
    <row r="5705" spans="7:8" x14ac:dyDescent="0.3">
      <c r="G5705">
        <v>5698</v>
      </c>
      <c r="H5705">
        <f t="shared" ref="H5705:H5768" ca="1" si="174">_xlfn.NORM.INV(RAND(),N$10,N$11)</f>
        <v>-3.9361645461282159E-2</v>
      </c>
    </row>
    <row r="5706" spans="7:8" x14ac:dyDescent="0.3">
      <c r="G5706">
        <v>5699</v>
      </c>
      <c r="H5706">
        <f t="shared" ca="1" si="174"/>
        <v>2.7844970323009546E-2</v>
      </c>
    </row>
    <row r="5707" spans="7:8" x14ac:dyDescent="0.3">
      <c r="G5707">
        <v>5700</v>
      </c>
      <c r="H5707">
        <f t="shared" ca="1" si="174"/>
        <v>2.4801041926324794E-2</v>
      </c>
    </row>
    <row r="5708" spans="7:8" x14ac:dyDescent="0.3">
      <c r="G5708">
        <v>5701</v>
      </c>
      <c r="H5708">
        <f t="shared" ca="1" si="174"/>
        <v>2.2633136477793407E-2</v>
      </c>
    </row>
    <row r="5709" spans="7:8" x14ac:dyDescent="0.3">
      <c r="G5709">
        <v>5702</v>
      </c>
      <c r="H5709">
        <f t="shared" ca="1" si="174"/>
        <v>-2.352678758514035E-3</v>
      </c>
    </row>
    <row r="5710" spans="7:8" x14ac:dyDescent="0.3">
      <c r="G5710">
        <v>5703</v>
      </c>
      <c r="H5710">
        <f t="shared" ca="1" si="174"/>
        <v>-3.3926653017019401E-2</v>
      </c>
    </row>
    <row r="5711" spans="7:8" x14ac:dyDescent="0.3">
      <c r="G5711">
        <v>5704</v>
      </c>
      <c r="H5711">
        <f t="shared" ca="1" si="174"/>
        <v>-2.7131623213446681E-2</v>
      </c>
    </row>
    <row r="5712" spans="7:8" x14ac:dyDescent="0.3">
      <c r="G5712">
        <v>5705</v>
      </c>
      <c r="H5712">
        <f t="shared" ca="1" si="174"/>
        <v>-9.5503751792702062E-3</v>
      </c>
    </row>
    <row r="5713" spans="7:8" x14ac:dyDescent="0.3">
      <c r="G5713">
        <v>5706</v>
      </c>
      <c r="H5713">
        <f t="shared" ca="1" si="174"/>
        <v>-9.1719859191071486E-3</v>
      </c>
    </row>
    <row r="5714" spans="7:8" x14ac:dyDescent="0.3">
      <c r="G5714">
        <v>5707</v>
      </c>
      <c r="H5714">
        <f t="shared" ca="1" si="174"/>
        <v>1.1785698708745809E-2</v>
      </c>
    </row>
    <row r="5715" spans="7:8" x14ac:dyDescent="0.3">
      <c r="G5715">
        <v>5708</v>
      </c>
      <c r="H5715">
        <f t="shared" ca="1" si="174"/>
        <v>3.5700032093402723E-2</v>
      </c>
    </row>
    <row r="5716" spans="7:8" x14ac:dyDescent="0.3">
      <c r="G5716">
        <v>5709</v>
      </c>
      <c r="H5716">
        <f t="shared" ca="1" si="174"/>
        <v>-5.2678067427775366E-2</v>
      </c>
    </row>
    <row r="5717" spans="7:8" x14ac:dyDescent="0.3">
      <c r="G5717">
        <v>5710</v>
      </c>
      <c r="H5717">
        <f t="shared" ca="1" si="174"/>
        <v>5.156301139062959E-2</v>
      </c>
    </row>
    <row r="5718" spans="7:8" x14ac:dyDescent="0.3">
      <c r="G5718">
        <v>5711</v>
      </c>
      <c r="H5718">
        <f t="shared" ca="1" si="174"/>
        <v>2.1106915214988642E-2</v>
      </c>
    </row>
    <row r="5719" spans="7:8" x14ac:dyDescent="0.3">
      <c r="G5719">
        <v>5712</v>
      </c>
      <c r="H5719">
        <f t="shared" ca="1" si="174"/>
        <v>2.4219961323849615E-2</v>
      </c>
    </row>
    <row r="5720" spans="7:8" x14ac:dyDescent="0.3">
      <c r="G5720">
        <v>5713</v>
      </c>
      <c r="H5720">
        <f t="shared" ca="1" si="174"/>
        <v>-3.5920201645987804E-2</v>
      </c>
    </row>
    <row r="5721" spans="7:8" x14ac:dyDescent="0.3">
      <c r="G5721">
        <v>5714</v>
      </c>
      <c r="H5721">
        <f t="shared" ca="1" si="174"/>
        <v>9.1690281510789333E-3</v>
      </c>
    </row>
    <row r="5722" spans="7:8" x14ac:dyDescent="0.3">
      <c r="G5722">
        <v>5715</v>
      </c>
      <c r="H5722">
        <f t="shared" ca="1" si="174"/>
        <v>-3.1177960795100355E-2</v>
      </c>
    </row>
    <row r="5723" spans="7:8" x14ac:dyDescent="0.3">
      <c r="G5723">
        <v>5716</v>
      </c>
      <c r="H5723">
        <f t="shared" ca="1" si="174"/>
        <v>-4.1017013598505445E-2</v>
      </c>
    </row>
    <row r="5724" spans="7:8" x14ac:dyDescent="0.3">
      <c r="G5724">
        <v>5717</v>
      </c>
      <c r="H5724">
        <f t="shared" ca="1" si="174"/>
        <v>4.058907908090964E-3</v>
      </c>
    </row>
    <row r="5725" spans="7:8" x14ac:dyDescent="0.3">
      <c r="G5725">
        <v>5718</v>
      </c>
      <c r="H5725">
        <f t="shared" ca="1" si="174"/>
        <v>-4.8979184939850942E-2</v>
      </c>
    </row>
    <row r="5726" spans="7:8" x14ac:dyDescent="0.3">
      <c r="G5726">
        <v>5719</v>
      </c>
      <c r="H5726">
        <f t="shared" ca="1" si="174"/>
        <v>1.6895609686143374E-2</v>
      </c>
    </row>
    <row r="5727" spans="7:8" x14ac:dyDescent="0.3">
      <c r="G5727">
        <v>5720</v>
      </c>
      <c r="H5727">
        <f t="shared" ca="1" si="174"/>
        <v>-9.1945731195668783E-3</v>
      </c>
    </row>
    <row r="5728" spans="7:8" x14ac:dyDescent="0.3">
      <c r="G5728">
        <v>5721</v>
      </c>
      <c r="H5728">
        <f t="shared" ca="1" si="174"/>
        <v>-8.0707923747760021E-3</v>
      </c>
    </row>
    <row r="5729" spans="7:8" x14ac:dyDescent="0.3">
      <c r="G5729">
        <v>5722</v>
      </c>
      <c r="H5729">
        <f t="shared" ca="1" si="174"/>
        <v>8.1615510538367905E-3</v>
      </c>
    </row>
    <row r="5730" spans="7:8" x14ac:dyDescent="0.3">
      <c r="G5730">
        <v>5723</v>
      </c>
      <c r="H5730">
        <f t="shared" ca="1" si="174"/>
        <v>1.6323596655992353E-2</v>
      </c>
    </row>
    <row r="5731" spans="7:8" x14ac:dyDescent="0.3">
      <c r="G5731">
        <v>5724</v>
      </c>
      <c r="H5731">
        <f t="shared" ca="1" si="174"/>
        <v>-2.4255045214675666E-2</v>
      </c>
    </row>
    <row r="5732" spans="7:8" x14ac:dyDescent="0.3">
      <c r="G5732">
        <v>5725</v>
      </c>
      <c r="H5732">
        <f t="shared" ca="1" si="174"/>
        <v>4.88235472954659E-3</v>
      </c>
    </row>
    <row r="5733" spans="7:8" x14ac:dyDescent="0.3">
      <c r="G5733">
        <v>5726</v>
      </c>
      <c r="H5733">
        <f t="shared" ca="1" si="174"/>
        <v>4.1755800935241054E-2</v>
      </c>
    </row>
    <row r="5734" spans="7:8" x14ac:dyDescent="0.3">
      <c r="G5734">
        <v>5727</v>
      </c>
      <c r="H5734">
        <f t="shared" ca="1" si="174"/>
        <v>2.5212589323121159E-2</v>
      </c>
    </row>
    <row r="5735" spans="7:8" x14ac:dyDescent="0.3">
      <c r="G5735">
        <v>5728</v>
      </c>
      <c r="H5735">
        <f t="shared" ca="1" si="174"/>
        <v>4.6200870262338607E-3</v>
      </c>
    </row>
    <row r="5736" spans="7:8" x14ac:dyDescent="0.3">
      <c r="G5736">
        <v>5729</v>
      </c>
      <c r="H5736">
        <f t="shared" ca="1" si="174"/>
        <v>-2.4016380742960735E-2</v>
      </c>
    </row>
    <row r="5737" spans="7:8" x14ac:dyDescent="0.3">
      <c r="G5737">
        <v>5730</v>
      </c>
      <c r="H5737">
        <f t="shared" ca="1" si="174"/>
        <v>-1.3273351926924637E-2</v>
      </c>
    </row>
    <row r="5738" spans="7:8" x14ac:dyDescent="0.3">
      <c r="G5738">
        <v>5731</v>
      </c>
      <c r="H5738">
        <f t="shared" ca="1" si="174"/>
        <v>-2.7526746855138062E-2</v>
      </c>
    </row>
    <row r="5739" spans="7:8" x14ac:dyDescent="0.3">
      <c r="G5739">
        <v>5732</v>
      </c>
      <c r="H5739">
        <f t="shared" ca="1" si="174"/>
        <v>1.1048571669993013E-2</v>
      </c>
    </row>
    <row r="5740" spans="7:8" x14ac:dyDescent="0.3">
      <c r="G5740">
        <v>5733</v>
      </c>
      <c r="H5740">
        <f t="shared" ca="1" si="174"/>
        <v>9.9613612174363209E-3</v>
      </c>
    </row>
    <row r="5741" spans="7:8" x14ac:dyDescent="0.3">
      <c r="G5741">
        <v>5734</v>
      </c>
      <c r="H5741">
        <f t="shared" ca="1" si="174"/>
        <v>-1.4316330856610302E-2</v>
      </c>
    </row>
    <row r="5742" spans="7:8" x14ac:dyDescent="0.3">
      <c r="G5742">
        <v>5735</v>
      </c>
      <c r="H5742">
        <f t="shared" ca="1" si="174"/>
        <v>9.3403387299632618E-5</v>
      </c>
    </row>
    <row r="5743" spans="7:8" x14ac:dyDescent="0.3">
      <c r="G5743">
        <v>5736</v>
      </c>
      <c r="H5743">
        <f t="shared" ca="1" si="174"/>
        <v>8.4419123278888907E-3</v>
      </c>
    </row>
    <row r="5744" spans="7:8" x14ac:dyDescent="0.3">
      <c r="G5744">
        <v>5737</v>
      </c>
      <c r="H5744">
        <f t="shared" ca="1" si="174"/>
        <v>-4.1093424615422106E-2</v>
      </c>
    </row>
    <row r="5745" spans="7:8" x14ac:dyDescent="0.3">
      <c r="G5745">
        <v>5738</v>
      </c>
      <c r="H5745">
        <f t="shared" ca="1" si="174"/>
        <v>5.662214772783291E-3</v>
      </c>
    </row>
    <row r="5746" spans="7:8" x14ac:dyDescent="0.3">
      <c r="G5746">
        <v>5739</v>
      </c>
      <c r="H5746">
        <f t="shared" ca="1" si="174"/>
        <v>4.5864795685794432E-3</v>
      </c>
    </row>
    <row r="5747" spans="7:8" x14ac:dyDescent="0.3">
      <c r="G5747">
        <v>5740</v>
      </c>
      <c r="H5747">
        <f t="shared" ca="1" si="174"/>
        <v>3.7340309282383934E-3</v>
      </c>
    </row>
    <row r="5748" spans="7:8" x14ac:dyDescent="0.3">
      <c r="G5748">
        <v>5741</v>
      </c>
      <c r="H5748">
        <f t="shared" ca="1" si="174"/>
        <v>3.0665250344233189E-2</v>
      </c>
    </row>
    <row r="5749" spans="7:8" x14ac:dyDescent="0.3">
      <c r="G5749">
        <v>5742</v>
      </c>
      <c r="H5749">
        <f t="shared" ca="1" si="174"/>
        <v>4.8161273642831869E-3</v>
      </c>
    </row>
    <row r="5750" spans="7:8" x14ac:dyDescent="0.3">
      <c r="G5750">
        <v>5743</v>
      </c>
      <c r="H5750">
        <f t="shared" ca="1" si="174"/>
        <v>1.5659107579086694E-2</v>
      </c>
    </row>
    <row r="5751" spans="7:8" x14ac:dyDescent="0.3">
      <c r="G5751">
        <v>5744</v>
      </c>
      <c r="H5751">
        <f t="shared" ca="1" si="174"/>
        <v>2.4890408273760472E-2</v>
      </c>
    </row>
    <row r="5752" spans="7:8" x14ac:dyDescent="0.3">
      <c r="G5752">
        <v>5745</v>
      </c>
      <c r="H5752">
        <f t="shared" ca="1" si="174"/>
        <v>-1.0631641499063326E-2</v>
      </c>
    </row>
    <row r="5753" spans="7:8" x14ac:dyDescent="0.3">
      <c r="G5753">
        <v>5746</v>
      </c>
      <c r="H5753">
        <f t="shared" ca="1" si="174"/>
        <v>4.96936068330113E-3</v>
      </c>
    </row>
    <row r="5754" spans="7:8" x14ac:dyDescent="0.3">
      <c r="G5754">
        <v>5747</v>
      </c>
      <c r="H5754">
        <f t="shared" ca="1" si="174"/>
        <v>-3.3270617624369982E-2</v>
      </c>
    </row>
    <row r="5755" spans="7:8" x14ac:dyDescent="0.3">
      <c r="G5755">
        <v>5748</v>
      </c>
      <c r="H5755">
        <f t="shared" ca="1" si="174"/>
        <v>3.0867703076557937E-2</v>
      </c>
    </row>
    <row r="5756" spans="7:8" x14ac:dyDescent="0.3">
      <c r="G5756">
        <v>5749</v>
      </c>
      <c r="H5756">
        <f t="shared" ca="1" si="174"/>
        <v>2.078452646499546E-2</v>
      </c>
    </row>
    <row r="5757" spans="7:8" x14ac:dyDescent="0.3">
      <c r="G5757">
        <v>5750</v>
      </c>
      <c r="H5757">
        <f t="shared" ca="1" si="174"/>
        <v>-3.7298068287200628E-2</v>
      </c>
    </row>
    <row r="5758" spans="7:8" x14ac:dyDescent="0.3">
      <c r="G5758">
        <v>5751</v>
      </c>
      <c r="H5758">
        <f t="shared" ca="1" si="174"/>
        <v>1.6836392411305672E-2</v>
      </c>
    </row>
    <row r="5759" spans="7:8" x14ac:dyDescent="0.3">
      <c r="G5759">
        <v>5752</v>
      </c>
      <c r="H5759">
        <f t="shared" ca="1" si="174"/>
        <v>6.8905972945245547E-4</v>
      </c>
    </row>
    <row r="5760" spans="7:8" x14ac:dyDescent="0.3">
      <c r="G5760">
        <v>5753</v>
      </c>
      <c r="H5760">
        <f t="shared" ca="1" si="174"/>
        <v>1.5803845860290214E-2</v>
      </c>
    </row>
    <row r="5761" spans="7:8" x14ac:dyDescent="0.3">
      <c r="G5761">
        <v>5754</v>
      </c>
      <c r="H5761">
        <f t="shared" ca="1" si="174"/>
        <v>-5.8395938706654635E-4</v>
      </c>
    </row>
    <row r="5762" spans="7:8" x14ac:dyDescent="0.3">
      <c r="G5762">
        <v>5755</v>
      </c>
      <c r="H5762">
        <f t="shared" ca="1" si="174"/>
        <v>1.6908042976423756E-2</v>
      </c>
    </row>
    <row r="5763" spans="7:8" x14ac:dyDescent="0.3">
      <c r="G5763">
        <v>5756</v>
      </c>
      <c r="H5763">
        <f t="shared" ca="1" si="174"/>
        <v>1.0242851222602392E-2</v>
      </c>
    </row>
    <row r="5764" spans="7:8" x14ac:dyDescent="0.3">
      <c r="G5764">
        <v>5757</v>
      </c>
      <c r="H5764">
        <f t="shared" ca="1" si="174"/>
        <v>-1.6051848291032747E-2</v>
      </c>
    </row>
    <row r="5765" spans="7:8" x14ac:dyDescent="0.3">
      <c r="G5765">
        <v>5758</v>
      </c>
      <c r="H5765">
        <f t="shared" ca="1" si="174"/>
        <v>3.3288028908133614E-2</v>
      </c>
    </row>
    <row r="5766" spans="7:8" x14ac:dyDescent="0.3">
      <c r="G5766">
        <v>5759</v>
      </c>
      <c r="H5766">
        <f t="shared" ca="1" si="174"/>
        <v>-2.4007861295190875E-4</v>
      </c>
    </row>
    <row r="5767" spans="7:8" x14ac:dyDescent="0.3">
      <c r="G5767">
        <v>5760</v>
      </c>
      <c r="H5767">
        <f t="shared" ca="1" si="174"/>
        <v>3.9503159384039399E-3</v>
      </c>
    </row>
    <row r="5768" spans="7:8" x14ac:dyDescent="0.3">
      <c r="G5768">
        <v>5761</v>
      </c>
      <c r="H5768">
        <f t="shared" ca="1" si="174"/>
        <v>2.0425419715588443E-2</v>
      </c>
    </row>
    <row r="5769" spans="7:8" x14ac:dyDescent="0.3">
      <c r="G5769">
        <v>5762</v>
      </c>
      <c r="H5769">
        <f t="shared" ref="H5769:H5832" ca="1" si="175">_xlfn.NORM.INV(RAND(),N$10,N$11)</f>
        <v>-4.3552625621377187E-3</v>
      </c>
    </row>
    <row r="5770" spans="7:8" x14ac:dyDescent="0.3">
      <c r="G5770">
        <v>5763</v>
      </c>
      <c r="H5770">
        <f t="shared" ca="1" si="175"/>
        <v>-2.6137034017286537E-2</v>
      </c>
    </row>
    <row r="5771" spans="7:8" x14ac:dyDescent="0.3">
      <c r="G5771">
        <v>5764</v>
      </c>
      <c r="H5771">
        <f t="shared" ca="1" si="175"/>
        <v>2.4829961676845435E-2</v>
      </c>
    </row>
    <row r="5772" spans="7:8" x14ac:dyDescent="0.3">
      <c r="G5772">
        <v>5765</v>
      </c>
      <c r="H5772">
        <f t="shared" ca="1" si="175"/>
        <v>5.6229603439813256E-4</v>
      </c>
    </row>
    <row r="5773" spans="7:8" x14ac:dyDescent="0.3">
      <c r="G5773">
        <v>5766</v>
      </c>
      <c r="H5773">
        <f t="shared" ca="1" si="175"/>
        <v>-1.9122418696284182E-2</v>
      </c>
    </row>
    <row r="5774" spans="7:8" x14ac:dyDescent="0.3">
      <c r="G5774">
        <v>5767</v>
      </c>
      <c r="H5774">
        <f t="shared" ca="1" si="175"/>
        <v>3.8797054615866161E-2</v>
      </c>
    </row>
    <row r="5775" spans="7:8" x14ac:dyDescent="0.3">
      <c r="G5775">
        <v>5768</v>
      </c>
      <c r="H5775">
        <f t="shared" ca="1" si="175"/>
        <v>3.3779634405861285E-2</v>
      </c>
    </row>
    <row r="5776" spans="7:8" x14ac:dyDescent="0.3">
      <c r="G5776">
        <v>5769</v>
      </c>
      <c r="H5776">
        <f t="shared" ca="1" si="175"/>
        <v>1.7757624422693914E-2</v>
      </c>
    </row>
    <row r="5777" spans="7:8" x14ac:dyDescent="0.3">
      <c r="G5777">
        <v>5770</v>
      </c>
      <c r="H5777">
        <f t="shared" ca="1" si="175"/>
        <v>1.6642750452756788E-2</v>
      </c>
    </row>
    <row r="5778" spans="7:8" x14ac:dyDescent="0.3">
      <c r="G5778">
        <v>5771</v>
      </c>
      <c r="H5778">
        <f t="shared" ca="1" si="175"/>
        <v>1.8780825560288816E-2</v>
      </c>
    </row>
    <row r="5779" spans="7:8" x14ac:dyDescent="0.3">
      <c r="G5779">
        <v>5772</v>
      </c>
      <c r="H5779">
        <f t="shared" ca="1" si="175"/>
        <v>-1.8079759180483611E-2</v>
      </c>
    </row>
    <row r="5780" spans="7:8" x14ac:dyDescent="0.3">
      <c r="G5780">
        <v>5773</v>
      </c>
      <c r="H5780">
        <f t="shared" ca="1" si="175"/>
        <v>1.7186583296499656E-2</v>
      </c>
    </row>
    <row r="5781" spans="7:8" x14ac:dyDescent="0.3">
      <c r="G5781">
        <v>5774</v>
      </c>
      <c r="H5781">
        <f t="shared" ca="1" si="175"/>
        <v>-3.0182396650356626E-3</v>
      </c>
    </row>
    <row r="5782" spans="7:8" x14ac:dyDescent="0.3">
      <c r="G5782">
        <v>5775</v>
      </c>
      <c r="H5782">
        <f t="shared" ca="1" si="175"/>
        <v>-6.6173209800997482E-3</v>
      </c>
    </row>
    <row r="5783" spans="7:8" x14ac:dyDescent="0.3">
      <c r="G5783">
        <v>5776</v>
      </c>
      <c r="H5783">
        <f t="shared" ca="1" si="175"/>
        <v>3.4798011527050192E-2</v>
      </c>
    </row>
    <row r="5784" spans="7:8" x14ac:dyDescent="0.3">
      <c r="G5784">
        <v>5777</v>
      </c>
      <c r="H5784">
        <f t="shared" ca="1" si="175"/>
        <v>-4.3622819106328342E-2</v>
      </c>
    </row>
    <row r="5785" spans="7:8" x14ac:dyDescent="0.3">
      <c r="G5785">
        <v>5778</v>
      </c>
      <c r="H5785">
        <f t="shared" ca="1" si="175"/>
        <v>7.5807990856276812E-3</v>
      </c>
    </row>
    <row r="5786" spans="7:8" x14ac:dyDescent="0.3">
      <c r="G5786">
        <v>5779</v>
      </c>
      <c r="H5786">
        <f t="shared" ca="1" si="175"/>
        <v>-9.1674930774567724E-3</v>
      </c>
    </row>
    <row r="5787" spans="7:8" x14ac:dyDescent="0.3">
      <c r="G5787">
        <v>5780</v>
      </c>
      <c r="H5787">
        <f t="shared" ca="1" si="175"/>
        <v>-3.55978622833679E-2</v>
      </c>
    </row>
    <row r="5788" spans="7:8" x14ac:dyDescent="0.3">
      <c r="G5788">
        <v>5781</v>
      </c>
      <c r="H5788">
        <f t="shared" ca="1" si="175"/>
        <v>-6.8555145445266127E-2</v>
      </c>
    </row>
    <row r="5789" spans="7:8" x14ac:dyDescent="0.3">
      <c r="G5789">
        <v>5782</v>
      </c>
      <c r="H5789">
        <f t="shared" ca="1" si="175"/>
        <v>-1.5192151288972472E-2</v>
      </c>
    </row>
    <row r="5790" spans="7:8" x14ac:dyDescent="0.3">
      <c r="G5790">
        <v>5783</v>
      </c>
      <c r="H5790">
        <f t="shared" ca="1" si="175"/>
        <v>-5.2040820012161015E-3</v>
      </c>
    </row>
    <row r="5791" spans="7:8" x14ac:dyDescent="0.3">
      <c r="G5791">
        <v>5784</v>
      </c>
      <c r="H5791">
        <f t="shared" ca="1" si="175"/>
        <v>-2.2852384333494062E-2</v>
      </c>
    </row>
    <row r="5792" spans="7:8" x14ac:dyDescent="0.3">
      <c r="G5792">
        <v>5785</v>
      </c>
      <c r="H5792">
        <f t="shared" ca="1" si="175"/>
        <v>7.584503878784286E-3</v>
      </c>
    </row>
    <row r="5793" spans="7:8" x14ac:dyDescent="0.3">
      <c r="G5793">
        <v>5786</v>
      </c>
      <c r="H5793">
        <f t="shared" ca="1" si="175"/>
        <v>-1.085725432423252E-2</v>
      </c>
    </row>
    <row r="5794" spans="7:8" x14ac:dyDescent="0.3">
      <c r="G5794">
        <v>5787</v>
      </c>
      <c r="H5794">
        <f t="shared" ca="1" si="175"/>
        <v>-1.1577727047523738E-2</v>
      </c>
    </row>
    <row r="5795" spans="7:8" x14ac:dyDescent="0.3">
      <c r="G5795">
        <v>5788</v>
      </c>
      <c r="H5795">
        <f t="shared" ca="1" si="175"/>
        <v>1.4013767002103911E-2</v>
      </c>
    </row>
    <row r="5796" spans="7:8" x14ac:dyDescent="0.3">
      <c r="G5796">
        <v>5789</v>
      </c>
      <c r="H5796">
        <f t="shared" ca="1" si="175"/>
        <v>2.4009295704302054E-2</v>
      </c>
    </row>
    <row r="5797" spans="7:8" x14ac:dyDescent="0.3">
      <c r="G5797">
        <v>5790</v>
      </c>
      <c r="H5797">
        <f t="shared" ca="1" si="175"/>
        <v>-1.5665959716739959E-2</v>
      </c>
    </row>
    <row r="5798" spans="7:8" x14ac:dyDescent="0.3">
      <c r="G5798">
        <v>5791</v>
      </c>
      <c r="H5798">
        <f t="shared" ca="1" si="175"/>
        <v>-1.7862950287506577E-2</v>
      </c>
    </row>
    <row r="5799" spans="7:8" x14ac:dyDescent="0.3">
      <c r="G5799">
        <v>5792</v>
      </c>
      <c r="H5799">
        <f t="shared" ca="1" si="175"/>
        <v>-1.2533524007183952E-2</v>
      </c>
    </row>
    <row r="5800" spans="7:8" x14ac:dyDescent="0.3">
      <c r="G5800">
        <v>5793</v>
      </c>
      <c r="H5800">
        <f t="shared" ca="1" si="175"/>
        <v>-8.0591995288382158E-3</v>
      </c>
    </row>
    <row r="5801" spans="7:8" x14ac:dyDescent="0.3">
      <c r="G5801">
        <v>5794</v>
      </c>
      <c r="H5801">
        <f t="shared" ca="1" si="175"/>
        <v>4.0877536839966089E-3</v>
      </c>
    </row>
    <row r="5802" spans="7:8" x14ac:dyDescent="0.3">
      <c r="G5802">
        <v>5795</v>
      </c>
      <c r="H5802">
        <f t="shared" ca="1" si="175"/>
        <v>1.0070183211990078E-2</v>
      </c>
    </row>
    <row r="5803" spans="7:8" x14ac:dyDescent="0.3">
      <c r="G5803">
        <v>5796</v>
      </c>
      <c r="H5803">
        <f t="shared" ca="1" si="175"/>
        <v>-7.0258638996505375E-3</v>
      </c>
    </row>
    <row r="5804" spans="7:8" x14ac:dyDescent="0.3">
      <c r="G5804">
        <v>5797</v>
      </c>
      <c r="H5804">
        <f t="shared" ca="1" si="175"/>
        <v>3.2313470282611223E-2</v>
      </c>
    </row>
    <row r="5805" spans="7:8" x14ac:dyDescent="0.3">
      <c r="G5805">
        <v>5798</v>
      </c>
      <c r="H5805">
        <f t="shared" ca="1" si="175"/>
        <v>-1.7825166451380648E-2</v>
      </c>
    </row>
    <row r="5806" spans="7:8" x14ac:dyDescent="0.3">
      <c r="G5806">
        <v>5799</v>
      </c>
      <c r="H5806">
        <f t="shared" ca="1" si="175"/>
        <v>-1.1259759723124443E-2</v>
      </c>
    </row>
    <row r="5807" spans="7:8" x14ac:dyDescent="0.3">
      <c r="G5807">
        <v>5800</v>
      </c>
      <c r="H5807">
        <f t="shared" ca="1" si="175"/>
        <v>-2.6521993502385838E-2</v>
      </c>
    </row>
    <row r="5808" spans="7:8" x14ac:dyDescent="0.3">
      <c r="G5808">
        <v>5801</v>
      </c>
      <c r="H5808">
        <f t="shared" ca="1" si="175"/>
        <v>3.9091628089518455E-3</v>
      </c>
    </row>
    <row r="5809" spans="7:8" x14ac:dyDescent="0.3">
      <c r="G5809">
        <v>5802</v>
      </c>
      <c r="H5809">
        <f t="shared" ca="1" si="175"/>
        <v>-2.4671197198452687E-2</v>
      </c>
    </row>
    <row r="5810" spans="7:8" x14ac:dyDescent="0.3">
      <c r="G5810">
        <v>5803</v>
      </c>
      <c r="H5810">
        <f t="shared" ca="1" si="175"/>
        <v>4.0021511143880709E-3</v>
      </c>
    </row>
    <row r="5811" spans="7:8" x14ac:dyDescent="0.3">
      <c r="G5811">
        <v>5804</v>
      </c>
      <c r="H5811">
        <f t="shared" ca="1" si="175"/>
        <v>1.2382316970956233E-2</v>
      </c>
    </row>
    <row r="5812" spans="7:8" x14ac:dyDescent="0.3">
      <c r="G5812">
        <v>5805</v>
      </c>
      <c r="H5812">
        <f t="shared" ca="1" si="175"/>
        <v>-2.2862287123124835E-2</v>
      </c>
    </row>
    <row r="5813" spans="7:8" x14ac:dyDescent="0.3">
      <c r="G5813">
        <v>5806</v>
      </c>
      <c r="H5813">
        <f t="shared" ca="1" si="175"/>
        <v>9.5908647764117588E-3</v>
      </c>
    </row>
    <row r="5814" spans="7:8" x14ac:dyDescent="0.3">
      <c r="G5814">
        <v>5807</v>
      </c>
      <c r="H5814">
        <f t="shared" ca="1" si="175"/>
        <v>7.3967704118829917E-3</v>
      </c>
    </row>
    <row r="5815" spans="7:8" x14ac:dyDescent="0.3">
      <c r="G5815">
        <v>5808</v>
      </c>
      <c r="H5815">
        <f t="shared" ca="1" si="175"/>
        <v>2.6570084950636258E-2</v>
      </c>
    </row>
    <row r="5816" spans="7:8" x14ac:dyDescent="0.3">
      <c r="G5816">
        <v>5809</v>
      </c>
      <c r="H5816">
        <f t="shared" ca="1" si="175"/>
        <v>2.2648212516679006E-2</v>
      </c>
    </row>
    <row r="5817" spans="7:8" x14ac:dyDescent="0.3">
      <c r="G5817">
        <v>5810</v>
      </c>
      <c r="H5817">
        <f t="shared" ca="1" si="175"/>
        <v>1.986312627803891E-2</v>
      </c>
    </row>
    <row r="5818" spans="7:8" x14ac:dyDescent="0.3">
      <c r="G5818">
        <v>5811</v>
      </c>
      <c r="H5818">
        <f t="shared" ca="1" si="175"/>
        <v>2.4392845751616331E-3</v>
      </c>
    </row>
    <row r="5819" spans="7:8" x14ac:dyDescent="0.3">
      <c r="G5819">
        <v>5812</v>
      </c>
      <c r="H5819">
        <f t="shared" ca="1" si="175"/>
        <v>-3.891685759663607E-3</v>
      </c>
    </row>
    <row r="5820" spans="7:8" x14ac:dyDescent="0.3">
      <c r="G5820">
        <v>5813</v>
      </c>
      <c r="H5820">
        <f t="shared" ca="1" si="175"/>
        <v>4.7138488459928164E-2</v>
      </c>
    </row>
    <row r="5821" spans="7:8" x14ac:dyDescent="0.3">
      <c r="G5821">
        <v>5814</v>
      </c>
      <c r="H5821">
        <f t="shared" ca="1" si="175"/>
        <v>6.7412055898867134E-3</v>
      </c>
    </row>
    <row r="5822" spans="7:8" x14ac:dyDescent="0.3">
      <c r="G5822">
        <v>5815</v>
      </c>
      <c r="H5822">
        <f t="shared" ca="1" si="175"/>
        <v>2.9795304130473228E-2</v>
      </c>
    </row>
    <row r="5823" spans="7:8" x14ac:dyDescent="0.3">
      <c r="G5823">
        <v>5816</v>
      </c>
      <c r="H5823">
        <f t="shared" ca="1" si="175"/>
        <v>-3.714085504417116E-2</v>
      </c>
    </row>
    <row r="5824" spans="7:8" x14ac:dyDescent="0.3">
      <c r="G5824">
        <v>5817</v>
      </c>
      <c r="H5824">
        <f t="shared" ca="1" si="175"/>
        <v>-1.3236789357085412E-2</v>
      </c>
    </row>
    <row r="5825" spans="7:8" x14ac:dyDescent="0.3">
      <c r="G5825">
        <v>5818</v>
      </c>
      <c r="H5825">
        <f t="shared" ca="1" si="175"/>
        <v>1.13033444142994E-2</v>
      </c>
    </row>
    <row r="5826" spans="7:8" x14ac:dyDescent="0.3">
      <c r="G5826">
        <v>5819</v>
      </c>
      <c r="H5826">
        <f t="shared" ca="1" si="175"/>
        <v>1.1149740237691323E-2</v>
      </c>
    </row>
    <row r="5827" spans="7:8" x14ac:dyDescent="0.3">
      <c r="G5827">
        <v>5820</v>
      </c>
      <c r="H5827">
        <f t="shared" ca="1" si="175"/>
        <v>9.8950759622739512E-3</v>
      </c>
    </row>
    <row r="5828" spans="7:8" x14ac:dyDescent="0.3">
      <c r="G5828">
        <v>5821</v>
      </c>
      <c r="H5828">
        <f t="shared" ca="1" si="175"/>
        <v>-2.0232797525044761E-2</v>
      </c>
    </row>
    <row r="5829" spans="7:8" x14ac:dyDescent="0.3">
      <c r="G5829">
        <v>5822</v>
      </c>
      <c r="H5829">
        <f t="shared" ca="1" si="175"/>
        <v>1.4507008155914203E-2</v>
      </c>
    </row>
    <row r="5830" spans="7:8" x14ac:dyDescent="0.3">
      <c r="G5830">
        <v>5823</v>
      </c>
      <c r="H5830">
        <f t="shared" ca="1" si="175"/>
        <v>3.0177661070369965E-2</v>
      </c>
    </row>
    <row r="5831" spans="7:8" x14ac:dyDescent="0.3">
      <c r="G5831">
        <v>5824</v>
      </c>
      <c r="H5831">
        <f t="shared" ca="1" si="175"/>
        <v>2.7943189291153778E-2</v>
      </c>
    </row>
    <row r="5832" spans="7:8" x14ac:dyDescent="0.3">
      <c r="G5832">
        <v>5825</v>
      </c>
      <c r="H5832">
        <f t="shared" ca="1" si="175"/>
        <v>-1.6431778372199019E-2</v>
      </c>
    </row>
    <row r="5833" spans="7:8" x14ac:dyDescent="0.3">
      <c r="G5833">
        <v>5826</v>
      </c>
      <c r="H5833">
        <f t="shared" ref="H5833:H5896" ca="1" si="176">_xlfn.NORM.INV(RAND(),N$10,N$11)</f>
        <v>-1.8507515095279873E-2</v>
      </c>
    </row>
    <row r="5834" spans="7:8" x14ac:dyDescent="0.3">
      <c r="G5834">
        <v>5827</v>
      </c>
      <c r="H5834">
        <f t="shared" ca="1" si="176"/>
        <v>7.6228746347058183E-3</v>
      </c>
    </row>
    <row r="5835" spans="7:8" x14ac:dyDescent="0.3">
      <c r="G5835">
        <v>5828</v>
      </c>
      <c r="H5835">
        <f t="shared" ca="1" si="176"/>
        <v>-2.0811621006829366E-2</v>
      </c>
    </row>
    <row r="5836" spans="7:8" x14ac:dyDescent="0.3">
      <c r="G5836">
        <v>5829</v>
      </c>
      <c r="H5836">
        <f t="shared" ca="1" si="176"/>
        <v>-2.0621879789018457E-2</v>
      </c>
    </row>
    <row r="5837" spans="7:8" x14ac:dyDescent="0.3">
      <c r="G5837">
        <v>5830</v>
      </c>
      <c r="H5837">
        <f t="shared" ca="1" si="176"/>
        <v>-1.6840044672766789E-2</v>
      </c>
    </row>
    <row r="5838" spans="7:8" x14ac:dyDescent="0.3">
      <c r="G5838">
        <v>5831</v>
      </c>
      <c r="H5838">
        <f t="shared" ca="1" si="176"/>
        <v>-2.4390623549582095E-2</v>
      </c>
    </row>
    <row r="5839" spans="7:8" x14ac:dyDescent="0.3">
      <c r="G5839">
        <v>5832</v>
      </c>
      <c r="H5839">
        <f t="shared" ca="1" si="176"/>
        <v>-1.274902577972626E-2</v>
      </c>
    </row>
    <row r="5840" spans="7:8" x14ac:dyDescent="0.3">
      <c r="G5840">
        <v>5833</v>
      </c>
      <c r="H5840">
        <f t="shared" ca="1" si="176"/>
        <v>3.7325262487886313E-2</v>
      </c>
    </row>
    <row r="5841" spans="7:8" x14ac:dyDescent="0.3">
      <c r="G5841">
        <v>5834</v>
      </c>
      <c r="H5841">
        <f t="shared" ca="1" si="176"/>
        <v>3.62286051134003E-2</v>
      </c>
    </row>
    <row r="5842" spans="7:8" x14ac:dyDescent="0.3">
      <c r="G5842">
        <v>5835</v>
      </c>
      <c r="H5842">
        <f t="shared" ca="1" si="176"/>
        <v>-9.1779023795363589E-3</v>
      </c>
    </row>
    <row r="5843" spans="7:8" x14ac:dyDescent="0.3">
      <c r="G5843">
        <v>5836</v>
      </c>
      <c r="H5843">
        <f t="shared" ca="1" si="176"/>
        <v>2.2726787363945771E-2</v>
      </c>
    </row>
    <row r="5844" spans="7:8" x14ac:dyDescent="0.3">
      <c r="G5844">
        <v>5837</v>
      </c>
      <c r="H5844">
        <f t="shared" ca="1" si="176"/>
        <v>-4.7593605354789691E-3</v>
      </c>
    </row>
    <row r="5845" spans="7:8" x14ac:dyDescent="0.3">
      <c r="G5845">
        <v>5838</v>
      </c>
      <c r="H5845">
        <f t="shared" ca="1" si="176"/>
        <v>-2.7019496421445459E-2</v>
      </c>
    </row>
    <row r="5846" spans="7:8" x14ac:dyDescent="0.3">
      <c r="G5846">
        <v>5839</v>
      </c>
      <c r="H5846">
        <f t="shared" ca="1" si="176"/>
        <v>-4.9116725485790519E-2</v>
      </c>
    </row>
    <row r="5847" spans="7:8" x14ac:dyDescent="0.3">
      <c r="G5847">
        <v>5840</v>
      </c>
      <c r="H5847">
        <f t="shared" ca="1" si="176"/>
        <v>-8.4692764502985948E-3</v>
      </c>
    </row>
    <row r="5848" spans="7:8" x14ac:dyDescent="0.3">
      <c r="G5848">
        <v>5841</v>
      </c>
      <c r="H5848">
        <f t="shared" ca="1" si="176"/>
        <v>-2.0820924513687548E-2</v>
      </c>
    </row>
    <row r="5849" spans="7:8" x14ac:dyDescent="0.3">
      <c r="G5849">
        <v>5842</v>
      </c>
      <c r="H5849">
        <f t="shared" ca="1" si="176"/>
        <v>1.2255539133643932E-2</v>
      </c>
    </row>
    <row r="5850" spans="7:8" x14ac:dyDescent="0.3">
      <c r="G5850">
        <v>5843</v>
      </c>
      <c r="H5850">
        <f t="shared" ca="1" si="176"/>
        <v>1.1629185355246877E-2</v>
      </c>
    </row>
    <row r="5851" spans="7:8" x14ac:dyDescent="0.3">
      <c r="G5851">
        <v>5844</v>
      </c>
      <c r="H5851">
        <f t="shared" ca="1" si="176"/>
        <v>-2.2392975890903319E-2</v>
      </c>
    </row>
    <row r="5852" spans="7:8" x14ac:dyDescent="0.3">
      <c r="G5852">
        <v>5845</v>
      </c>
      <c r="H5852">
        <f t="shared" ca="1" si="176"/>
        <v>3.9478845447773712E-3</v>
      </c>
    </row>
    <row r="5853" spans="7:8" x14ac:dyDescent="0.3">
      <c r="G5853">
        <v>5846</v>
      </c>
      <c r="H5853">
        <f t="shared" ca="1" si="176"/>
        <v>2.256957693361963E-2</v>
      </c>
    </row>
    <row r="5854" spans="7:8" x14ac:dyDescent="0.3">
      <c r="G5854">
        <v>5847</v>
      </c>
      <c r="H5854">
        <f t="shared" ca="1" si="176"/>
        <v>-1.3803525461508055E-2</v>
      </c>
    </row>
    <row r="5855" spans="7:8" x14ac:dyDescent="0.3">
      <c r="G5855">
        <v>5848</v>
      </c>
      <c r="H5855">
        <f t="shared" ca="1" si="176"/>
        <v>2.029090497531635E-2</v>
      </c>
    </row>
    <row r="5856" spans="7:8" x14ac:dyDescent="0.3">
      <c r="G5856">
        <v>5849</v>
      </c>
      <c r="H5856">
        <f t="shared" ca="1" si="176"/>
        <v>-3.9286263567469573E-2</v>
      </c>
    </row>
    <row r="5857" spans="7:8" x14ac:dyDescent="0.3">
      <c r="G5857">
        <v>5850</v>
      </c>
      <c r="H5857">
        <f t="shared" ca="1" si="176"/>
        <v>-1.7099790392262706E-3</v>
      </c>
    </row>
    <row r="5858" spans="7:8" x14ac:dyDescent="0.3">
      <c r="G5858">
        <v>5851</v>
      </c>
      <c r="H5858">
        <f t="shared" ca="1" si="176"/>
        <v>2.2092941350045484E-2</v>
      </c>
    </row>
    <row r="5859" spans="7:8" x14ac:dyDescent="0.3">
      <c r="G5859">
        <v>5852</v>
      </c>
      <c r="H5859">
        <f t="shared" ca="1" si="176"/>
        <v>1.0205622426234458E-2</v>
      </c>
    </row>
    <row r="5860" spans="7:8" x14ac:dyDescent="0.3">
      <c r="G5860">
        <v>5853</v>
      </c>
      <c r="H5860">
        <f t="shared" ca="1" si="176"/>
        <v>1.0238113761127977E-2</v>
      </c>
    </row>
    <row r="5861" spans="7:8" x14ac:dyDescent="0.3">
      <c r="G5861">
        <v>5854</v>
      </c>
      <c r="H5861">
        <f t="shared" ca="1" si="176"/>
        <v>3.0386962170125233E-2</v>
      </c>
    </row>
    <row r="5862" spans="7:8" x14ac:dyDescent="0.3">
      <c r="G5862">
        <v>5855</v>
      </c>
      <c r="H5862">
        <f t="shared" ca="1" si="176"/>
        <v>1.8919061980841529E-3</v>
      </c>
    </row>
    <row r="5863" spans="7:8" x14ac:dyDescent="0.3">
      <c r="G5863">
        <v>5856</v>
      </c>
      <c r="H5863">
        <f t="shared" ca="1" si="176"/>
        <v>-7.3564737249989789E-3</v>
      </c>
    </row>
    <row r="5864" spans="7:8" x14ac:dyDescent="0.3">
      <c r="G5864">
        <v>5857</v>
      </c>
      <c r="H5864">
        <f t="shared" ca="1" si="176"/>
        <v>-1.4708503130208002E-2</v>
      </c>
    </row>
    <row r="5865" spans="7:8" x14ac:dyDescent="0.3">
      <c r="G5865">
        <v>5858</v>
      </c>
      <c r="H5865">
        <f t="shared" ca="1" si="176"/>
        <v>3.2613284161020673E-3</v>
      </c>
    </row>
    <row r="5866" spans="7:8" x14ac:dyDescent="0.3">
      <c r="G5866">
        <v>5859</v>
      </c>
      <c r="H5866">
        <f t="shared" ca="1" si="176"/>
        <v>-3.0105968254334734E-2</v>
      </c>
    </row>
    <row r="5867" spans="7:8" x14ac:dyDescent="0.3">
      <c r="G5867">
        <v>5860</v>
      </c>
      <c r="H5867">
        <f t="shared" ca="1" si="176"/>
        <v>-1.8893585578028473E-2</v>
      </c>
    </row>
    <row r="5868" spans="7:8" x14ac:dyDescent="0.3">
      <c r="G5868">
        <v>5861</v>
      </c>
      <c r="H5868">
        <f t="shared" ca="1" si="176"/>
        <v>1.8627406857481849E-2</v>
      </c>
    </row>
    <row r="5869" spans="7:8" x14ac:dyDescent="0.3">
      <c r="G5869">
        <v>5862</v>
      </c>
      <c r="H5869">
        <f t="shared" ca="1" si="176"/>
        <v>-3.8690192988329744E-3</v>
      </c>
    </row>
    <row r="5870" spans="7:8" x14ac:dyDescent="0.3">
      <c r="G5870">
        <v>5863</v>
      </c>
      <c r="H5870">
        <f t="shared" ca="1" si="176"/>
        <v>-4.7913040912560337E-3</v>
      </c>
    </row>
    <row r="5871" spans="7:8" x14ac:dyDescent="0.3">
      <c r="G5871">
        <v>5864</v>
      </c>
      <c r="H5871">
        <f t="shared" ca="1" si="176"/>
        <v>-3.5650149745568302E-3</v>
      </c>
    </row>
    <row r="5872" spans="7:8" x14ac:dyDescent="0.3">
      <c r="G5872">
        <v>5865</v>
      </c>
      <c r="H5872">
        <f t="shared" ca="1" si="176"/>
        <v>-2.6864577041638914E-3</v>
      </c>
    </row>
    <row r="5873" spans="7:8" x14ac:dyDescent="0.3">
      <c r="G5873">
        <v>5866</v>
      </c>
      <c r="H5873">
        <f t="shared" ca="1" si="176"/>
        <v>-3.4873434551204646E-2</v>
      </c>
    </row>
    <row r="5874" spans="7:8" x14ac:dyDescent="0.3">
      <c r="G5874">
        <v>5867</v>
      </c>
      <c r="H5874">
        <f t="shared" ca="1" si="176"/>
        <v>1.56271469023011E-2</v>
      </c>
    </row>
    <row r="5875" spans="7:8" x14ac:dyDescent="0.3">
      <c r="G5875">
        <v>5868</v>
      </c>
      <c r="H5875">
        <f t="shared" ca="1" si="176"/>
        <v>1.2191797914007076E-2</v>
      </c>
    </row>
    <row r="5876" spans="7:8" x14ac:dyDescent="0.3">
      <c r="G5876">
        <v>5869</v>
      </c>
      <c r="H5876">
        <f t="shared" ca="1" si="176"/>
        <v>-1.4458709508725225E-2</v>
      </c>
    </row>
    <row r="5877" spans="7:8" x14ac:dyDescent="0.3">
      <c r="G5877">
        <v>5870</v>
      </c>
      <c r="H5877">
        <f t="shared" ca="1" si="176"/>
        <v>1.5682590741124949E-2</v>
      </c>
    </row>
    <row r="5878" spans="7:8" x14ac:dyDescent="0.3">
      <c r="G5878">
        <v>5871</v>
      </c>
      <c r="H5878">
        <f t="shared" ca="1" si="176"/>
        <v>-6.2640517546554185E-4</v>
      </c>
    </row>
    <row r="5879" spans="7:8" x14ac:dyDescent="0.3">
      <c r="G5879">
        <v>5872</v>
      </c>
      <c r="H5879">
        <f t="shared" ca="1" si="176"/>
        <v>4.8195822650361042E-2</v>
      </c>
    </row>
    <row r="5880" spans="7:8" x14ac:dyDescent="0.3">
      <c r="G5880">
        <v>5873</v>
      </c>
      <c r="H5880">
        <f t="shared" ca="1" si="176"/>
        <v>-6.8938505559851667E-3</v>
      </c>
    </row>
    <row r="5881" spans="7:8" x14ac:dyDescent="0.3">
      <c r="G5881">
        <v>5874</v>
      </c>
      <c r="H5881">
        <f t="shared" ca="1" si="176"/>
        <v>-1.9071689460561612E-2</v>
      </c>
    </row>
    <row r="5882" spans="7:8" x14ac:dyDescent="0.3">
      <c r="G5882">
        <v>5875</v>
      </c>
      <c r="H5882">
        <f t="shared" ca="1" si="176"/>
        <v>-1.7138751676618911E-2</v>
      </c>
    </row>
    <row r="5883" spans="7:8" x14ac:dyDescent="0.3">
      <c r="G5883">
        <v>5876</v>
      </c>
      <c r="H5883">
        <f t="shared" ca="1" si="176"/>
        <v>2.2113184500717368E-2</v>
      </c>
    </row>
    <row r="5884" spans="7:8" x14ac:dyDescent="0.3">
      <c r="G5884">
        <v>5877</v>
      </c>
      <c r="H5884">
        <f t="shared" ca="1" si="176"/>
        <v>-7.1220467775970223E-3</v>
      </c>
    </row>
    <row r="5885" spans="7:8" x14ac:dyDescent="0.3">
      <c r="G5885">
        <v>5878</v>
      </c>
      <c r="H5885">
        <f t="shared" ca="1" si="176"/>
        <v>-2.6046884063743791E-2</v>
      </c>
    </row>
    <row r="5886" spans="7:8" x14ac:dyDescent="0.3">
      <c r="G5886">
        <v>5879</v>
      </c>
      <c r="H5886">
        <f t="shared" ca="1" si="176"/>
        <v>-1.7512610982879713E-2</v>
      </c>
    </row>
    <row r="5887" spans="7:8" x14ac:dyDescent="0.3">
      <c r="G5887">
        <v>5880</v>
      </c>
      <c r="H5887">
        <f t="shared" ca="1" si="176"/>
        <v>2.6396049979797689E-2</v>
      </c>
    </row>
    <row r="5888" spans="7:8" x14ac:dyDescent="0.3">
      <c r="G5888">
        <v>5881</v>
      </c>
      <c r="H5888">
        <f t="shared" ca="1" si="176"/>
        <v>8.5394465679475805E-3</v>
      </c>
    </row>
    <row r="5889" spans="7:8" x14ac:dyDescent="0.3">
      <c r="G5889">
        <v>5882</v>
      </c>
      <c r="H5889">
        <f t="shared" ca="1" si="176"/>
        <v>8.1884867450553373E-4</v>
      </c>
    </row>
    <row r="5890" spans="7:8" x14ac:dyDescent="0.3">
      <c r="G5890">
        <v>5883</v>
      </c>
      <c r="H5890">
        <f t="shared" ca="1" si="176"/>
        <v>1.5052337591325474E-2</v>
      </c>
    </row>
    <row r="5891" spans="7:8" x14ac:dyDescent="0.3">
      <c r="G5891">
        <v>5884</v>
      </c>
      <c r="H5891">
        <f t="shared" ca="1" si="176"/>
        <v>1.6281460763236881E-2</v>
      </c>
    </row>
    <row r="5892" spans="7:8" x14ac:dyDescent="0.3">
      <c r="G5892">
        <v>5885</v>
      </c>
      <c r="H5892">
        <f t="shared" ca="1" si="176"/>
        <v>7.9554703508561038E-3</v>
      </c>
    </row>
    <row r="5893" spans="7:8" x14ac:dyDescent="0.3">
      <c r="G5893">
        <v>5886</v>
      </c>
      <c r="H5893">
        <f t="shared" ca="1" si="176"/>
        <v>6.384843246660039E-3</v>
      </c>
    </row>
    <row r="5894" spans="7:8" x14ac:dyDescent="0.3">
      <c r="G5894">
        <v>5887</v>
      </c>
      <c r="H5894">
        <f t="shared" ca="1" si="176"/>
        <v>4.6572339277461454E-2</v>
      </c>
    </row>
    <row r="5895" spans="7:8" x14ac:dyDescent="0.3">
      <c r="G5895">
        <v>5888</v>
      </c>
      <c r="H5895">
        <f t="shared" ca="1" si="176"/>
        <v>6.0997297032794658E-3</v>
      </c>
    </row>
    <row r="5896" spans="7:8" x14ac:dyDescent="0.3">
      <c r="G5896">
        <v>5889</v>
      </c>
      <c r="H5896">
        <f t="shared" ca="1" si="176"/>
        <v>-8.7044779279626672E-3</v>
      </c>
    </row>
    <row r="5897" spans="7:8" x14ac:dyDescent="0.3">
      <c r="G5897">
        <v>5890</v>
      </c>
      <c r="H5897">
        <f t="shared" ref="H5897:H5960" ca="1" si="177">_xlfn.NORM.INV(RAND(),N$10,N$11)</f>
        <v>3.8250044829181672E-2</v>
      </c>
    </row>
    <row r="5898" spans="7:8" x14ac:dyDescent="0.3">
      <c r="G5898">
        <v>5891</v>
      </c>
      <c r="H5898">
        <f t="shared" ca="1" si="177"/>
        <v>8.4363344945317456E-3</v>
      </c>
    </row>
    <row r="5899" spans="7:8" x14ac:dyDescent="0.3">
      <c r="G5899">
        <v>5892</v>
      </c>
      <c r="H5899">
        <f t="shared" ca="1" si="177"/>
        <v>4.9146745480346705E-3</v>
      </c>
    </row>
    <row r="5900" spans="7:8" x14ac:dyDescent="0.3">
      <c r="G5900">
        <v>5893</v>
      </c>
      <c r="H5900">
        <f t="shared" ca="1" si="177"/>
        <v>3.9198239084174628E-2</v>
      </c>
    </row>
    <row r="5901" spans="7:8" x14ac:dyDescent="0.3">
      <c r="G5901">
        <v>5894</v>
      </c>
      <c r="H5901">
        <f t="shared" ca="1" si="177"/>
        <v>2.6854889730495723E-2</v>
      </c>
    </row>
    <row r="5902" spans="7:8" x14ac:dyDescent="0.3">
      <c r="G5902">
        <v>5895</v>
      </c>
      <c r="H5902">
        <f t="shared" ca="1" si="177"/>
        <v>2.295700544533388E-2</v>
      </c>
    </row>
    <row r="5903" spans="7:8" x14ac:dyDescent="0.3">
      <c r="G5903">
        <v>5896</v>
      </c>
      <c r="H5903">
        <f t="shared" ca="1" si="177"/>
        <v>4.3427437698051269E-2</v>
      </c>
    </row>
    <row r="5904" spans="7:8" x14ac:dyDescent="0.3">
      <c r="G5904">
        <v>5897</v>
      </c>
      <c r="H5904">
        <f t="shared" ca="1" si="177"/>
        <v>2.4675219539744123E-2</v>
      </c>
    </row>
    <row r="5905" spans="7:8" x14ac:dyDescent="0.3">
      <c r="G5905">
        <v>5898</v>
      </c>
      <c r="H5905">
        <f t="shared" ca="1" si="177"/>
        <v>1.4150506576227417E-2</v>
      </c>
    </row>
    <row r="5906" spans="7:8" x14ac:dyDescent="0.3">
      <c r="G5906">
        <v>5899</v>
      </c>
      <c r="H5906">
        <f t="shared" ca="1" si="177"/>
        <v>1.7485098101429612E-2</v>
      </c>
    </row>
    <row r="5907" spans="7:8" x14ac:dyDescent="0.3">
      <c r="G5907">
        <v>5900</v>
      </c>
      <c r="H5907">
        <f t="shared" ca="1" si="177"/>
        <v>-7.9435103178034545E-3</v>
      </c>
    </row>
    <row r="5908" spans="7:8" x14ac:dyDescent="0.3">
      <c r="G5908">
        <v>5901</v>
      </c>
      <c r="H5908">
        <f t="shared" ca="1" si="177"/>
        <v>-4.3540113227186261E-2</v>
      </c>
    </row>
    <row r="5909" spans="7:8" x14ac:dyDescent="0.3">
      <c r="G5909">
        <v>5902</v>
      </c>
      <c r="H5909">
        <f t="shared" ca="1" si="177"/>
        <v>1.8047464809448209E-2</v>
      </c>
    </row>
    <row r="5910" spans="7:8" x14ac:dyDescent="0.3">
      <c r="G5910">
        <v>5903</v>
      </c>
      <c r="H5910">
        <f t="shared" ca="1" si="177"/>
        <v>2.2482106589987363E-2</v>
      </c>
    </row>
    <row r="5911" spans="7:8" x14ac:dyDescent="0.3">
      <c r="G5911">
        <v>5904</v>
      </c>
      <c r="H5911">
        <f t="shared" ca="1" si="177"/>
        <v>-2.5141258688802072E-3</v>
      </c>
    </row>
    <row r="5912" spans="7:8" x14ac:dyDescent="0.3">
      <c r="G5912">
        <v>5905</v>
      </c>
      <c r="H5912">
        <f t="shared" ca="1" si="177"/>
        <v>9.6798914292808153E-3</v>
      </c>
    </row>
    <row r="5913" spans="7:8" x14ac:dyDescent="0.3">
      <c r="G5913">
        <v>5906</v>
      </c>
      <c r="H5913">
        <f t="shared" ca="1" si="177"/>
        <v>-5.6343893595346237E-2</v>
      </c>
    </row>
    <row r="5914" spans="7:8" x14ac:dyDescent="0.3">
      <c r="G5914">
        <v>5907</v>
      </c>
      <c r="H5914">
        <f t="shared" ca="1" si="177"/>
        <v>3.9540234042725574E-2</v>
      </c>
    </row>
    <row r="5915" spans="7:8" x14ac:dyDescent="0.3">
      <c r="G5915">
        <v>5908</v>
      </c>
      <c r="H5915">
        <f t="shared" ca="1" si="177"/>
        <v>-3.2970308091271883E-2</v>
      </c>
    </row>
    <row r="5916" spans="7:8" x14ac:dyDescent="0.3">
      <c r="G5916">
        <v>5909</v>
      </c>
      <c r="H5916">
        <f t="shared" ca="1" si="177"/>
        <v>1.4971289977399577E-2</v>
      </c>
    </row>
    <row r="5917" spans="7:8" x14ac:dyDescent="0.3">
      <c r="G5917">
        <v>5910</v>
      </c>
      <c r="H5917">
        <f t="shared" ca="1" si="177"/>
        <v>1.4444307381390683E-2</v>
      </c>
    </row>
    <row r="5918" spans="7:8" x14ac:dyDescent="0.3">
      <c r="G5918">
        <v>5911</v>
      </c>
      <c r="H5918">
        <f t="shared" ca="1" si="177"/>
        <v>-2.0451980847963583E-2</v>
      </c>
    </row>
    <row r="5919" spans="7:8" x14ac:dyDescent="0.3">
      <c r="G5919">
        <v>5912</v>
      </c>
      <c r="H5919">
        <f t="shared" ca="1" si="177"/>
        <v>2.7263696447561794E-2</v>
      </c>
    </row>
    <row r="5920" spans="7:8" x14ac:dyDescent="0.3">
      <c r="G5920">
        <v>5913</v>
      </c>
      <c r="H5920">
        <f t="shared" ca="1" si="177"/>
        <v>-1.2614037577433099E-2</v>
      </c>
    </row>
    <row r="5921" spans="7:8" x14ac:dyDescent="0.3">
      <c r="G5921">
        <v>5914</v>
      </c>
      <c r="H5921">
        <f t="shared" ca="1" si="177"/>
        <v>-1.1791253537525182E-2</v>
      </c>
    </row>
    <row r="5922" spans="7:8" x14ac:dyDescent="0.3">
      <c r="G5922">
        <v>5915</v>
      </c>
      <c r="H5922">
        <f t="shared" ca="1" si="177"/>
        <v>2.1457415384974195E-2</v>
      </c>
    </row>
    <row r="5923" spans="7:8" x14ac:dyDescent="0.3">
      <c r="G5923">
        <v>5916</v>
      </c>
      <c r="H5923">
        <f t="shared" ca="1" si="177"/>
        <v>-1.2138188663519539E-2</v>
      </c>
    </row>
    <row r="5924" spans="7:8" x14ac:dyDescent="0.3">
      <c r="G5924">
        <v>5917</v>
      </c>
      <c r="H5924">
        <f t="shared" ca="1" si="177"/>
        <v>7.1794772350680823E-3</v>
      </c>
    </row>
    <row r="5925" spans="7:8" x14ac:dyDescent="0.3">
      <c r="G5925">
        <v>5918</v>
      </c>
      <c r="H5925">
        <f t="shared" ca="1" si="177"/>
        <v>-2.7908286267038857E-2</v>
      </c>
    </row>
    <row r="5926" spans="7:8" x14ac:dyDescent="0.3">
      <c r="G5926">
        <v>5919</v>
      </c>
      <c r="H5926">
        <f t="shared" ca="1" si="177"/>
        <v>2.4436779957278918E-2</v>
      </c>
    </row>
    <row r="5927" spans="7:8" x14ac:dyDescent="0.3">
      <c r="G5927">
        <v>5920</v>
      </c>
      <c r="H5927">
        <f t="shared" ca="1" si="177"/>
        <v>7.4710960564615556E-2</v>
      </c>
    </row>
    <row r="5928" spans="7:8" x14ac:dyDescent="0.3">
      <c r="G5928">
        <v>5921</v>
      </c>
      <c r="H5928">
        <f t="shared" ca="1" si="177"/>
        <v>-2.6748879010644076E-2</v>
      </c>
    </row>
    <row r="5929" spans="7:8" x14ac:dyDescent="0.3">
      <c r="G5929">
        <v>5922</v>
      </c>
      <c r="H5929">
        <f t="shared" ca="1" si="177"/>
        <v>7.7998177053021402E-3</v>
      </c>
    </row>
    <row r="5930" spans="7:8" x14ac:dyDescent="0.3">
      <c r="G5930">
        <v>5923</v>
      </c>
      <c r="H5930">
        <f t="shared" ca="1" si="177"/>
        <v>5.5211502182451267E-3</v>
      </c>
    </row>
    <row r="5931" spans="7:8" x14ac:dyDescent="0.3">
      <c r="G5931">
        <v>5924</v>
      </c>
      <c r="H5931">
        <f t="shared" ca="1" si="177"/>
        <v>-1.7589677915885057E-2</v>
      </c>
    </row>
    <row r="5932" spans="7:8" x14ac:dyDescent="0.3">
      <c r="G5932">
        <v>5925</v>
      </c>
      <c r="H5932">
        <f t="shared" ca="1" si="177"/>
        <v>1.7036331002589496E-2</v>
      </c>
    </row>
    <row r="5933" spans="7:8" x14ac:dyDescent="0.3">
      <c r="G5933">
        <v>5926</v>
      </c>
      <c r="H5933">
        <f t="shared" ca="1" si="177"/>
        <v>-1.2623818472771196E-2</v>
      </c>
    </row>
    <row r="5934" spans="7:8" x14ac:dyDescent="0.3">
      <c r="G5934">
        <v>5927</v>
      </c>
      <c r="H5934">
        <f t="shared" ca="1" si="177"/>
        <v>1.1877734405868635E-2</v>
      </c>
    </row>
    <row r="5935" spans="7:8" x14ac:dyDescent="0.3">
      <c r="G5935">
        <v>5928</v>
      </c>
      <c r="H5935">
        <f t="shared" ca="1" si="177"/>
        <v>2.4939797898186962E-2</v>
      </c>
    </row>
    <row r="5936" spans="7:8" x14ac:dyDescent="0.3">
      <c r="G5936">
        <v>5929</v>
      </c>
      <c r="H5936">
        <f t="shared" ca="1" si="177"/>
        <v>-1.1262776784618005E-2</v>
      </c>
    </row>
    <row r="5937" spans="7:8" x14ac:dyDescent="0.3">
      <c r="G5937">
        <v>5930</v>
      </c>
      <c r="H5937">
        <f t="shared" ca="1" si="177"/>
        <v>3.5138166757807024E-2</v>
      </c>
    </row>
    <row r="5938" spans="7:8" x14ac:dyDescent="0.3">
      <c r="G5938">
        <v>5931</v>
      </c>
      <c r="H5938">
        <f t="shared" ca="1" si="177"/>
        <v>2.5105453004358628E-2</v>
      </c>
    </row>
    <row r="5939" spans="7:8" x14ac:dyDescent="0.3">
      <c r="G5939">
        <v>5932</v>
      </c>
      <c r="H5939">
        <f t="shared" ca="1" si="177"/>
        <v>-9.859973942805314E-3</v>
      </c>
    </row>
    <row r="5940" spans="7:8" x14ac:dyDescent="0.3">
      <c r="G5940">
        <v>5933</v>
      </c>
      <c r="H5940">
        <f t="shared" ca="1" si="177"/>
        <v>-7.9582999344220036E-3</v>
      </c>
    </row>
    <row r="5941" spans="7:8" x14ac:dyDescent="0.3">
      <c r="G5941">
        <v>5934</v>
      </c>
      <c r="H5941">
        <f t="shared" ca="1" si="177"/>
        <v>3.2017547293547069E-2</v>
      </c>
    </row>
    <row r="5942" spans="7:8" x14ac:dyDescent="0.3">
      <c r="G5942">
        <v>5935</v>
      </c>
      <c r="H5942">
        <f t="shared" ca="1" si="177"/>
        <v>5.4354012944556659E-3</v>
      </c>
    </row>
    <row r="5943" spans="7:8" x14ac:dyDescent="0.3">
      <c r="G5943">
        <v>5936</v>
      </c>
      <c r="H5943">
        <f t="shared" ca="1" si="177"/>
        <v>4.8484656854168914E-3</v>
      </c>
    </row>
    <row r="5944" spans="7:8" x14ac:dyDescent="0.3">
      <c r="G5944">
        <v>5937</v>
      </c>
      <c r="H5944">
        <f t="shared" ca="1" si="177"/>
        <v>-1.6510842335278091E-2</v>
      </c>
    </row>
    <row r="5945" spans="7:8" x14ac:dyDescent="0.3">
      <c r="G5945">
        <v>5938</v>
      </c>
      <c r="H5945">
        <f t="shared" ca="1" si="177"/>
        <v>-1.3887288510958912E-2</v>
      </c>
    </row>
    <row r="5946" spans="7:8" x14ac:dyDescent="0.3">
      <c r="G5946">
        <v>5939</v>
      </c>
      <c r="H5946">
        <f t="shared" ca="1" si="177"/>
        <v>-9.1585259685506362E-4</v>
      </c>
    </row>
    <row r="5947" spans="7:8" x14ac:dyDescent="0.3">
      <c r="G5947">
        <v>5940</v>
      </c>
      <c r="H5947">
        <f t="shared" ca="1" si="177"/>
        <v>-8.6918818747998561E-3</v>
      </c>
    </row>
    <row r="5948" spans="7:8" x14ac:dyDescent="0.3">
      <c r="G5948">
        <v>5941</v>
      </c>
      <c r="H5948">
        <f t="shared" ca="1" si="177"/>
        <v>-3.554032117374286E-2</v>
      </c>
    </row>
    <row r="5949" spans="7:8" x14ac:dyDescent="0.3">
      <c r="G5949">
        <v>5942</v>
      </c>
      <c r="H5949">
        <f t="shared" ca="1" si="177"/>
        <v>3.0650788952779215E-2</v>
      </c>
    </row>
    <row r="5950" spans="7:8" x14ac:dyDescent="0.3">
      <c r="G5950">
        <v>5943</v>
      </c>
      <c r="H5950">
        <f t="shared" ca="1" si="177"/>
        <v>-2.7129338379534611E-2</v>
      </c>
    </row>
    <row r="5951" spans="7:8" x14ac:dyDescent="0.3">
      <c r="G5951">
        <v>5944</v>
      </c>
      <c r="H5951">
        <f t="shared" ca="1" si="177"/>
        <v>-1.3167859090503713E-2</v>
      </c>
    </row>
    <row r="5952" spans="7:8" x14ac:dyDescent="0.3">
      <c r="G5952">
        <v>5945</v>
      </c>
      <c r="H5952">
        <f t="shared" ca="1" si="177"/>
        <v>5.1854085979773151E-3</v>
      </c>
    </row>
    <row r="5953" spans="7:8" x14ac:dyDescent="0.3">
      <c r="G5953">
        <v>5946</v>
      </c>
      <c r="H5953">
        <f t="shared" ca="1" si="177"/>
        <v>-1.2775118470166432E-2</v>
      </c>
    </row>
    <row r="5954" spans="7:8" x14ac:dyDescent="0.3">
      <c r="G5954">
        <v>5947</v>
      </c>
      <c r="H5954">
        <f t="shared" ca="1" si="177"/>
        <v>-2.2446837352086187E-2</v>
      </c>
    </row>
    <row r="5955" spans="7:8" x14ac:dyDescent="0.3">
      <c r="G5955">
        <v>5948</v>
      </c>
      <c r="H5955">
        <f t="shared" ca="1" si="177"/>
        <v>5.699858521029659E-2</v>
      </c>
    </row>
    <row r="5956" spans="7:8" x14ac:dyDescent="0.3">
      <c r="G5956">
        <v>5949</v>
      </c>
      <c r="H5956">
        <f t="shared" ca="1" si="177"/>
        <v>3.0094226420763391E-2</v>
      </c>
    </row>
    <row r="5957" spans="7:8" x14ac:dyDescent="0.3">
      <c r="G5957">
        <v>5950</v>
      </c>
      <c r="H5957">
        <f t="shared" ca="1" si="177"/>
        <v>2.0076673101263105E-2</v>
      </c>
    </row>
    <row r="5958" spans="7:8" x14ac:dyDescent="0.3">
      <c r="G5958">
        <v>5951</v>
      </c>
      <c r="H5958">
        <f t="shared" ca="1" si="177"/>
        <v>8.3730285940529815E-3</v>
      </c>
    </row>
    <row r="5959" spans="7:8" x14ac:dyDescent="0.3">
      <c r="G5959">
        <v>5952</v>
      </c>
      <c r="H5959">
        <f t="shared" ca="1" si="177"/>
        <v>-2.8890312723126865E-2</v>
      </c>
    </row>
    <row r="5960" spans="7:8" x14ac:dyDescent="0.3">
      <c r="G5960">
        <v>5953</v>
      </c>
      <c r="H5960">
        <f t="shared" ca="1" si="177"/>
        <v>1.436188548125799E-2</v>
      </c>
    </row>
    <row r="5961" spans="7:8" x14ac:dyDescent="0.3">
      <c r="G5961">
        <v>5954</v>
      </c>
      <c r="H5961">
        <f t="shared" ref="H5961:H6024" ca="1" si="178">_xlfn.NORM.INV(RAND(),N$10,N$11)</f>
        <v>3.712553323366892E-2</v>
      </c>
    </row>
    <row r="5962" spans="7:8" x14ac:dyDescent="0.3">
      <c r="G5962">
        <v>5955</v>
      </c>
      <c r="H5962">
        <f t="shared" ca="1" si="178"/>
        <v>3.9300402559759983E-3</v>
      </c>
    </row>
    <row r="5963" spans="7:8" x14ac:dyDescent="0.3">
      <c r="G5963">
        <v>5956</v>
      </c>
      <c r="H5963">
        <f t="shared" ca="1" si="178"/>
        <v>3.284054109240022E-2</v>
      </c>
    </row>
    <row r="5964" spans="7:8" x14ac:dyDescent="0.3">
      <c r="G5964">
        <v>5957</v>
      </c>
      <c r="H5964">
        <f t="shared" ca="1" si="178"/>
        <v>-5.1388212575311502E-2</v>
      </c>
    </row>
    <row r="5965" spans="7:8" x14ac:dyDescent="0.3">
      <c r="G5965">
        <v>5958</v>
      </c>
      <c r="H5965">
        <f t="shared" ca="1" si="178"/>
        <v>-4.8063964781250223E-3</v>
      </c>
    </row>
    <row r="5966" spans="7:8" x14ac:dyDescent="0.3">
      <c r="G5966">
        <v>5959</v>
      </c>
      <c r="H5966">
        <f t="shared" ca="1" si="178"/>
        <v>1.8947482397455778E-2</v>
      </c>
    </row>
    <row r="5967" spans="7:8" x14ac:dyDescent="0.3">
      <c r="G5967">
        <v>5960</v>
      </c>
      <c r="H5967">
        <f t="shared" ca="1" si="178"/>
        <v>3.5182232802759977E-2</v>
      </c>
    </row>
    <row r="5968" spans="7:8" x14ac:dyDescent="0.3">
      <c r="G5968">
        <v>5961</v>
      </c>
      <c r="H5968">
        <f t="shared" ca="1" si="178"/>
        <v>2.1607283186707293E-4</v>
      </c>
    </row>
    <row r="5969" spans="7:8" x14ac:dyDescent="0.3">
      <c r="G5969">
        <v>5962</v>
      </c>
      <c r="H5969">
        <f t="shared" ca="1" si="178"/>
        <v>-9.0200707944402799E-4</v>
      </c>
    </row>
    <row r="5970" spans="7:8" x14ac:dyDescent="0.3">
      <c r="G5970">
        <v>5963</v>
      </c>
      <c r="H5970">
        <f t="shared" ca="1" si="178"/>
        <v>-3.7326436241727184E-2</v>
      </c>
    </row>
    <row r="5971" spans="7:8" x14ac:dyDescent="0.3">
      <c r="G5971">
        <v>5964</v>
      </c>
      <c r="H5971">
        <f t="shared" ca="1" si="178"/>
        <v>1.7281664568284671E-2</v>
      </c>
    </row>
    <row r="5972" spans="7:8" x14ac:dyDescent="0.3">
      <c r="G5972">
        <v>5965</v>
      </c>
      <c r="H5972">
        <f t="shared" ca="1" si="178"/>
        <v>2.0362714298625545E-2</v>
      </c>
    </row>
    <row r="5973" spans="7:8" x14ac:dyDescent="0.3">
      <c r="G5973">
        <v>5966</v>
      </c>
      <c r="H5973">
        <f t="shared" ca="1" si="178"/>
        <v>-1.41017029827766E-2</v>
      </c>
    </row>
    <row r="5974" spans="7:8" x14ac:dyDescent="0.3">
      <c r="G5974">
        <v>5967</v>
      </c>
      <c r="H5974">
        <f t="shared" ca="1" si="178"/>
        <v>9.3865167346469658E-3</v>
      </c>
    </row>
    <row r="5975" spans="7:8" x14ac:dyDescent="0.3">
      <c r="G5975">
        <v>5968</v>
      </c>
      <c r="H5975">
        <f t="shared" ca="1" si="178"/>
        <v>-1.0859203906194489E-3</v>
      </c>
    </row>
    <row r="5976" spans="7:8" x14ac:dyDescent="0.3">
      <c r="G5976">
        <v>5969</v>
      </c>
      <c r="H5976">
        <f t="shared" ca="1" si="178"/>
        <v>6.9860880038577159E-3</v>
      </c>
    </row>
    <row r="5977" spans="7:8" x14ac:dyDescent="0.3">
      <c r="G5977">
        <v>5970</v>
      </c>
      <c r="H5977">
        <f t="shared" ca="1" si="178"/>
        <v>4.0076496168151288E-3</v>
      </c>
    </row>
    <row r="5978" spans="7:8" x14ac:dyDescent="0.3">
      <c r="G5978">
        <v>5971</v>
      </c>
      <c r="H5978">
        <f t="shared" ca="1" si="178"/>
        <v>-4.1901835116789979E-2</v>
      </c>
    </row>
    <row r="5979" spans="7:8" x14ac:dyDescent="0.3">
      <c r="G5979">
        <v>5972</v>
      </c>
      <c r="H5979">
        <f t="shared" ca="1" si="178"/>
        <v>-3.1333510614144307E-2</v>
      </c>
    </row>
    <row r="5980" spans="7:8" x14ac:dyDescent="0.3">
      <c r="G5980">
        <v>5973</v>
      </c>
      <c r="H5980">
        <f t="shared" ca="1" si="178"/>
        <v>1.1753397702217727E-2</v>
      </c>
    </row>
    <row r="5981" spans="7:8" x14ac:dyDescent="0.3">
      <c r="G5981">
        <v>5974</v>
      </c>
      <c r="H5981">
        <f t="shared" ca="1" si="178"/>
        <v>1.4844226225252204E-2</v>
      </c>
    </row>
    <row r="5982" spans="7:8" x14ac:dyDescent="0.3">
      <c r="G5982">
        <v>5975</v>
      </c>
      <c r="H5982">
        <f t="shared" ca="1" si="178"/>
        <v>-2.0941299116499931E-2</v>
      </c>
    </row>
    <row r="5983" spans="7:8" x14ac:dyDescent="0.3">
      <c r="G5983">
        <v>5976</v>
      </c>
      <c r="H5983">
        <f t="shared" ca="1" si="178"/>
        <v>-8.724498923208257E-3</v>
      </c>
    </row>
    <row r="5984" spans="7:8" x14ac:dyDescent="0.3">
      <c r="G5984">
        <v>5977</v>
      </c>
      <c r="H5984">
        <f t="shared" ca="1" si="178"/>
        <v>7.3061623554955948E-2</v>
      </c>
    </row>
    <row r="5985" spans="7:8" x14ac:dyDescent="0.3">
      <c r="G5985">
        <v>5978</v>
      </c>
      <c r="H5985">
        <f t="shared" ca="1" si="178"/>
        <v>2.6932614736425737E-2</v>
      </c>
    </row>
    <row r="5986" spans="7:8" x14ac:dyDescent="0.3">
      <c r="G5986">
        <v>5979</v>
      </c>
      <c r="H5986">
        <f t="shared" ca="1" si="178"/>
        <v>4.5673612095243855E-3</v>
      </c>
    </row>
    <row r="5987" spans="7:8" x14ac:dyDescent="0.3">
      <c r="G5987">
        <v>5980</v>
      </c>
      <c r="H5987">
        <f t="shared" ca="1" si="178"/>
        <v>2.4981091876550256E-2</v>
      </c>
    </row>
    <row r="5988" spans="7:8" x14ac:dyDescent="0.3">
      <c r="G5988">
        <v>5981</v>
      </c>
      <c r="H5988">
        <f t="shared" ca="1" si="178"/>
        <v>5.0325850131406197E-3</v>
      </c>
    </row>
    <row r="5989" spans="7:8" x14ac:dyDescent="0.3">
      <c r="G5989">
        <v>5982</v>
      </c>
      <c r="H5989">
        <f t="shared" ca="1" si="178"/>
        <v>2.6263599924236578E-2</v>
      </c>
    </row>
    <row r="5990" spans="7:8" x14ac:dyDescent="0.3">
      <c r="G5990">
        <v>5983</v>
      </c>
      <c r="H5990">
        <f t="shared" ca="1" si="178"/>
        <v>-1.2495113901592088E-2</v>
      </c>
    </row>
    <row r="5991" spans="7:8" x14ac:dyDescent="0.3">
      <c r="G5991">
        <v>5984</v>
      </c>
      <c r="H5991">
        <f t="shared" ca="1" si="178"/>
        <v>-3.6955317036632351E-2</v>
      </c>
    </row>
    <row r="5992" spans="7:8" x14ac:dyDescent="0.3">
      <c r="G5992">
        <v>5985</v>
      </c>
      <c r="H5992">
        <f t="shared" ca="1" si="178"/>
        <v>-3.6710179976385971E-3</v>
      </c>
    </row>
    <row r="5993" spans="7:8" x14ac:dyDescent="0.3">
      <c r="G5993">
        <v>5986</v>
      </c>
      <c r="H5993">
        <f t="shared" ca="1" si="178"/>
        <v>1.7101352751425471E-2</v>
      </c>
    </row>
    <row r="5994" spans="7:8" x14ac:dyDescent="0.3">
      <c r="G5994">
        <v>5987</v>
      </c>
      <c r="H5994">
        <f t="shared" ca="1" si="178"/>
        <v>-6.4740184203055566E-3</v>
      </c>
    </row>
    <row r="5995" spans="7:8" x14ac:dyDescent="0.3">
      <c r="G5995">
        <v>5988</v>
      </c>
      <c r="H5995">
        <f t="shared" ca="1" si="178"/>
        <v>-2.6258834759140363E-3</v>
      </c>
    </row>
    <row r="5996" spans="7:8" x14ac:dyDescent="0.3">
      <c r="G5996">
        <v>5989</v>
      </c>
      <c r="H5996">
        <f t="shared" ca="1" si="178"/>
        <v>8.7858023096328217E-3</v>
      </c>
    </row>
    <row r="5997" spans="7:8" x14ac:dyDescent="0.3">
      <c r="G5997">
        <v>5990</v>
      </c>
      <c r="H5997">
        <f t="shared" ca="1" si="178"/>
        <v>1.570608537367604E-2</v>
      </c>
    </row>
    <row r="5998" spans="7:8" x14ac:dyDescent="0.3">
      <c r="G5998">
        <v>5991</v>
      </c>
      <c r="H5998">
        <f t="shared" ca="1" si="178"/>
        <v>3.1990586319170849E-3</v>
      </c>
    </row>
    <row r="5999" spans="7:8" x14ac:dyDescent="0.3">
      <c r="G5999">
        <v>5992</v>
      </c>
      <c r="H5999">
        <f t="shared" ca="1" si="178"/>
        <v>2.2432884810368516E-2</v>
      </c>
    </row>
    <row r="6000" spans="7:8" x14ac:dyDescent="0.3">
      <c r="G6000">
        <v>5993</v>
      </c>
      <c r="H6000">
        <f t="shared" ca="1" si="178"/>
        <v>-5.0491268994156062E-2</v>
      </c>
    </row>
    <row r="6001" spans="7:8" x14ac:dyDescent="0.3">
      <c r="G6001">
        <v>5994</v>
      </c>
      <c r="H6001">
        <f t="shared" ca="1" si="178"/>
        <v>3.817067343710992E-2</v>
      </c>
    </row>
    <row r="6002" spans="7:8" x14ac:dyDescent="0.3">
      <c r="G6002">
        <v>5995</v>
      </c>
      <c r="H6002">
        <f t="shared" ca="1" si="178"/>
        <v>5.6248835457767595E-3</v>
      </c>
    </row>
    <row r="6003" spans="7:8" x14ac:dyDescent="0.3">
      <c r="G6003">
        <v>5996</v>
      </c>
      <c r="H6003">
        <f t="shared" ca="1" si="178"/>
        <v>-1.6909930995188987E-2</v>
      </c>
    </row>
    <row r="6004" spans="7:8" x14ac:dyDescent="0.3">
      <c r="G6004">
        <v>5997</v>
      </c>
      <c r="H6004">
        <f t="shared" ca="1" si="178"/>
        <v>2.7865574763818436E-2</v>
      </c>
    </row>
    <row r="6005" spans="7:8" x14ac:dyDescent="0.3">
      <c r="G6005">
        <v>5998</v>
      </c>
      <c r="H6005">
        <f t="shared" ca="1" si="178"/>
        <v>-2.1552327760265694E-2</v>
      </c>
    </row>
    <row r="6006" spans="7:8" x14ac:dyDescent="0.3">
      <c r="G6006">
        <v>5999</v>
      </c>
      <c r="H6006">
        <f t="shared" ca="1" si="178"/>
        <v>-2.2060774302077157E-2</v>
      </c>
    </row>
    <row r="6007" spans="7:8" x14ac:dyDescent="0.3">
      <c r="G6007">
        <v>6000</v>
      </c>
      <c r="H6007">
        <f t="shared" ca="1" si="178"/>
        <v>8.6983310894923373E-3</v>
      </c>
    </row>
    <row r="6008" spans="7:8" x14ac:dyDescent="0.3">
      <c r="G6008">
        <v>6001</v>
      </c>
      <c r="H6008">
        <f t="shared" ca="1" si="178"/>
        <v>1.4246355076260805E-2</v>
      </c>
    </row>
    <row r="6009" spans="7:8" x14ac:dyDescent="0.3">
      <c r="G6009">
        <v>6002</v>
      </c>
      <c r="H6009">
        <f t="shared" ca="1" si="178"/>
        <v>7.9327064034196183E-3</v>
      </c>
    </row>
    <row r="6010" spans="7:8" x14ac:dyDescent="0.3">
      <c r="G6010">
        <v>6003</v>
      </c>
      <c r="H6010">
        <f t="shared" ca="1" si="178"/>
        <v>7.5385993186573158E-3</v>
      </c>
    </row>
    <row r="6011" spans="7:8" x14ac:dyDescent="0.3">
      <c r="G6011">
        <v>6004</v>
      </c>
      <c r="H6011">
        <f t="shared" ca="1" si="178"/>
        <v>8.2561894676081091E-3</v>
      </c>
    </row>
    <row r="6012" spans="7:8" x14ac:dyDescent="0.3">
      <c r="G6012">
        <v>6005</v>
      </c>
      <c r="H6012">
        <f t="shared" ca="1" si="178"/>
        <v>-1.049545311751862E-3</v>
      </c>
    </row>
    <row r="6013" spans="7:8" x14ac:dyDescent="0.3">
      <c r="G6013">
        <v>6006</v>
      </c>
      <c r="H6013">
        <f t="shared" ca="1" si="178"/>
        <v>2.0827738129232921E-2</v>
      </c>
    </row>
    <row r="6014" spans="7:8" x14ac:dyDescent="0.3">
      <c r="G6014">
        <v>6007</v>
      </c>
      <c r="H6014">
        <f t="shared" ca="1" si="178"/>
        <v>-1.108222861392542E-2</v>
      </c>
    </row>
    <row r="6015" spans="7:8" x14ac:dyDescent="0.3">
      <c r="G6015">
        <v>6008</v>
      </c>
      <c r="H6015">
        <f t="shared" ca="1" si="178"/>
        <v>-3.4304228876459737E-2</v>
      </c>
    </row>
    <row r="6016" spans="7:8" x14ac:dyDescent="0.3">
      <c r="G6016">
        <v>6009</v>
      </c>
      <c r="H6016">
        <f t="shared" ca="1" si="178"/>
        <v>1.0296912065561489E-2</v>
      </c>
    </row>
    <row r="6017" spans="7:8" x14ac:dyDescent="0.3">
      <c r="G6017">
        <v>6010</v>
      </c>
      <c r="H6017">
        <f t="shared" ca="1" si="178"/>
        <v>2.3431089150004178E-2</v>
      </c>
    </row>
    <row r="6018" spans="7:8" x14ac:dyDescent="0.3">
      <c r="G6018">
        <v>6011</v>
      </c>
      <c r="H6018">
        <f t="shared" ca="1" si="178"/>
        <v>7.2485860453210191E-3</v>
      </c>
    </row>
    <row r="6019" spans="7:8" x14ac:dyDescent="0.3">
      <c r="G6019">
        <v>6012</v>
      </c>
      <c r="H6019">
        <f t="shared" ca="1" si="178"/>
        <v>1.1948479891615717E-2</v>
      </c>
    </row>
    <row r="6020" spans="7:8" x14ac:dyDescent="0.3">
      <c r="G6020">
        <v>6013</v>
      </c>
      <c r="H6020">
        <f t="shared" ca="1" si="178"/>
        <v>2.264204802598745E-3</v>
      </c>
    </row>
    <row r="6021" spans="7:8" x14ac:dyDescent="0.3">
      <c r="G6021">
        <v>6014</v>
      </c>
      <c r="H6021">
        <f t="shared" ca="1" si="178"/>
        <v>-5.9749333885616238E-3</v>
      </c>
    </row>
    <row r="6022" spans="7:8" x14ac:dyDescent="0.3">
      <c r="G6022">
        <v>6015</v>
      </c>
      <c r="H6022">
        <f t="shared" ca="1" si="178"/>
        <v>-5.6720506626714108E-2</v>
      </c>
    </row>
    <row r="6023" spans="7:8" x14ac:dyDescent="0.3">
      <c r="G6023">
        <v>6016</v>
      </c>
      <c r="H6023">
        <f t="shared" ca="1" si="178"/>
        <v>5.7659861065530109E-2</v>
      </c>
    </row>
    <row r="6024" spans="7:8" x14ac:dyDescent="0.3">
      <c r="G6024">
        <v>6017</v>
      </c>
      <c r="H6024">
        <f t="shared" ca="1" si="178"/>
        <v>4.2006974182456081E-3</v>
      </c>
    </row>
    <row r="6025" spans="7:8" x14ac:dyDescent="0.3">
      <c r="G6025">
        <v>6018</v>
      </c>
      <c r="H6025">
        <f t="shared" ref="H6025:H6088" ca="1" si="179">_xlfn.NORM.INV(RAND(),N$10,N$11)</f>
        <v>-8.390235718766105E-3</v>
      </c>
    </row>
    <row r="6026" spans="7:8" x14ac:dyDescent="0.3">
      <c r="G6026">
        <v>6019</v>
      </c>
      <c r="H6026">
        <f t="shared" ca="1" si="179"/>
        <v>-1.5302659747358373E-2</v>
      </c>
    </row>
    <row r="6027" spans="7:8" x14ac:dyDescent="0.3">
      <c r="G6027">
        <v>6020</v>
      </c>
      <c r="H6027">
        <f t="shared" ca="1" si="179"/>
        <v>-6.1258803436714309E-3</v>
      </c>
    </row>
    <row r="6028" spans="7:8" x14ac:dyDescent="0.3">
      <c r="G6028">
        <v>6021</v>
      </c>
      <c r="H6028">
        <f t="shared" ca="1" si="179"/>
        <v>-1.007953684295191E-2</v>
      </c>
    </row>
    <row r="6029" spans="7:8" x14ac:dyDescent="0.3">
      <c r="G6029">
        <v>6022</v>
      </c>
      <c r="H6029">
        <f t="shared" ca="1" si="179"/>
        <v>4.6310562542839016E-2</v>
      </c>
    </row>
    <row r="6030" spans="7:8" x14ac:dyDescent="0.3">
      <c r="G6030">
        <v>6023</v>
      </c>
      <c r="H6030">
        <f t="shared" ca="1" si="179"/>
        <v>-2.5333907677108853E-3</v>
      </c>
    </row>
    <row r="6031" spans="7:8" x14ac:dyDescent="0.3">
      <c r="G6031">
        <v>6024</v>
      </c>
      <c r="H6031">
        <f t="shared" ca="1" si="179"/>
        <v>-4.1346665317994476E-2</v>
      </c>
    </row>
    <row r="6032" spans="7:8" x14ac:dyDescent="0.3">
      <c r="G6032">
        <v>6025</v>
      </c>
      <c r="H6032">
        <f t="shared" ca="1" si="179"/>
        <v>-3.2131726898480999E-3</v>
      </c>
    </row>
    <row r="6033" spans="7:8" x14ac:dyDescent="0.3">
      <c r="G6033">
        <v>6026</v>
      </c>
      <c r="H6033">
        <f t="shared" ca="1" si="179"/>
        <v>1.8392403271163964E-2</v>
      </c>
    </row>
    <row r="6034" spans="7:8" x14ac:dyDescent="0.3">
      <c r="G6034">
        <v>6027</v>
      </c>
      <c r="H6034">
        <f t="shared" ca="1" si="179"/>
        <v>5.046195313944684E-2</v>
      </c>
    </row>
    <row r="6035" spans="7:8" x14ac:dyDescent="0.3">
      <c r="G6035">
        <v>6028</v>
      </c>
      <c r="H6035">
        <f t="shared" ca="1" si="179"/>
        <v>2.1393450170848191E-2</v>
      </c>
    </row>
    <row r="6036" spans="7:8" x14ac:dyDescent="0.3">
      <c r="G6036">
        <v>6029</v>
      </c>
      <c r="H6036">
        <f t="shared" ca="1" si="179"/>
        <v>1.9240206970236769E-2</v>
      </c>
    </row>
    <row r="6037" spans="7:8" x14ac:dyDescent="0.3">
      <c r="G6037">
        <v>6030</v>
      </c>
      <c r="H6037">
        <f t="shared" ca="1" si="179"/>
        <v>-4.0633500233468865E-2</v>
      </c>
    </row>
    <row r="6038" spans="7:8" x14ac:dyDescent="0.3">
      <c r="G6038">
        <v>6031</v>
      </c>
      <c r="H6038">
        <f t="shared" ca="1" si="179"/>
        <v>-2.8961094312485981E-2</v>
      </c>
    </row>
    <row r="6039" spans="7:8" x14ac:dyDescent="0.3">
      <c r="G6039">
        <v>6032</v>
      </c>
      <c r="H6039">
        <f t="shared" ca="1" si="179"/>
        <v>-2.8490476111723527E-3</v>
      </c>
    </row>
    <row r="6040" spans="7:8" x14ac:dyDescent="0.3">
      <c r="G6040">
        <v>6033</v>
      </c>
      <c r="H6040">
        <f t="shared" ca="1" si="179"/>
        <v>-3.3563318390872947E-2</v>
      </c>
    </row>
    <row r="6041" spans="7:8" x14ac:dyDescent="0.3">
      <c r="G6041">
        <v>6034</v>
      </c>
      <c r="H6041">
        <f t="shared" ca="1" si="179"/>
        <v>-1.7841067899159836E-2</v>
      </c>
    </row>
    <row r="6042" spans="7:8" x14ac:dyDescent="0.3">
      <c r="G6042">
        <v>6035</v>
      </c>
      <c r="H6042">
        <f t="shared" ca="1" si="179"/>
        <v>8.4604293649557169E-3</v>
      </c>
    </row>
    <row r="6043" spans="7:8" x14ac:dyDescent="0.3">
      <c r="G6043">
        <v>6036</v>
      </c>
      <c r="H6043">
        <f t="shared" ca="1" si="179"/>
        <v>2.056824990400621E-2</v>
      </c>
    </row>
    <row r="6044" spans="7:8" x14ac:dyDescent="0.3">
      <c r="G6044">
        <v>6037</v>
      </c>
      <c r="H6044">
        <f t="shared" ca="1" si="179"/>
        <v>-3.584385399846797E-2</v>
      </c>
    </row>
    <row r="6045" spans="7:8" x14ac:dyDescent="0.3">
      <c r="G6045">
        <v>6038</v>
      </c>
      <c r="H6045">
        <f t="shared" ca="1" si="179"/>
        <v>3.1187297348365197E-2</v>
      </c>
    </row>
    <row r="6046" spans="7:8" x14ac:dyDescent="0.3">
      <c r="G6046">
        <v>6039</v>
      </c>
      <c r="H6046">
        <f t="shared" ca="1" si="179"/>
        <v>-4.4117330956030959E-2</v>
      </c>
    </row>
    <row r="6047" spans="7:8" x14ac:dyDescent="0.3">
      <c r="G6047">
        <v>6040</v>
      </c>
      <c r="H6047">
        <f t="shared" ca="1" si="179"/>
        <v>6.9895308566966909E-3</v>
      </c>
    </row>
    <row r="6048" spans="7:8" x14ac:dyDescent="0.3">
      <c r="G6048">
        <v>6041</v>
      </c>
      <c r="H6048">
        <f t="shared" ca="1" si="179"/>
        <v>-1.2966264005587362E-2</v>
      </c>
    </row>
    <row r="6049" spans="7:8" x14ac:dyDescent="0.3">
      <c r="G6049">
        <v>6042</v>
      </c>
      <c r="H6049">
        <f t="shared" ca="1" si="179"/>
        <v>1.0703773546287258E-2</v>
      </c>
    </row>
    <row r="6050" spans="7:8" x14ac:dyDescent="0.3">
      <c r="G6050">
        <v>6043</v>
      </c>
      <c r="H6050">
        <f t="shared" ca="1" si="179"/>
        <v>-4.721947132439887E-3</v>
      </c>
    </row>
    <row r="6051" spans="7:8" x14ac:dyDescent="0.3">
      <c r="G6051">
        <v>6044</v>
      </c>
      <c r="H6051">
        <f t="shared" ca="1" si="179"/>
        <v>-6.5733793345955603E-3</v>
      </c>
    </row>
    <row r="6052" spans="7:8" x14ac:dyDescent="0.3">
      <c r="G6052">
        <v>6045</v>
      </c>
      <c r="H6052">
        <f t="shared" ca="1" si="179"/>
        <v>-3.5237543243424214E-2</v>
      </c>
    </row>
    <row r="6053" spans="7:8" x14ac:dyDescent="0.3">
      <c r="G6053">
        <v>6046</v>
      </c>
      <c r="H6053">
        <f t="shared" ca="1" si="179"/>
        <v>-9.7061846013261344E-3</v>
      </c>
    </row>
    <row r="6054" spans="7:8" x14ac:dyDescent="0.3">
      <c r="G6054">
        <v>6047</v>
      </c>
      <c r="H6054">
        <f t="shared" ca="1" si="179"/>
        <v>-5.9130673946575334E-3</v>
      </c>
    </row>
    <row r="6055" spans="7:8" x14ac:dyDescent="0.3">
      <c r="G6055">
        <v>6048</v>
      </c>
      <c r="H6055">
        <f t="shared" ca="1" si="179"/>
        <v>3.2117390471533613E-2</v>
      </c>
    </row>
    <row r="6056" spans="7:8" x14ac:dyDescent="0.3">
      <c r="G6056">
        <v>6049</v>
      </c>
      <c r="H6056">
        <f t="shared" ca="1" si="179"/>
        <v>-1.7947088404493442E-2</v>
      </c>
    </row>
    <row r="6057" spans="7:8" x14ac:dyDescent="0.3">
      <c r="G6057">
        <v>6050</v>
      </c>
      <c r="H6057">
        <f t="shared" ca="1" si="179"/>
        <v>2.6676699639691399E-2</v>
      </c>
    </row>
    <row r="6058" spans="7:8" x14ac:dyDescent="0.3">
      <c r="G6058">
        <v>6051</v>
      </c>
      <c r="H6058">
        <f t="shared" ca="1" si="179"/>
        <v>-1.8231357924973591E-2</v>
      </c>
    </row>
    <row r="6059" spans="7:8" x14ac:dyDescent="0.3">
      <c r="G6059">
        <v>6052</v>
      </c>
      <c r="H6059">
        <f t="shared" ca="1" si="179"/>
        <v>9.6498098031431168E-3</v>
      </c>
    </row>
    <row r="6060" spans="7:8" x14ac:dyDescent="0.3">
      <c r="G6060">
        <v>6053</v>
      </c>
      <c r="H6060">
        <f t="shared" ca="1" si="179"/>
        <v>1.4771632764591428E-2</v>
      </c>
    </row>
    <row r="6061" spans="7:8" x14ac:dyDescent="0.3">
      <c r="G6061">
        <v>6054</v>
      </c>
      <c r="H6061">
        <f t="shared" ca="1" si="179"/>
        <v>5.8597781855304759E-2</v>
      </c>
    </row>
    <row r="6062" spans="7:8" x14ac:dyDescent="0.3">
      <c r="G6062">
        <v>6055</v>
      </c>
      <c r="H6062">
        <f t="shared" ca="1" si="179"/>
        <v>-8.2971385155442313E-3</v>
      </c>
    </row>
    <row r="6063" spans="7:8" x14ac:dyDescent="0.3">
      <c r="G6063">
        <v>6056</v>
      </c>
      <c r="H6063">
        <f t="shared" ca="1" si="179"/>
        <v>2.0634324609701084E-2</v>
      </c>
    </row>
    <row r="6064" spans="7:8" x14ac:dyDescent="0.3">
      <c r="G6064">
        <v>6057</v>
      </c>
      <c r="H6064">
        <f t="shared" ca="1" si="179"/>
        <v>9.7338559018711381E-4</v>
      </c>
    </row>
    <row r="6065" spans="7:8" x14ac:dyDescent="0.3">
      <c r="G6065">
        <v>6058</v>
      </c>
      <c r="H6065">
        <f t="shared" ca="1" si="179"/>
        <v>3.3171859514177678E-2</v>
      </c>
    </row>
    <row r="6066" spans="7:8" x14ac:dyDescent="0.3">
      <c r="G6066">
        <v>6059</v>
      </c>
      <c r="H6066">
        <f t="shared" ca="1" si="179"/>
        <v>-5.9543464249485513E-3</v>
      </c>
    </row>
    <row r="6067" spans="7:8" x14ac:dyDescent="0.3">
      <c r="G6067">
        <v>6060</v>
      </c>
      <c r="H6067">
        <f t="shared" ca="1" si="179"/>
        <v>1.9849696979265703E-3</v>
      </c>
    </row>
    <row r="6068" spans="7:8" x14ac:dyDescent="0.3">
      <c r="G6068">
        <v>6061</v>
      </c>
      <c r="H6068">
        <f t="shared" ca="1" si="179"/>
        <v>2.4737451030139326E-2</v>
      </c>
    </row>
    <row r="6069" spans="7:8" x14ac:dyDescent="0.3">
      <c r="G6069">
        <v>6062</v>
      </c>
      <c r="H6069">
        <f t="shared" ca="1" si="179"/>
        <v>2.046080745141339E-2</v>
      </c>
    </row>
    <row r="6070" spans="7:8" x14ac:dyDescent="0.3">
      <c r="G6070">
        <v>6063</v>
      </c>
      <c r="H6070">
        <f t="shared" ca="1" si="179"/>
        <v>3.674306431540842E-2</v>
      </c>
    </row>
    <row r="6071" spans="7:8" x14ac:dyDescent="0.3">
      <c r="G6071">
        <v>6064</v>
      </c>
      <c r="H6071">
        <f t="shared" ca="1" si="179"/>
        <v>-1.6521502697855364E-2</v>
      </c>
    </row>
    <row r="6072" spans="7:8" x14ac:dyDescent="0.3">
      <c r="G6072">
        <v>6065</v>
      </c>
      <c r="H6072">
        <f t="shared" ca="1" si="179"/>
        <v>-4.0390031172181519E-2</v>
      </c>
    </row>
    <row r="6073" spans="7:8" x14ac:dyDescent="0.3">
      <c r="G6073">
        <v>6066</v>
      </c>
      <c r="H6073">
        <f t="shared" ca="1" si="179"/>
        <v>1.0705458957530718E-3</v>
      </c>
    </row>
    <row r="6074" spans="7:8" x14ac:dyDescent="0.3">
      <c r="G6074">
        <v>6067</v>
      </c>
      <c r="H6074">
        <f t="shared" ca="1" si="179"/>
        <v>1.4486200582574532E-3</v>
      </c>
    </row>
    <row r="6075" spans="7:8" x14ac:dyDescent="0.3">
      <c r="G6075">
        <v>6068</v>
      </c>
      <c r="H6075">
        <f t="shared" ca="1" si="179"/>
        <v>2.6672092825465142E-3</v>
      </c>
    </row>
    <row r="6076" spans="7:8" x14ac:dyDescent="0.3">
      <c r="G6076">
        <v>6069</v>
      </c>
      <c r="H6076">
        <f t="shared" ca="1" si="179"/>
        <v>-5.0092361492082939E-2</v>
      </c>
    </row>
    <row r="6077" spans="7:8" x14ac:dyDescent="0.3">
      <c r="G6077">
        <v>6070</v>
      </c>
      <c r="H6077">
        <f t="shared" ca="1" si="179"/>
        <v>2.5285550578702837E-3</v>
      </c>
    </row>
    <row r="6078" spans="7:8" x14ac:dyDescent="0.3">
      <c r="G6078">
        <v>6071</v>
      </c>
      <c r="H6078">
        <f t="shared" ca="1" si="179"/>
        <v>3.1451898359845147E-3</v>
      </c>
    </row>
    <row r="6079" spans="7:8" x14ac:dyDescent="0.3">
      <c r="G6079">
        <v>6072</v>
      </c>
      <c r="H6079">
        <f t="shared" ca="1" si="179"/>
        <v>1.2824664448233845E-2</v>
      </c>
    </row>
    <row r="6080" spans="7:8" x14ac:dyDescent="0.3">
      <c r="G6080">
        <v>6073</v>
      </c>
      <c r="H6080">
        <f t="shared" ca="1" si="179"/>
        <v>2.4300599172177216E-2</v>
      </c>
    </row>
    <row r="6081" spans="7:8" x14ac:dyDescent="0.3">
      <c r="G6081">
        <v>6074</v>
      </c>
      <c r="H6081">
        <f t="shared" ca="1" si="179"/>
        <v>2.0862841102873019E-2</v>
      </c>
    </row>
    <row r="6082" spans="7:8" x14ac:dyDescent="0.3">
      <c r="G6082">
        <v>6075</v>
      </c>
      <c r="H6082">
        <f t="shared" ca="1" si="179"/>
        <v>4.0189780438993933E-2</v>
      </c>
    </row>
    <row r="6083" spans="7:8" x14ac:dyDescent="0.3">
      <c r="G6083">
        <v>6076</v>
      </c>
      <c r="H6083">
        <f t="shared" ca="1" si="179"/>
        <v>3.1280660126282188E-2</v>
      </c>
    </row>
    <row r="6084" spans="7:8" x14ac:dyDescent="0.3">
      <c r="G6084">
        <v>6077</v>
      </c>
      <c r="H6084">
        <f t="shared" ca="1" si="179"/>
        <v>-2.1369248958746624E-2</v>
      </c>
    </row>
    <row r="6085" spans="7:8" x14ac:dyDescent="0.3">
      <c r="G6085">
        <v>6078</v>
      </c>
      <c r="H6085">
        <f t="shared" ca="1" si="179"/>
        <v>-2.1476603958552703E-2</v>
      </c>
    </row>
    <row r="6086" spans="7:8" x14ac:dyDescent="0.3">
      <c r="G6086">
        <v>6079</v>
      </c>
      <c r="H6086">
        <f t="shared" ca="1" si="179"/>
        <v>3.0856004162269659E-2</v>
      </c>
    </row>
    <row r="6087" spans="7:8" x14ac:dyDescent="0.3">
      <c r="G6087">
        <v>6080</v>
      </c>
      <c r="H6087">
        <f t="shared" ca="1" si="179"/>
        <v>-7.7378125238300637E-3</v>
      </c>
    </row>
    <row r="6088" spans="7:8" x14ac:dyDescent="0.3">
      <c r="G6088">
        <v>6081</v>
      </c>
      <c r="H6088">
        <f t="shared" ca="1" si="179"/>
        <v>-2.8653445842082254E-2</v>
      </c>
    </row>
    <row r="6089" spans="7:8" x14ac:dyDescent="0.3">
      <c r="G6089">
        <v>6082</v>
      </c>
      <c r="H6089">
        <f t="shared" ref="H6089:H6152" ca="1" si="180">_xlfn.NORM.INV(RAND(),N$10,N$11)</f>
        <v>-4.2960554764565652E-3</v>
      </c>
    </row>
    <row r="6090" spans="7:8" x14ac:dyDescent="0.3">
      <c r="G6090">
        <v>6083</v>
      </c>
      <c r="H6090">
        <f t="shared" ca="1" si="180"/>
        <v>2.9609706640823313E-4</v>
      </c>
    </row>
    <row r="6091" spans="7:8" x14ac:dyDescent="0.3">
      <c r="G6091">
        <v>6084</v>
      </c>
      <c r="H6091">
        <f t="shared" ca="1" si="180"/>
        <v>-3.8735653620045385E-2</v>
      </c>
    </row>
    <row r="6092" spans="7:8" x14ac:dyDescent="0.3">
      <c r="G6092">
        <v>6085</v>
      </c>
      <c r="H6092">
        <f t="shared" ca="1" si="180"/>
        <v>-4.6669209866113826E-3</v>
      </c>
    </row>
    <row r="6093" spans="7:8" x14ac:dyDescent="0.3">
      <c r="G6093">
        <v>6086</v>
      </c>
      <c r="H6093">
        <f t="shared" ca="1" si="180"/>
        <v>2.3673320292629103E-2</v>
      </c>
    </row>
    <row r="6094" spans="7:8" x14ac:dyDescent="0.3">
      <c r="G6094">
        <v>6087</v>
      </c>
      <c r="H6094">
        <f t="shared" ca="1" si="180"/>
        <v>-9.4377942630544526E-3</v>
      </c>
    </row>
    <row r="6095" spans="7:8" x14ac:dyDescent="0.3">
      <c r="G6095">
        <v>6088</v>
      </c>
      <c r="H6095">
        <f t="shared" ca="1" si="180"/>
        <v>6.2566343178488476E-3</v>
      </c>
    </row>
    <row r="6096" spans="7:8" x14ac:dyDescent="0.3">
      <c r="G6096">
        <v>6089</v>
      </c>
      <c r="H6096">
        <f t="shared" ca="1" si="180"/>
        <v>-6.1583575667126175E-3</v>
      </c>
    </row>
    <row r="6097" spans="7:8" x14ac:dyDescent="0.3">
      <c r="G6097">
        <v>6090</v>
      </c>
      <c r="H6097">
        <f t="shared" ca="1" si="180"/>
        <v>-3.0704789759687639E-2</v>
      </c>
    </row>
    <row r="6098" spans="7:8" x14ac:dyDescent="0.3">
      <c r="G6098">
        <v>6091</v>
      </c>
      <c r="H6098">
        <f t="shared" ca="1" si="180"/>
        <v>1.5706333089142246E-3</v>
      </c>
    </row>
    <row r="6099" spans="7:8" x14ac:dyDescent="0.3">
      <c r="G6099">
        <v>6092</v>
      </c>
      <c r="H6099">
        <f t="shared" ca="1" si="180"/>
        <v>8.2851922616889741E-4</v>
      </c>
    </row>
    <row r="6100" spans="7:8" x14ac:dyDescent="0.3">
      <c r="G6100">
        <v>6093</v>
      </c>
      <c r="H6100">
        <f t="shared" ca="1" si="180"/>
        <v>1.3973825740593873E-2</v>
      </c>
    </row>
    <row r="6101" spans="7:8" x14ac:dyDescent="0.3">
      <c r="G6101">
        <v>6094</v>
      </c>
      <c r="H6101">
        <f t="shared" ca="1" si="180"/>
        <v>-3.020377848646914E-2</v>
      </c>
    </row>
    <row r="6102" spans="7:8" x14ac:dyDescent="0.3">
      <c r="G6102">
        <v>6095</v>
      </c>
      <c r="H6102">
        <f t="shared" ca="1" si="180"/>
        <v>-6.7802677561805491E-3</v>
      </c>
    </row>
    <row r="6103" spans="7:8" x14ac:dyDescent="0.3">
      <c r="G6103">
        <v>6096</v>
      </c>
      <c r="H6103">
        <f t="shared" ca="1" si="180"/>
        <v>-1.0068168344830142E-2</v>
      </c>
    </row>
    <row r="6104" spans="7:8" x14ac:dyDescent="0.3">
      <c r="G6104">
        <v>6097</v>
      </c>
      <c r="H6104">
        <f t="shared" ca="1" si="180"/>
        <v>-1.6555792760320789E-2</v>
      </c>
    </row>
    <row r="6105" spans="7:8" x14ac:dyDescent="0.3">
      <c r="G6105">
        <v>6098</v>
      </c>
      <c r="H6105">
        <f t="shared" ca="1" si="180"/>
        <v>-2.4773175898924792E-3</v>
      </c>
    </row>
    <row r="6106" spans="7:8" x14ac:dyDescent="0.3">
      <c r="G6106">
        <v>6099</v>
      </c>
      <c r="H6106">
        <f t="shared" ca="1" si="180"/>
        <v>-2.0380110021651653E-2</v>
      </c>
    </row>
    <row r="6107" spans="7:8" x14ac:dyDescent="0.3">
      <c r="G6107">
        <v>6100</v>
      </c>
      <c r="H6107">
        <f t="shared" ca="1" si="180"/>
        <v>5.7952738304354505E-3</v>
      </c>
    </row>
    <row r="6108" spans="7:8" x14ac:dyDescent="0.3">
      <c r="G6108">
        <v>6101</v>
      </c>
      <c r="H6108">
        <f t="shared" ca="1" si="180"/>
        <v>-8.5177059272513941E-3</v>
      </c>
    </row>
    <row r="6109" spans="7:8" x14ac:dyDescent="0.3">
      <c r="G6109">
        <v>6102</v>
      </c>
      <c r="H6109">
        <f t="shared" ca="1" si="180"/>
        <v>-3.9984767103574653E-2</v>
      </c>
    </row>
    <row r="6110" spans="7:8" x14ac:dyDescent="0.3">
      <c r="G6110">
        <v>6103</v>
      </c>
      <c r="H6110">
        <f t="shared" ca="1" si="180"/>
        <v>-3.6304736841636497E-3</v>
      </c>
    </row>
    <row r="6111" spans="7:8" x14ac:dyDescent="0.3">
      <c r="G6111">
        <v>6104</v>
      </c>
      <c r="H6111">
        <f t="shared" ca="1" si="180"/>
        <v>2.7480796239138662E-2</v>
      </c>
    </row>
    <row r="6112" spans="7:8" x14ac:dyDescent="0.3">
      <c r="G6112">
        <v>6105</v>
      </c>
      <c r="H6112">
        <f t="shared" ca="1" si="180"/>
        <v>-6.3702633142788297E-3</v>
      </c>
    </row>
    <row r="6113" spans="7:8" x14ac:dyDescent="0.3">
      <c r="G6113">
        <v>6106</v>
      </c>
      <c r="H6113">
        <f t="shared" ca="1" si="180"/>
        <v>5.4199180025734607E-3</v>
      </c>
    </row>
    <row r="6114" spans="7:8" x14ac:dyDescent="0.3">
      <c r="G6114">
        <v>6107</v>
      </c>
      <c r="H6114">
        <f t="shared" ca="1" si="180"/>
        <v>-3.1554689922498526E-2</v>
      </c>
    </row>
    <row r="6115" spans="7:8" x14ac:dyDescent="0.3">
      <c r="G6115">
        <v>6108</v>
      </c>
      <c r="H6115">
        <f t="shared" ca="1" si="180"/>
        <v>-3.5733108252248985E-2</v>
      </c>
    </row>
    <row r="6116" spans="7:8" x14ac:dyDescent="0.3">
      <c r="G6116">
        <v>6109</v>
      </c>
      <c r="H6116">
        <f t="shared" ca="1" si="180"/>
        <v>-2.9489354007244142E-2</v>
      </c>
    </row>
    <row r="6117" spans="7:8" x14ac:dyDescent="0.3">
      <c r="G6117">
        <v>6110</v>
      </c>
      <c r="H6117">
        <f t="shared" ca="1" si="180"/>
        <v>-3.8937733764461094E-2</v>
      </c>
    </row>
    <row r="6118" spans="7:8" x14ac:dyDescent="0.3">
      <c r="G6118">
        <v>6111</v>
      </c>
      <c r="H6118">
        <f t="shared" ca="1" si="180"/>
        <v>-1.278740787043986E-2</v>
      </c>
    </row>
    <row r="6119" spans="7:8" x14ac:dyDescent="0.3">
      <c r="G6119">
        <v>6112</v>
      </c>
      <c r="H6119">
        <f t="shared" ca="1" si="180"/>
        <v>-1.2187253672170269E-2</v>
      </c>
    </row>
    <row r="6120" spans="7:8" x14ac:dyDescent="0.3">
      <c r="G6120">
        <v>6113</v>
      </c>
      <c r="H6120">
        <f t="shared" ca="1" si="180"/>
        <v>-4.1140385169886355E-3</v>
      </c>
    </row>
    <row r="6121" spans="7:8" x14ac:dyDescent="0.3">
      <c r="G6121">
        <v>6114</v>
      </c>
      <c r="H6121">
        <f t="shared" ca="1" si="180"/>
        <v>4.3161111532318431E-3</v>
      </c>
    </row>
    <row r="6122" spans="7:8" x14ac:dyDescent="0.3">
      <c r="G6122">
        <v>6115</v>
      </c>
      <c r="H6122">
        <f t="shared" ca="1" si="180"/>
        <v>1.2887609853848677E-2</v>
      </c>
    </row>
    <row r="6123" spans="7:8" x14ac:dyDescent="0.3">
      <c r="G6123">
        <v>6116</v>
      </c>
      <c r="H6123">
        <f t="shared" ca="1" si="180"/>
        <v>-3.0348822014874325E-2</v>
      </c>
    </row>
    <row r="6124" spans="7:8" x14ac:dyDescent="0.3">
      <c r="G6124">
        <v>6117</v>
      </c>
      <c r="H6124">
        <f t="shared" ca="1" si="180"/>
        <v>1.3652521733035394E-2</v>
      </c>
    </row>
    <row r="6125" spans="7:8" x14ac:dyDescent="0.3">
      <c r="G6125">
        <v>6118</v>
      </c>
      <c r="H6125">
        <f t="shared" ca="1" si="180"/>
        <v>-2.2032618266280379E-3</v>
      </c>
    </row>
    <row r="6126" spans="7:8" x14ac:dyDescent="0.3">
      <c r="G6126">
        <v>6119</v>
      </c>
      <c r="H6126">
        <f t="shared" ca="1" si="180"/>
        <v>-1.3458329639147046E-2</v>
      </c>
    </row>
    <row r="6127" spans="7:8" x14ac:dyDescent="0.3">
      <c r="G6127">
        <v>6120</v>
      </c>
      <c r="H6127">
        <f t="shared" ca="1" si="180"/>
        <v>1.2321184002312968E-2</v>
      </c>
    </row>
    <row r="6128" spans="7:8" x14ac:dyDescent="0.3">
      <c r="G6128">
        <v>6121</v>
      </c>
      <c r="H6128">
        <f t="shared" ca="1" si="180"/>
        <v>1.2235924310456586E-2</v>
      </c>
    </row>
    <row r="6129" spans="7:8" x14ac:dyDescent="0.3">
      <c r="G6129">
        <v>6122</v>
      </c>
      <c r="H6129">
        <f t="shared" ca="1" si="180"/>
        <v>-1.0563612818311301E-2</v>
      </c>
    </row>
    <row r="6130" spans="7:8" x14ac:dyDescent="0.3">
      <c r="G6130">
        <v>6123</v>
      </c>
      <c r="H6130">
        <f t="shared" ca="1" si="180"/>
        <v>-1.1208491211269919E-2</v>
      </c>
    </row>
    <row r="6131" spans="7:8" x14ac:dyDescent="0.3">
      <c r="G6131">
        <v>6124</v>
      </c>
      <c r="H6131">
        <f t="shared" ca="1" si="180"/>
        <v>1.4797193243693017E-2</v>
      </c>
    </row>
    <row r="6132" spans="7:8" x14ac:dyDescent="0.3">
      <c r="G6132">
        <v>6125</v>
      </c>
      <c r="H6132">
        <f t="shared" ca="1" si="180"/>
        <v>2.3089829216187893E-3</v>
      </c>
    </row>
    <row r="6133" spans="7:8" x14ac:dyDescent="0.3">
      <c r="G6133">
        <v>6126</v>
      </c>
      <c r="H6133">
        <f t="shared" ca="1" si="180"/>
        <v>-3.5729909730890505E-2</v>
      </c>
    </row>
    <row r="6134" spans="7:8" x14ac:dyDescent="0.3">
      <c r="G6134">
        <v>6127</v>
      </c>
      <c r="H6134">
        <f t="shared" ca="1" si="180"/>
        <v>-2.0636950497405177E-2</v>
      </c>
    </row>
    <row r="6135" spans="7:8" x14ac:dyDescent="0.3">
      <c r="G6135">
        <v>6128</v>
      </c>
      <c r="H6135">
        <f t="shared" ca="1" si="180"/>
        <v>-9.8759240270707496E-3</v>
      </c>
    </row>
    <row r="6136" spans="7:8" x14ac:dyDescent="0.3">
      <c r="G6136">
        <v>6129</v>
      </c>
      <c r="H6136">
        <f t="shared" ca="1" si="180"/>
        <v>1.513584051454251E-2</v>
      </c>
    </row>
    <row r="6137" spans="7:8" x14ac:dyDescent="0.3">
      <c r="G6137">
        <v>6130</v>
      </c>
      <c r="H6137">
        <f t="shared" ca="1" si="180"/>
        <v>-5.9721458357764594E-2</v>
      </c>
    </row>
    <row r="6138" spans="7:8" x14ac:dyDescent="0.3">
      <c r="G6138">
        <v>6131</v>
      </c>
      <c r="H6138">
        <f t="shared" ca="1" si="180"/>
        <v>-1.5482370231049796E-2</v>
      </c>
    </row>
    <row r="6139" spans="7:8" x14ac:dyDescent="0.3">
      <c r="G6139">
        <v>6132</v>
      </c>
      <c r="H6139">
        <f t="shared" ca="1" si="180"/>
        <v>-2.8667953040365001E-3</v>
      </c>
    </row>
    <row r="6140" spans="7:8" x14ac:dyDescent="0.3">
      <c r="G6140">
        <v>6133</v>
      </c>
      <c r="H6140">
        <f t="shared" ca="1" si="180"/>
        <v>-3.3562277034322942E-2</v>
      </c>
    </row>
    <row r="6141" spans="7:8" x14ac:dyDescent="0.3">
      <c r="G6141">
        <v>6134</v>
      </c>
      <c r="H6141">
        <f t="shared" ca="1" si="180"/>
        <v>1.0517372002880054E-2</v>
      </c>
    </row>
    <row r="6142" spans="7:8" x14ac:dyDescent="0.3">
      <c r="G6142">
        <v>6135</v>
      </c>
      <c r="H6142">
        <f t="shared" ca="1" si="180"/>
        <v>-3.9985164963307174E-2</v>
      </c>
    </row>
    <row r="6143" spans="7:8" x14ac:dyDescent="0.3">
      <c r="G6143">
        <v>6136</v>
      </c>
      <c r="H6143">
        <f t="shared" ca="1" si="180"/>
        <v>-1.8399124870981335E-3</v>
      </c>
    </row>
    <row r="6144" spans="7:8" x14ac:dyDescent="0.3">
      <c r="G6144">
        <v>6137</v>
      </c>
      <c r="H6144">
        <f t="shared" ca="1" si="180"/>
        <v>1.686052609684606E-2</v>
      </c>
    </row>
    <row r="6145" spans="7:8" x14ac:dyDescent="0.3">
      <c r="G6145">
        <v>6138</v>
      </c>
      <c r="H6145">
        <f t="shared" ca="1" si="180"/>
        <v>-8.8216119273019818E-3</v>
      </c>
    </row>
    <row r="6146" spans="7:8" x14ac:dyDescent="0.3">
      <c r="G6146">
        <v>6139</v>
      </c>
      <c r="H6146">
        <f t="shared" ca="1" si="180"/>
        <v>-3.1573596635196821E-2</v>
      </c>
    </row>
    <row r="6147" spans="7:8" x14ac:dyDescent="0.3">
      <c r="G6147">
        <v>6140</v>
      </c>
      <c r="H6147">
        <f t="shared" ca="1" si="180"/>
        <v>3.2793661964716746E-2</v>
      </c>
    </row>
    <row r="6148" spans="7:8" x14ac:dyDescent="0.3">
      <c r="G6148">
        <v>6141</v>
      </c>
      <c r="H6148">
        <f t="shared" ca="1" si="180"/>
        <v>-1.1712598739050148E-3</v>
      </c>
    </row>
    <row r="6149" spans="7:8" x14ac:dyDescent="0.3">
      <c r="G6149">
        <v>6142</v>
      </c>
      <c r="H6149">
        <f t="shared" ca="1" si="180"/>
        <v>1.704743035908199E-3</v>
      </c>
    </row>
    <row r="6150" spans="7:8" x14ac:dyDescent="0.3">
      <c r="G6150">
        <v>6143</v>
      </c>
      <c r="H6150">
        <f t="shared" ca="1" si="180"/>
        <v>-1.325644706037089E-2</v>
      </c>
    </row>
    <row r="6151" spans="7:8" x14ac:dyDescent="0.3">
      <c r="G6151">
        <v>6144</v>
      </c>
      <c r="H6151">
        <f t="shared" ca="1" si="180"/>
        <v>-1.6309347150327665E-2</v>
      </c>
    </row>
    <row r="6152" spans="7:8" x14ac:dyDescent="0.3">
      <c r="G6152">
        <v>6145</v>
      </c>
      <c r="H6152">
        <f t="shared" ca="1" si="180"/>
        <v>-9.941838595773707E-4</v>
      </c>
    </row>
    <row r="6153" spans="7:8" x14ac:dyDescent="0.3">
      <c r="G6153">
        <v>6146</v>
      </c>
      <c r="H6153">
        <f t="shared" ref="H6153:H6216" ca="1" si="181">_xlfn.NORM.INV(RAND(),N$10,N$11)</f>
        <v>-5.8524985209641592E-3</v>
      </c>
    </row>
    <row r="6154" spans="7:8" x14ac:dyDescent="0.3">
      <c r="G6154">
        <v>6147</v>
      </c>
      <c r="H6154">
        <f t="shared" ca="1" si="181"/>
        <v>-2.0794250869977136E-2</v>
      </c>
    </row>
    <row r="6155" spans="7:8" x14ac:dyDescent="0.3">
      <c r="G6155">
        <v>6148</v>
      </c>
      <c r="H6155">
        <f t="shared" ca="1" si="181"/>
        <v>2.0794648371068186E-2</v>
      </c>
    </row>
    <row r="6156" spans="7:8" x14ac:dyDescent="0.3">
      <c r="G6156">
        <v>6149</v>
      </c>
      <c r="H6156">
        <f t="shared" ca="1" si="181"/>
        <v>1.6780349418375137E-2</v>
      </c>
    </row>
    <row r="6157" spans="7:8" x14ac:dyDescent="0.3">
      <c r="G6157">
        <v>6150</v>
      </c>
      <c r="H6157">
        <f t="shared" ca="1" si="181"/>
        <v>-2.3626384999883173E-2</v>
      </c>
    </row>
    <row r="6158" spans="7:8" x14ac:dyDescent="0.3">
      <c r="G6158">
        <v>6151</v>
      </c>
      <c r="H6158">
        <f t="shared" ca="1" si="181"/>
        <v>-2.3068761178044572E-2</v>
      </c>
    </row>
    <row r="6159" spans="7:8" x14ac:dyDescent="0.3">
      <c r="G6159">
        <v>6152</v>
      </c>
      <c r="H6159">
        <f t="shared" ca="1" si="181"/>
        <v>4.5033546089132362E-2</v>
      </c>
    </row>
    <row r="6160" spans="7:8" x14ac:dyDescent="0.3">
      <c r="G6160">
        <v>6153</v>
      </c>
      <c r="H6160">
        <f t="shared" ca="1" si="181"/>
        <v>1.2529733206392928E-2</v>
      </c>
    </row>
    <row r="6161" spans="7:8" x14ac:dyDescent="0.3">
      <c r="G6161">
        <v>6154</v>
      </c>
      <c r="H6161">
        <f t="shared" ca="1" si="181"/>
        <v>-1.2902888667450093E-2</v>
      </c>
    </row>
    <row r="6162" spans="7:8" x14ac:dyDescent="0.3">
      <c r="G6162">
        <v>6155</v>
      </c>
      <c r="H6162">
        <f t="shared" ca="1" si="181"/>
        <v>-3.8615289361449874E-2</v>
      </c>
    </row>
    <row r="6163" spans="7:8" x14ac:dyDescent="0.3">
      <c r="G6163">
        <v>6156</v>
      </c>
      <c r="H6163">
        <f t="shared" ca="1" si="181"/>
        <v>-2.3049708604224808E-2</v>
      </c>
    </row>
    <row r="6164" spans="7:8" x14ac:dyDescent="0.3">
      <c r="G6164">
        <v>6157</v>
      </c>
      <c r="H6164">
        <f t="shared" ca="1" si="181"/>
        <v>-2.549346550950124E-2</v>
      </c>
    </row>
    <row r="6165" spans="7:8" x14ac:dyDescent="0.3">
      <c r="G6165">
        <v>6158</v>
      </c>
      <c r="H6165">
        <f t="shared" ca="1" si="181"/>
        <v>2.5635036201929851E-2</v>
      </c>
    </row>
    <row r="6166" spans="7:8" x14ac:dyDescent="0.3">
      <c r="G6166">
        <v>6159</v>
      </c>
      <c r="H6166">
        <f t="shared" ca="1" si="181"/>
        <v>-4.645926176765913E-4</v>
      </c>
    </row>
    <row r="6167" spans="7:8" x14ac:dyDescent="0.3">
      <c r="G6167">
        <v>6160</v>
      </c>
      <c r="H6167">
        <f t="shared" ca="1" si="181"/>
        <v>3.2442181184356801E-2</v>
      </c>
    </row>
    <row r="6168" spans="7:8" x14ac:dyDescent="0.3">
      <c r="G6168">
        <v>6161</v>
      </c>
      <c r="H6168">
        <f t="shared" ca="1" si="181"/>
        <v>8.9633668671876554E-3</v>
      </c>
    </row>
    <row r="6169" spans="7:8" x14ac:dyDescent="0.3">
      <c r="G6169">
        <v>6162</v>
      </c>
      <c r="H6169">
        <f t="shared" ca="1" si="181"/>
        <v>-7.2841575586360028E-4</v>
      </c>
    </row>
    <row r="6170" spans="7:8" x14ac:dyDescent="0.3">
      <c r="G6170">
        <v>6163</v>
      </c>
      <c r="H6170">
        <f t="shared" ca="1" si="181"/>
        <v>1.4583687586626062E-2</v>
      </c>
    </row>
    <row r="6171" spans="7:8" x14ac:dyDescent="0.3">
      <c r="G6171">
        <v>6164</v>
      </c>
      <c r="H6171">
        <f t="shared" ca="1" si="181"/>
        <v>3.6917336145730305E-3</v>
      </c>
    </row>
    <row r="6172" spans="7:8" x14ac:dyDescent="0.3">
      <c r="G6172">
        <v>6165</v>
      </c>
      <c r="H6172">
        <f t="shared" ca="1" si="181"/>
        <v>6.1954170823339079E-3</v>
      </c>
    </row>
    <row r="6173" spans="7:8" x14ac:dyDescent="0.3">
      <c r="G6173">
        <v>6166</v>
      </c>
      <c r="H6173">
        <f t="shared" ca="1" si="181"/>
        <v>-1.0111360009027851E-2</v>
      </c>
    </row>
    <row r="6174" spans="7:8" x14ac:dyDescent="0.3">
      <c r="G6174">
        <v>6167</v>
      </c>
      <c r="H6174">
        <f t="shared" ca="1" si="181"/>
        <v>1.5268849687502497E-2</v>
      </c>
    </row>
    <row r="6175" spans="7:8" x14ac:dyDescent="0.3">
      <c r="G6175">
        <v>6168</v>
      </c>
      <c r="H6175">
        <f t="shared" ca="1" si="181"/>
        <v>3.7031258170999871E-2</v>
      </c>
    </row>
    <row r="6176" spans="7:8" x14ac:dyDescent="0.3">
      <c r="G6176">
        <v>6169</v>
      </c>
      <c r="H6176">
        <f t="shared" ca="1" si="181"/>
        <v>7.1434139475909436E-3</v>
      </c>
    </row>
    <row r="6177" spans="7:8" x14ac:dyDescent="0.3">
      <c r="G6177">
        <v>6170</v>
      </c>
      <c r="H6177">
        <f t="shared" ca="1" si="181"/>
        <v>2.0065934653793173E-2</v>
      </c>
    </row>
    <row r="6178" spans="7:8" x14ac:dyDescent="0.3">
      <c r="G6178">
        <v>6171</v>
      </c>
      <c r="H6178">
        <f t="shared" ca="1" si="181"/>
        <v>1.0459157650501434E-2</v>
      </c>
    </row>
    <row r="6179" spans="7:8" x14ac:dyDescent="0.3">
      <c r="G6179">
        <v>6172</v>
      </c>
      <c r="H6179">
        <f t="shared" ca="1" si="181"/>
        <v>-2.3391835587300634E-3</v>
      </c>
    </row>
    <row r="6180" spans="7:8" x14ac:dyDescent="0.3">
      <c r="G6180">
        <v>6173</v>
      </c>
      <c r="H6180">
        <f t="shared" ca="1" si="181"/>
        <v>3.5716655924587594E-2</v>
      </c>
    </row>
    <row r="6181" spans="7:8" x14ac:dyDescent="0.3">
      <c r="G6181">
        <v>6174</v>
      </c>
      <c r="H6181">
        <f t="shared" ca="1" si="181"/>
        <v>-2.3683312319678903E-2</v>
      </c>
    </row>
    <row r="6182" spans="7:8" x14ac:dyDescent="0.3">
      <c r="G6182">
        <v>6175</v>
      </c>
      <c r="H6182">
        <f t="shared" ca="1" si="181"/>
        <v>-2.601003909417612E-2</v>
      </c>
    </row>
    <row r="6183" spans="7:8" x14ac:dyDescent="0.3">
      <c r="G6183">
        <v>6176</v>
      </c>
      <c r="H6183">
        <f t="shared" ca="1" si="181"/>
        <v>-1.0287082543264801E-2</v>
      </c>
    </row>
    <row r="6184" spans="7:8" x14ac:dyDescent="0.3">
      <c r="G6184">
        <v>6177</v>
      </c>
      <c r="H6184">
        <f t="shared" ca="1" si="181"/>
        <v>3.0115794995666391E-2</v>
      </c>
    </row>
    <row r="6185" spans="7:8" x14ac:dyDescent="0.3">
      <c r="G6185">
        <v>6178</v>
      </c>
      <c r="H6185">
        <f t="shared" ca="1" si="181"/>
        <v>2.3875675625233406E-2</v>
      </c>
    </row>
    <row r="6186" spans="7:8" x14ac:dyDescent="0.3">
      <c r="G6186">
        <v>6179</v>
      </c>
      <c r="H6186">
        <f t="shared" ca="1" si="181"/>
        <v>-2.938679266001943E-2</v>
      </c>
    </row>
    <row r="6187" spans="7:8" x14ac:dyDescent="0.3">
      <c r="G6187">
        <v>6180</v>
      </c>
      <c r="H6187">
        <f t="shared" ca="1" si="181"/>
        <v>-1.0986634252013797E-2</v>
      </c>
    </row>
    <row r="6188" spans="7:8" x14ac:dyDescent="0.3">
      <c r="G6188">
        <v>6181</v>
      </c>
      <c r="H6188">
        <f t="shared" ca="1" si="181"/>
        <v>1.5630404364198103E-2</v>
      </c>
    </row>
    <row r="6189" spans="7:8" x14ac:dyDescent="0.3">
      <c r="G6189">
        <v>6182</v>
      </c>
      <c r="H6189">
        <f t="shared" ca="1" si="181"/>
        <v>-1.6601638134129482E-3</v>
      </c>
    </row>
    <row r="6190" spans="7:8" x14ac:dyDescent="0.3">
      <c r="G6190">
        <v>6183</v>
      </c>
      <c r="H6190">
        <f t="shared" ca="1" si="181"/>
        <v>1.5748333638539225E-2</v>
      </c>
    </row>
    <row r="6191" spans="7:8" x14ac:dyDescent="0.3">
      <c r="G6191">
        <v>6184</v>
      </c>
      <c r="H6191">
        <f t="shared" ca="1" si="181"/>
        <v>3.390947638748066E-2</v>
      </c>
    </row>
    <row r="6192" spans="7:8" x14ac:dyDescent="0.3">
      <c r="G6192">
        <v>6185</v>
      </c>
      <c r="H6192">
        <f t="shared" ca="1" si="181"/>
        <v>5.8155262476462227E-3</v>
      </c>
    </row>
    <row r="6193" spans="7:8" x14ac:dyDescent="0.3">
      <c r="G6193">
        <v>6186</v>
      </c>
      <c r="H6193">
        <f t="shared" ca="1" si="181"/>
        <v>1.7888738692448173E-2</v>
      </c>
    </row>
    <row r="6194" spans="7:8" x14ac:dyDescent="0.3">
      <c r="G6194">
        <v>6187</v>
      </c>
      <c r="H6194">
        <f t="shared" ca="1" si="181"/>
        <v>-4.6304848962739897E-2</v>
      </c>
    </row>
    <row r="6195" spans="7:8" x14ac:dyDescent="0.3">
      <c r="G6195">
        <v>6188</v>
      </c>
      <c r="H6195">
        <f t="shared" ca="1" si="181"/>
        <v>-4.8421232361110901E-3</v>
      </c>
    </row>
    <row r="6196" spans="7:8" x14ac:dyDescent="0.3">
      <c r="G6196">
        <v>6189</v>
      </c>
      <c r="H6196">
        <f t="shared" ca="1" si="181"/>
        <v>-1.0758458822867602E-2</v>
      </c>
    </row>
    <row r="6197" spans="7:8" x14ac:dyDescent="0.3">
      <c r="G6197">
        <v>6190</v>
      </c>
      <c r="H6197">
        <f t="shared" ca="1" si="181"/>
        <v>4.5383873216717455E-2</v>
      </c>
    </row>
    <row r="6198" spans="7:8" x14ac:dyDescent="0.3">
      <c r="G6198">
        <v>6191</v>
      </c>
      <c r="H6198">
        <f t="shared" ca="1" si="181"/>
        <v>-8.5634551564509505E-3</v>
      </c>
    </row>
    <row r="6199" spans="7:8" x14ac:dyDescent="0.3">
      <c r="G6199">
        <v>6192</v>
      </c>
      <c r="H6199">
        <f t="shared" ca="1" si="181"/>
        <v>1.929753383815876E-2</v>
      </c>
    </row>
    <row r="6200" spans="7:8" x14ac:dyDescent="0.3">
      <c r="G6200">
        <v>6193</v>
      </c>
      <c r="H6200">
        <f t="shared" ca="1" si="181"/>
        <v>4.2798293813494431E-3</v>
      </c>
    </row>
    <row r="6201" spans="7:8" x14ac:dyDescent="0.3">
      <c r="G6201">
        <v>6194</v>
      </c>
      <c r="H6201">
        <f t="shared" ca="1" si="181"/>
        <v>-4.8707277847686394E-2</v>
      </c>
    </row>
    <row r="6202" spans="7:8" x14ac:dyDescent="0.3">
      <c r="G6202">
        <v>6195</v>
      </c>
      <c r="H6202">
        <f t="shared" ca="1" si="181"/>
        <v>-3.4891210896166099E-2</v>
      </c>
    </row>
    <row r="6203" spans="7:8" x14ac:dyDescent="0.3">
      <c r="G6203">
        <v>6196</v>
      </c>
      <c r="H6203">
        <f t="shared" ca="1" si="181"/>
        <v>2.5163734154272374E-3</v>
      </c>
    </row>
    <row r="6204" spans="7:8" x14ac:dyDescent="0.3">
      <c r="G6204">
        <v>6197</v>
      </c>
      <c r="H6204">
        <f t="shared" ca="1" si="181"/>
        <v>3.1500491792060811E-2</v>
      </c>
    </row>
    <row r="6205" spans="7:8" x14ac:dyDescent="0.3">
      <c r="G6205">
        <v>6198</v>
      </c>
      <c r="H6205">
        <f t="shared" ca="1" si="181"/>
        <v>-4.2667297954355199E-2</v>
      </c>
    </row>
    <row r="6206" spans="7:8" x14ac:dyDescent="0.3">
      <c r="G6206">
        <v>6199</v>
      </c>
      <c r="H6206">
        <f t="shared" ca="1" si="181"/>
        <v>5.2182015010948128E-3</v>
      </c>
    </row>
    <row r="6207" spans="7:8" x14ac:dyDescent="0.3">
      <c r="G6207">
        <v>6200</v>
      </c>
      <c r="H6207">
        <f t="shared" ca="1" si="181"/>
        <v>-8.9117504668824107E-3</v>
      </c>
    </row>
    <row r="6208" spans="7:8" x14ac:dyDescent="0.3">
      <c r="G6208">
        <v>6201</v>
      </c>
      <c r="H6208">
        <f t="shared" ca="1" si="181"/>
        <v>-1.315330079186396E-2</v>
      </c>
    </row>
    <row r="6209" spans="7:8" x14ac:dyDescent="0.3">
      <c r="G6209">
        <v>6202</v>
      </c>
      <c r="H6209">
        <f t="shared" ca="1" si="181"/>
        <v>-1.3523535466636052E-2</v>
      </c>
    </row>
    <row r="6210" spans="7:8" x14ac:dyDescent="0.3">
      <c r="G6210">
        <v>6203</v>
      </c>
      <c r="H6210">
        <f t="shared" ca="1" si="181"/>
        <v>3.1990462460842646E-3</v>
      </c>
    </row>
    <row r="6211" spans="7:8" x14ac:dyDescent="0.3">
      <c r="G6211">
        <v>6204</v>
      </c>
      <c r="H6211">
        <f t="shared" ca="1" si="181"/>
        <v>5.8035459180214265E-2</v>
      </c>
    </row>
    <row r="6212" spans="7:8" x14ac:dyDescent="0.3">
      <c r="G6212">
        <v>6205</v>
      </c>
      <c r="H6212">
        <f t="shared" ca="1" si="181"/>
        <v>-4.085854452263088E-2</v>
      </c>
    </row>
    <row r="6213" spans="7:8" x14ac:dyDescent="0.3">
      <c r="G6213">
        <v>6206</v>
      </c>
      <c r="H6213">
        <f t="shared" ca="1" si="181"/>
        <v>-3.6083261848108499E-2</v>
      </c>
    </row>
    <row r="6214" spans="7:8" x14ac:dyDescent="0.3">
      <c r="G6214">
        <v>6207</v>
      </c>
      <c r="H6214">
        <f t="shared" ca="1" si="181"/>
        <v>-4.6029928604093264E-3</v>
      </c>
    </row>
    <row r="6215" spans="7:8" x14ac:dyDescent="0.3">
      <c r="G6215">
        <v>6208</v>
      </c>
      <c r="H6215">
        <f t="shared" ca="1" si="181"/>
        <v>-1.7943698557150449E-3</v>
      </c>
    </row>
    <row r="6216" spans="7:8" x14ac:dyDescent="0.3">
      <c r="G6216">
        <v>6209</v>
      </c>
      <c r="H6216">
        <f t="shared" ca="1" si="181"/>
        <v>1.7499560531104588E-2</v>
      </c>
    </row>
    <row r="6217" spans="7:8" x14ac:dyDescent="0.3">
      <c r="G6217">
        <v>6210</v>
      </c>
      <c r="H6217">
        <f t="shared" ref="H6217:H6280" ca="1" si="182">_xlfn.NORM.INV(RAND(),N$10,N$11)</f>
        <v>2.0089847384108867E-2</v>
      </c>
    </row>
    <row r="6218" spans="7:8" x14ac:dyDescent="0.3">
      <c r="G6218">
        <v>6211</v>
      </c>
      <c r="H6218">
        <f t="shared" ca="1" si="182"/>
        <v>-3.5596350498118878E-2</v>
      </c>
    </row>
    <row r="6219" spans="7:8" x14ac:dyDescent="0.3">
      <c r="G6219">
        <v>6212</v>
      </c>
      <c r="H6219">
        <f t="shared" ca="1" si="182"/>
        <v>-4.9913965031080712E-3</v>
      </c>
    </row>
    <row r="6220" spans="7:8" x14ac:dyDescent="0.3">
      <c r="G6220">
        <v>6213</v>
      </c>
      <c r="H6220">
        <f t="shared" ca="1" si="182"/>
        <v>4.8106249712080655E-2</v>
      </c>
    </row>
    <row r="6221" spans="7:8" x14ac:dyDescent="0.3">
      <c r="G6221">
        <v>6214</v>
      </c>
      <c r="H6221">
        <f t="shared" ca="1" si="182"/>
        <v>-1.3059321202085441E-2</v>
      </c>
    </row>
    <row r="6222" spans="7:8" x14ac:dyDescent="0.3">
      <c r="G6222">
        <v>6215</v>
      </c>
      <c r="H6222">
        <f t="shared" ca="1" si="182"/>
        <v>3.2456137468627681E-2</v>
      </c>
    </row>
    <row r="6223" spans="7:8" x14ac:dyDescent="0.3">
      <c r="G6223">
        <v>6216</v>
      </c>
      <c r="H6223">
        <f t="shared" ca="1" si="182"/>
        <v>-2.9040784189336116E-2</v>
      </c>
    </row>
    <row r="6224" spans="7:8" x14ac:dyDescent="0.3">
      <c r="G6224">
        <v>6217</v>
      </c>
      <c r="H6224">
        <f t="shared" ca="1" si="182"/>
        <v>-9.3402567553836323E-3</v>
      </c>
    </row>
    <row r="6225" spans="7:8" x14ac:dyDescent="0.3">
      <c r="G6225">
        <v>6218</v>
      </c>
      <c r="H6225">
        <f t="shared" ca="1" si="182"/>
        <v>1.0527238704886272E-2</v>
      </c>
    </row>
    <row r="6226" spans="7:8" x14ac:dyDescent="0.3">
      <c r="G6226">
        <v>6219</v>
      </c>
      <c r="H6226">
        <f t="shared" ca="1" si="182"/>
        <v>-1.552679627253141E-2</v>
      </c>
    </row>
    <row r="6227" spans="7:8" x14ac:dyDescent="0.3">
      <c r="G6227">
        <v>6220</v>
      </c>
      <c r="H6227">
        <f t="shared" ca="1" si="182"/>
        <v>-2.4025689698144417E-2</v>
      </c>
    </row>
    <row r="6228" spans="7:8" x14ac:dyDescent="0.3">
      <c r="G6228">
        <v>6221</v>
      </c>
      <c r="H6228">
        <f t="shared" ca="1" si="182"/>
        <v>1.0267373800619858E-2</v>
      </c>
    </row>
    <row r="6229" spans="7:8" x14ac:dyDescent="0.3">
      <c r="G6229">
        <v>6222</v>
      </c>
      <c r="H6229">
        <f t="shared" ca="1" si="182"/>
        <v>3.2134892799558099E-2</v>
      </c>
    </row>
    <row r="6230" spans="7:8" x14ac:dyDescent="0.3">
      <c r="G6230">
        <v>6223</v>
      </c>
      <c r="H6230">
        <f t="shared" ca="1" si="182"/>
        <v>-1.9924553465784201E-2</v>
      </c>
    </row>
    <row r="6231" spans="7:8" x14ac:dyDescent="0.3">
      <c r="G6231">
        <v>6224</v>
      </c>
      <c r="H6231">
        <f t="shared" ca="1" si="182"/>
        <v>5.9804425403035238E-2</v>
      </c>
    </row>
    <row r="6232" spans="7:8" x14ac:dyDescent="0.3">
      <c r="G6232">
        <v>6225</v>
      </c>
      <c r="H6232">
        <f t="shared" ca="1" si="182"/>
        <v>2.0751541990413597E-2</v>
      </c>
    </row>
    <row r="6233" spans="7:8" x14ac:dyDescent="0.3">
      <c r="G6233">
        <v>6226</v>
      </c>
      <c r="H6233">
        <f t="shared" ca="1" si="182"/>
        <v>8.3111353377413461E-3</v>
      </c>
    </row>
    <row r="6234" spans="7:8" x14ac:dyDescent="0.3">
      <c r="G6234">
        <v>6227</v>
      </c>
      <c r="H6234">
        <f t="shared" ca="1" si="182"/>
        <v>-1.8119991481718403E-2</v>
      </c>
    </row>
    <row r="6235" spans="7:8" x14ac:dyDescent="0.3">
      <c r="G6235">
        <v>6228</v>
      </c>
      <c r="H6235">
        <f t="shared" ca="1" si="182"/>
        <v>-5.8188433629467748E-3</v>
      </c>
    </row>
    <row r="6236" spans="7:8" x14ac:dyDescent="0.3">
      <c r="G6236">
        <v>6229</v>
      </c>
      <c r="H6236">
        <f t="shared" ca="1" si="182"/>
        <v>2.8470264468151943E-2</v>
      </c>
    </row>
    <row r="6237" spans="7:8" x14ac:dyDescent="0.3">
      <c r="G6237">
        <v>6230</v>
      </c>
      <c r="H6237">
        <f t="shared" ca="1" si="182"/>
        <v>1.1048465466962875E-2</v>
      </c>
    </row>
    <row r="6238" spans="7:8" x14ac:dyDescent="0.3">
      <c r="G6238">
        <v>6231</v>
      </c>
      <c r="H6238">
        <f t="shared" ca="1" si="182"/>
        <v>-1.8954068607542417E-2</v>
      </c>
    </row>
    <row r="6239" spans="7:8" x14ac:dyDescent="0.3">
      <c r="G6239">
        <v>6232</v>
      </c>
      <c r="H6239">
        <f t="shared" ca="1" si="182"/>
        <v>-3.6349559826711106E-2</v>
      </c>
    </row>
    <row r="6240" spans="7:8" x14ac:dyDescent="0.3">
      <c r="G6240">
        <v>6233</v>
      </c>
      <c r="H6240">
        <f t="shared" ca="1" si="182"/>
        <v>-1.2968201695275652E-2</v>
      </c>
    </row>
    <row r="6241" spans="7:8" x14ac:dyDescent="0.3">
      <c r="G6241">
        <v>6234</v>
      </c>
      <c r="H6241">
        <f t="shared" ca="1" si="182"/>
        <v>-3.5119762518311518E-2</v>
      </c>
    </row>
    <row r="6242" spans="7:8" x14ac:dyDescent="0.3">
      <c r="G6242">
        <v>6235</v>
      </c>
      <c r="H6242">
        <f t="shared" ca="1" si="182"/>
        <v>9.1886262361027572E-3</v>
      </c>
    </row>
    <row r="6243" spans="7:8" x14ac:dyDescent="0.3">
      <c r="G6243">
        <v>6236</v>
      </c>
      <c r="H6243">
        <f t="shared" ca="1" si="182"/>
        <v>2.1294394016846682E-2</v>
      </c>
    </row>
    <row r="6244" spans="7:8" x14ac:dyDescent="0.3">
      <c r="G6244">
        <v>6237</v>
      </c>
      <c r="H6244">
        <f t="shared" ca="1" si="182"/>
        <v>-1.3993378851678399E-2</v>
      </c>
    </row>
    <row r="6245" spans="7:8" x14ac:dyDescent="0.3">
      <c r="G6245">
        <v>6238</v>
      </c>
      <c r="H6245">
        <f t="shared" ca="1" si="182"/>
        <v>5.5503126686526433E-2</v>
      </c>
    </row>
    <row r="6246" spans="7:8" x14ac:dyDescent="0.3">
      <c r="G6246">
        <v>6239</v>
      </c>
      <c r="H6246">
        <f t="shared" ca="1" si="182"/>
        <v>2.2371322994166377E-2</v>
      </c>
    </row>
    <row r="6247" spans="7:8" x14ac:dyDescent="0.3">
      <c r="G6247">
        <v>6240</v>
      </c>
      <c r="H6247">
        <f t="shared" ca="1" si="182"/>
        <v>3.5317532551029304E-2</v>
      </c>
    </row>
    <row r="6248" spans="7:8" x14ac:dyDescent="0.3">
      <c r="G6248">
        <v>6241</v>
      </c>
      <c r="H6248">
        <f t="shared" ca="1" si="182"/>
        <v>-1.386338341360786E-2</v>
      </c>
    </row>
    <row r="6249" spans="7:8" x14ac:dyDescent="0.3">
      <c r="G6249">
        <v>6242</v>
      </c>
      <c r="H6249">
        <f t="shared" ca="1" si="182"/>
        <v>5.7088372532557434E-2</v>
      </c>
    </row>
    <row r="6250" spans="7:8" x14ac:dyDescent="0.3">
      <c r="G6250">
        <v>6243</v>
      </c>
      <c r="H6250">
        <f t="shared" ca="1" si="182"/>
        <v>-1.914679631734181E-2</v>
      </c>
    </row>
    <row r="6251" spans="7:8" x14ac:dyDescent="0.3">
      <c r="G6251">
        <v>6244</v>
      </c>
      <c r="H6251">
        <f t="shared" ca="1" si="182"/>
        <v>4.0267375002669296E-2</v>
      </c>
    </row>
    <row r="6252" spans="7:8" x14ac:dyDescent="0.3">
      <c r="G6252">
        <v>6245</v>
      </c>
      <c r="H6252">
        <f t="shared" ca="1" si="182"/>
        <v>1.2896435702098304E-2</v>
      </c>
    </row>
    <row r="6253" spans="7:8" x14ac:dyDescent="0.3">
      <c r="G6253">
        <v>6246</v>
      </c>
      <c r="H6253">
        <f t="shared" ca="1" si="182"/>
        <v>-5.1164070145762658E-2</v>
      </c>
    </row>
    <row r="6254" spans="7:8" x14ac:dyDescent="0.3">
      <c r="G6254">
        <v>6247</v>
      </c>
      <c r="H6254">
        <f t="shared" ca="1" si="182"/>
        <v>1.1567576879220966E-2</v>
      </c>
    </row>
    <row r="6255" spans="7:8" x14ac:dyDescent="0.3">
      <c r="G6255">
        <v>6248</v>
      </c>
      <c r="H6255">
        <f t="shared" ca="1" si="182"/>
        <v>2.1021749808002789E-2</v>
      </c>
    </row>
    <row r="6256" spans="7:8" x14ac:dyDescent="0.3">
      <c r="G6256">
        <v>6249</v>
      </c>
      <c r="H6256">
        <f t="shared" ca="1" si="182"/>
        <v>4.8237115042838521E-3</v>
      </c>
    </row>
    <row r="6257" spans="7:8" x14ac:dyDescent="0.3">
      <c r="G6257">
        <v>6250</v>
      </c>
      <c r="H6257">
        <f t="shared" ca="1" si="182"/>
        <v>7.8751178746979643E-3</v>
      </c>
    </row>
    <row r="6258" spans="7:8" x14ac:dyDescent="0.3">
      <c r="G6258">
        <v>6251</v>
      </c>
      <c r="H6258">
        <f t="shared" ca="1" si="182"/>
        <v>-1.1275280141144973E-2</v>
      </c>
    </row>
    <row r="6259" spans="7:8" x14ac:dyDescent="0.3">
      <c r="G6259">
        <v>6252</v>
      </c>
      <c r="H6259">
        <f t="shared" ca="1" si="182"/>
        <v>1.5515996562609942E-2</v>
      </c>
    </row>
    <row r="6260" spans="7:8" x14ac:dyDescent="0.3">
      <c r="G6260">
        <v>6253</v>
      </c>
      <c r="H6260">
        <f t="shared" ca="1" si="182"/>
        <v>-2.2104848652868579E-2</v>
      </c>
    </row>
    <row r="6261" spans="7:8" x14ac:dyDescent="0.3">
      <c r="G6261">
        <v>6254</v>
      </c>
      <c r="H6261">
        <f t="shared" ca="1" si="182"/>
        <v>-1.4189712137751748E-2</v>
      </c>
    </row>
    <row r="6262" spans="7:8" x14ac:dyDescent="0.3">
      <c r="G6262">
        <v>6255</v>
      </c>
      <c r="H6262">
        <f t="shared" ca="1" si="182"/>
        <v>-4.3103770362505171E-3</v>
      </c>
    </row>
    <row r="6263" spans="7:8" x14ac:dyDescent="0.3">
      <c r="G6263">
        <v>6256</v>
      </c>
      <c r="H6263">
        <f t="shared" ca="1" si="182"/>
        <v>-1.1399494717066979E-3</v>
      </c>
    </row>
    <row r="6264" spans="7:8" x14ac:dyDescent="0.3">
      <c r="G6264">
        <v>6257</v>
      </c>
      <c r="H6264">
        <f t="shared" ca="1" si="182"/>
        <v>-2.7351513378205714E-2</v>
      </c>
    </row>
    <row r="6265" spans="7:8" x14ac:dyDescent="0.3">
      <c r="G6265">
        <v>6258</v>
      </c>
      <c r="H6265">
        <f t="shared" ca="1" si="182"/>
        <v>-5.6896791821397733E-3</v>
      </c>
    </row>
    <row r="6266" spans="7:8" x14ac:dyDescent="0.3">
      <c r="G6266">
        <v>6259</v>
      </c>
      <c r="H6266">
        <f t="shared" ca="1" si="182"/>
        <v>-1.1411870596506408E-2</v>
      </c>
    </row>
    <row r="6267" spans="7:8" x14ac:dyDescent="0.3">
      <c r="G6267">
        <v>6260</v>
      </c>
      <c r="H6267">
        <f t="shared" ca="1" si="182"/>
        <v>2.5475216329289223E-2</v>
      </c>
    </row>
    <row r="6268" spans="7:8" x14ac:dyDescent="0.3">
      <c r="G6268">
        <v>6261</v>
      </c>
      <c r="H6268">
        <f t="shared" ca="1" si="182"/>
        <v>-1.305833632067821E-2</v>
      </c>
    </row>
    <row r="6269" spans="7:8" x14ac:dyDescent="0.3">
      <c r="G6269">
        <v>6262</v>
      </c>
      <c r="H6269">
        <f t="shared" ca="1" si="182"/>
        <v>-6.4222846170008605E-2</v>
      </c>
    </row>
    <row r="6270" spans="7:8" x14ac:dyDescent="0.3">
      <c r="G6270">
        <v>6263</v>
      </c>
      <c r="H6270">
        <f t="shared" ca="1" si="182"/>
        <v>5.1053076112685322E-2</v>
      </c>
    </row>
    <row r="6271" spans="7:8" x14ac:dyDescent="0.3">
      <c r="G6271">
        <v>6264</v>
      </c>
      <c r="H6271">
        <f t="shared" ca="1" si="182"/>
        <v>-2.0492021729623944E-2</v>
      </c>
    </row>
    <row r="6272" spans="7:8" x14ac:dyDescent="0.3">
      <c r="G6272">
        <v>6265</v>
      </c>
      <c r="H6272">
        <f t="shared" ca="1" si="182"/>
        <v>1.0147403014004987E-2</v>
      </c>
    </row>
    <row r="6273" spans="7:8" x14ac:dyDescent="0.3">
      <c r="G6273">
        <v>6266</v>
      </c>
      <c r="H6273">
        <f t="shared" ca="1" si="182"/>
        <v>7.483010342155115E-3</v>
      </c>
    </row>
    <row r="6274" spans="7:8" x14ac:dyDescent="0.3">
      <c r="G6274">
        <v>6267</v>
      </c>
      <c r="H6274">
        <f t="shared" ca="1" si="182"/>
        <v>7.8292004461597599E-3</v>
      </c>
    </row>
    <row r="6275" spans="7:8" x14ac:dyDescent="0.3">
      <c r="G6275">
        <v>6268</v>
      </c>
      <c r="H6275">
        <f t="shared" ca="1" si="182"/>
        <v>-7.54416008325225E-5</v>
      </c>
    </row>
    <row r="6276" spans="7:8" x14ac:dyDescent="0.3">
      <c r="G6276">
        <v>6269</v>
      </c>
      <c r="H6276">
        <f t="shared" ca="1" si="182"/>
        <v>1.0870356602155538E-2</v>
      </c>
    </row>
    <row r="6277" spans="7:8" x14ac:dyDescent="0.3">
      <c r="G6277">
        <v>6270</v>
      </c>
      <c r="H6277">
        <f t="shared" ca="1" si="182"/>
        <v>4.7530990968100081E-2</v>
      </c>
    </row>
    <row r="6278" spans="7:8" x14ac:dyDescent="0.3">
      <c r="G6278">
        <v>6271</v>
      </c>
      <c r="H6278">
        <f t="shared" ca="1" si="182"/>
        <v>-8.7615856459282958E-3</v>
      </c>
    </row>
    <row r="6279" spans="7:8" x14ac:dyDescent="0.3">
      <c r="G6279">
        <v>6272</v>
      </c>
      <c r="H6279">
        <f t="shared" ca="1" si="182"/>
        <v>2.9234826872867456E-3</v>
      </c>
    </row>
    <row r="6280" spans="7:8" x14ac:dyDescent="0.3">
      <c r="G6280">
        <v>6273</v>
      </c>
      <c r="H6280">
        <f t="shared" ca="1" si="182"/>
        <v>-1.3761000620821421E-2</v>
      </c>
    </row>
    <row r="6281" spans="7:8" x14ac:dyDescent="0.3">
      <c r="G6281">
        <v>6274</v>
      </c>
      <c r="H6281">
        <f t="shared" ref="H6281:H6344" ca="1" si="183">_xlfn.NORM.INV(RAND(),N$10,N$11)</f>
        <v>9.5105399716718282E-3</v>
      </c>
    </row>
    <row r="6282" spans="7:8" x14ac:dyDescent="0.3">
      <c r="G6282">
        <v>6275</v>
      </c>
      <c r="H6282">
        <f t="shared" ca="1" si="183"/>
        <v>-1.9520705924454946E-2</v>
      </c>
    </row>
    <row r="6283" spans="7:8" x14ac:dyDescent="0.3">
      <c r="G6283">
        <v>6276</v>
      </c>
      <c r="H6283">
        <f t="shared" ca="1" si="183"/>
        <v>-9.2428785497440935E-3</v>
      </c>
    </row>
    <row r="6284" spans="7:8" x14ac:dyDescent="0.3">
      <c r="G6284">
        <v>6277</v>
      </c>
      <c r="H6284">
        <f t="shared" ca="1" si="183"/>
        <v>-1.3495091286042968E-2</v>
      </c>
    </row>
    <row r="6285" spans="7:8" x14ac:dyDescent="0.3">
      <c r="G6285">
        <v>6278</v>
      </c>
      <c r="H6285">
        <f t="shared" ca="1" si="183"/>
        <v>-3.4541868928065947E-2</v>
      </c>
    </row>
    <row r="6286" spans="7:8" x14ac:dyDescent="0.3">
      <c r="G6286">
        <v>6279</v>
      </c>
      <c r="H6286">
        <f t="shared" ca="1" si="183"/>
        <v>-4.0818581523027329E-2</v>
      </c>
    </row>
    <row r="6287" spans="7:8" x14ac:dyDescent="0.3">
      <c r="G6287">
        <v>6280</v>
      </c>
      <c r="H6287">
        <f t="shared" ca="1" si="183"/>
        <v>8.0879014384637143E-4</v>
      </c>
    </row>
    <row r="6288" spans="7:8" x14ac:dyDescent="0.3">
      <c r="G6288">
        <v>6281</v>
      </c>
      <c r="H6288">
        <f t="shared" ca="1" si="183"/>
        <v>-6.9016935746297131E-3</v>
      </c>
    </row>
    <row r="6289" spans="7:8" x14ac:dyDescent="0.3">
      <c r="G6289">
        <v>6282</v>
      </c>
      <c r="H6289">
        <f t="shared" ca="1" si="183"/>
        <v>-1.313931793007667E-2</v>
      </c>
    </row>
    <row r="6290" spans="7:8" x14ac:dyDescent="0.3">
      <c r="G6290">
        <v>6283</v>
      </c>
      <c r="H6290">
        <f t="shared" ca="1" si="183"/>
        <v>3.4291222659003001E-2</v>
      </c>
    </row>
    <row r="6291" spans="7:8" x14ac:dyDescent="0.3">
      <c r="G6291">
        <v>6284</v>
      </c>
      <c r="H6291">
        <f t="shared" ca="1" si="183"/>
        <v>1.0587890663292344E-2</v>
      </c>
    </row>
    <row r="6292" spans="7:8" x14ac:dyDescent="0.3">
      <c r="G6292">
        <v>6285</v>
      </c>
      <c r="H6292">
        <f t="shared" ca="1" si="183"/>
        <v>1.8265053061495732E-2</v>
      </c>
    </row>
    <row r="6293" spans="7:8" x14ac:dyDescent="0.3">
      <c r="G6293">
        <v>6286</v>
      </c>
      <c r="H6293">
        <f t="shared" ca="1" si="183"/>
        <v>-1.4420462842509973E-2</v>
      </c>
    </row>
    <row r="6294" spans="7:8" x14ac:dyDescent="0.3">
      <c r="G6294">
        <v>6287</v>
      </c>
      <c r="H6294">
        <f t="shared" ca="1" si="183"/>
        <v>-8.4488771216070313E-4</v>
      </c>
    </row>
    <row r="6295" spans="7:8" x14ac:dyDescent="0.3">
      <c r="G6295">
        <v>6288</v>
      </c>
      <c r="H6295">
        <f t="shared" ca="1" si="183"/>
        <v>5.3720171525649197E-3</v>
      </c>
    </row>
    <row r="6296" spans="7:8" x14ac:dyDescent="0.3">
      <c r="G6296">
        <v>6289</v>
      </c>
      <c r="H6296">
        <f t="shared" ca="1" si="183"/>
        <v>-4.806693492063494E-3</v>
      </c>
    </row>
    <row r="6297" spans="7:8" x14ac:dyDescent="0.3">
      <c r="G6297">
        <v>6290</v>
      </c>
      <c r="H6297">
        <f t="shared" ca="1" si="183"/>
        <v>4.5154153843445337E-2</v>
      </c>
    </row>
    <row r="6298" spans="7:8" x14ac:dyDescent="0.3">
      <c r="G6298">
        <v>6291</v>
      </c>
      <c r="H6298">
        <f t="shared" ca="1" si="183"/>
        <v>-1.2257581439725589E-2</v>
      </c>
    </row>
    <row r="6299" spans="7:8" x14ac:dyDescent="0.3">
      <c r="G6299">
        <v>6292</v>
      </c>
      <c r="H6299">
        <f t="shared" ca="1" si="183"/>
        <v>5.3389755604055567E-2</v>
      </c>
    </row>
    <row r="6300" spans="7:8" x14ac:dyDescent="0.3">
      <c r="G6300">
        <v>6293</v>
      </c>
      <c r="H6300">
        <f t="shared" ca="1" si="183"/>
        <v>4.5352197602910059E-2</v>
      </c>
    </row>
    <row r="6301" spans="7:8" x14ac:dyDescent="0.3">
      <c r="G6301">
        <v>6294</v>
      </c>
      <c r="H6301">
        <f t="shared" ca="1" si="183"/>
        <v>-1.4607970599458384E-2</v>
      </c>
    </row>
    <row r="6302" spans="7:8" x14ac:dyDescent="0.3">
      <c r="G6302">
        <v>6295</v>
      </c>
      <c r="H6302">
        <f t="shared" ca="1" si="183"/>
        <v>6.6375908005617795E-2</v>
      </c>
    </row>
    <row r="6303" spans="7:8" x14ac:dyDescent="0.3">
      <c r="G6303">
        <v>6296</v>
      </c>
      <c r="H6303">
        <f t="shared" ca="1" si="183"/>
        <v>3.7217895710787596E-2</v>
      </c>
    </row>
    <row r="6304" spans="7:8" x14ac:dyDescent="0.3">
      <c r="G6304">
        <v>6297</v>
      </c>
      <c r="H6304">
        <f t="shared" ca="1" si="183"/>
        <v>1.5590103797879446E-3</v>
      </c>
    </row>
    <row r="6305" spans="7:8" x14ac:dyDescent="0.3">
      <c r="G6305">
        <v>6298</v>
      </c>
      <c r="H6305">
        <f t="shared" ca="1" si="183"/>
        <v>7.2473275801262296E-3</v>
      </c>
    </row>
    <row r="6306" spans="7:8" x14ac:dyDescent="0.3">
      <c r="G6306">
        <v>6299</v>
      </c>
      <c r="H6306">
        <f t="shared" ca="1" si="183"/>
        <v>-1.7263385788961232E-2</v>
      </c>
    </row>
    <row r="6307" spans="7:8" x14ac:dyDescent="0.3">
      <c r="G6307">
        <v>6300</v>
      </c>
      <c r="H6307">
        <f t="shared" ca="1" si="183"/>
        <v>-1.3065091477282031E-2</v>
      </c>
    </row>
    <row r="6308" spans="7:8" x14ac:dyDescent="0.3">
      <c r="G6308">
        <v>6301</v>
      </c>
      <c r="H6308">
        <f t="shared" ca="1" si="183"/>
        <v>2.5269351676167034E-2</v>
      </c>
    </row>
    <row r="6309" spans="7:8" x14ac:dyDescent="0.3">
      <c r="G6309">
        <v>6302</v>
      </c>
      <c r="H6309">
        <f t="shared" ca="1" si="183"/>
        <v>1.0102960640542908E-2</v>
      </c>
    </row>
    <row r="6310" spans="7:8" x14ac:dyDescent="0.3">
      <c r="G6310">
        <v>6303</v>
      </c>
      <c r="H6310">
        <f t="shared" ca="1" si="183"/>
        <v>6.6019342534365477E-2</v>
      </c>
    </row>
    <row r="6311" spans="7:8" x14ac:dyDescent="0.3">
      <c r="G6311">
        <v>6304</v>
      </c>
      <c r="H6311">
        <f t="shared" ca="1" si="183"/>
        <v>-2.3808891072510809E-2</v>
      </c>
    </row>
    <row r="6312" spans="7:8" x14ac:dyDescent="0.3">
      <c r="G6312">
        <v>6305</v>
      </c>
      <c r="H6312">
        <f t="shared" ca="1" si="183"/>
        <v>6.8660054479173288E-3</v>
      </c>
    </row>
    <row r="6313" spans="7:8" x14ac:dyDescent="0.3">
      <c r="G6313">
        <v>6306</v>
      </c>
      <c r="H6313">
        <f t="shared" ca="1" si="183"/>
        <v>-3.859379856100938E-3</v>
      </c>
    </row>
    <row r="6314" spans="7:8" x14ac:dyDescent="0.3">
      <c r="G6314">
        <v>6307</v>
      </c>
      <c r="H6314">
        <f t="shared" ca="1" si="183"/>
        <v>6.0452643601294279E-3</v>
      </c>
    </row>
    <row r="6315" spans="7:8" x14ac:dyDescent="0.3">
      <c r="G6315">
        <v>6308</v>
      </c>
      <c r="H6315">
        <f t="shared" ca="1" si="183"/>
        <v>9.3237516120190482E-3</v>
      </c>
    </row>
    <row r="6316" spans="7:8" x14ac:dyDescent="0.3">
      <c r="G6316">
        <v>6309</v>
      </c>
      <c r="H6316">
        <f t="shared" ca="1" si="183"/>
        <v>-1.0295394364133098E-2</v>
      </c>
    </row>
    <row r="6317" spans="7:8" x14ac:dyDescent="0.3">
      <c r="G6317">
        <v>6310</v>
      </c>
      <c r="H6317">
        <f t="shared" ca="1" si="183"/>
        <v>1.287435109708817E-2</v>
      </c>
    </row>
    <row r="6318" spans="7:8" x14ac:dyDescent="0.3">
      <c r="G6318">
        <v>6311</v>
      </c>
      <c r="H6318">
        <f t="shared" ca="1" si="183"/>
        <v>-3.0237725342737266E-2</v>
      </c>
    </row>
    <row r="6319" spans="7:8" x14ac:dyDescent="0.3">
      <c r="G6319">
        <v>6312</v>
      </c>
      <c r="H6319">
        <f t="shared" ca="1" si="183"/>
        <v>2.9498197208376573E-2</v>
      </c>
    </row>
    <row r="6320" spans="7:8" x14ac:dyDescent="0.3">
      <c r="G6320">
        <v>6313</v>
      </c>
      <c r="H6320">
        <f t="shared" ca="1" si="183"/>
        <v>3.2046313110545815E-2</v>
      </c>
    </row>
    <row r="6321" spans="7:8" x14ac:dyDescent="0.3">
      <c r="G6321">
        <v>6314</v>
      </c>
      <c r="H6321">
        <f t="shared" ca="1" si="183"/>
        <v>-3.9289632073104916E-2</v>
      </c>
    </row>
    <row r="6322" spans="7:8" x14ac:dyDescent="0.3">
      <c r="G6322">
        <v>6315</v>
      </c>
      <c r="H6322">
        <f t="shared" ca="1" si="183"/>
        <v>-1.6391240935806756E-2</v>
      </c>
    </row>
    <row r="6323" spans="7:8" x14ac:dyDescent="0.3">
      <c r="G6323">
        <v>6316</v>
      </c>
      <c r="H6323">
        <f t="shared" ca="1" si="183"/>
        <v>2.3827492669739481E-2</v>
      </c>
    </row>
    <row r="6324" spans="7:8" x14ac:dyDescent="0.3">
      <c r="G6324">
        <v>6317</v>
      </c>
      <c r="H6324">
        <f t="shared" ca="1" si="183"/>
        <v>9.322829263976963E-3</v>
      </c>
    </row>
    <row r="6325" spans="7:8" x14ac:dyDescent="0.3">
      <c r="G6325">
        <v>6318</v>
      </c>
      <c r="H6325">
        <f t="shared" ca="1" si="183"/>
        <v>3.4931813314542197E-2</v>
      </c>
    </row>
    <row r="6326" spans="7:8" x14ac:dyDescent="0.3">
      <c r="G6326">
        <v>6319</v>
      </c>
      <c r="H6326">
        <f t="shared" ca="1" si="183"/>
        <v>2.620769197399354E-2</v>
      </c>
    </row>
    <row r="6327" spans="7:8" x14ac:dyDescent="0.3">
      <c r="G6327">
        <v>6320</v>
      </c>
      <c r="H6327">
        <f t="shared" ca="1" si="183"/>
        <v>3.3999157919464722E-2</v>
      </c>
    </row>
    <row r="6328" spans="7:8" x14ac:dyDescent="0.3">
      <c r="G6328">
        <v>6321</v>
      </c>
      <c r="H6328">
        <f t="shared" ca="1" si="183"/>
        <v>-1.1546448363912712E-3</v>
      </c>
    </row>
    <row r="6329" spans="7:8" x14ac:dyDescent="0.3">
      <c r="G6329">
        <v>6322</v>
      </c>
      <c r="H6329">
        <f t="shared" ca="1" si="183"/>
        <v>2.3238597451848308E-2</v>
      </c>
    </row>
    <row r="6330" spans="7:8" x14ac:dyDescent="0.3">
      <c r="G6330">
        <v>6323</v>
      </c>
      <c r="H6330">
        <f t="shared" ca="1" si="183"/>
        <v>2.4705072594103296E-2</v>
      </c>
    </row>
    <row r="6331" spans="7:8" x14ac:dyDescent="0.3">
      <c r="G6331">
        <v>6324</v>
      </c>
      <c r="H6331">
        <f t="shared" ca="1" si="183"/>
        <v>-5.5241606401775717E-3</v>
      </c>
    </row>
    <row r="6332" spans="7:8" x14ac:dyDescent="0.3">
      <c r="G6332">
        <v>6325</v>
      </c>
      <c r="H6332">
        <f t="shared" ca="1" si="183"/>
        <v>3.1451107793410378E-2</v>
      </c>
    </row>
    <row r="6333" spans="7:8" x14ac:dyDescent="0.3">
      <c r="G6333">
        <v>6326</v>
      </c>
      <c r="H6333">
        <f t="shared" ca="1" si="183"/>
        <v>-2.5959022111424351E-2</v>
      </c>
    </row>
    <row r="6334" spans="7:8" x14ac:dyDescent="0.3">
      <c r="G6334">
        <v>6327</v>
      </c>
      <c r="H6334">
        <f t="shared" ca="1" si="183"/>
        <v>-6.1852740651634815E-3</v>
      </c>
    </row>
    <row r="6335" spans="7:8" x14ac:dyDescent="0.3">
      <c r="G6335">
        <v>6328</v>
      </c>
      <c r="H6335">
        <f t="shared" ca="1" si="183"/>
        <v>4.842380233175507E-3</v>
      </c>
    </row>
    <row r="6336" spans="7:8" x14ac:dyDescent="0.3">
      <c r="G6336">
        <v>6329</v>
      </c>
      <c r="H6336">
        <f t="shared" ca="1" si="183"/>
        <v>1.4589488155054509E-2</v>
      </c>
    </row>
    <row r="6337" spans="7:8" x14ac:dyDescent="0.3">
      <c r="G6337">
        <v>6330</v>
      </c>
      <c r="H6337">
        <f t="shared" ca="1" si="183"/>
        <v>-1.1653977613084576E-2</v>
      </c>
    </row>
    <row r="6338" spans="7:8" x14ac:dyDescent="0.3">
      <c r="G6338">
        <v>6331</v>
      </c>
      <c r="H6338">
        <f t="shared" ca="1" si="183"/>
        <v>3.4039271482230411E-2</v>
      </c>
    </row>
    <row r="6339" spans="7:8" x14ac:dyDescent="0.3">
      <c r="G6339">
        <v>6332</v>
      </c>
      <c r="H6339">
        <f t="shared" ca="1" si="183"/>
        <v>-5.6169946617944718E-3</v>
      </c>
    </row>
    <row r="6340" spans="7:8" x14ac:dyDescent="0.3">
      <c r="G6340">
        <v>6333</v>
      </c>
      <c r="H6340">
        <f t="shared" ca="1" si="183"/>
        <v>2.4338019533872357E-3</v>
      </c>
    </row>
    <row r="6341" spans="7:8" x14ac:dyDescent="0.3">
      <c r="G6341">
        <v>6334</v>
      </c>
      <c r="H6341">
        <f t="shared" ca="1" si="183"/>
        <v>8.5352663497711978E-3</v>
      </c>
    </row>
    <row r="6342" spans="7:8" x14ac:dyDescent="0.3">
      <c r="G6342">
        <v>6335</v>
      </c>
      <c r="H6342">
        <f t="shared" ca="1" si="183"/>
        <v>3.1374855277423695E-3</v>
      </c>
    </row>
    <row r="6343" spans="7:8" x14ac:dyDescent="0.3">
      <c r="G6343">
        <v>6336</v>
      </c>
      <c r="H6343">
        <f t="shared" ca="1" si="183"/>
        <v>2.0139654109880216E-2</v>
      </c>
    </row>
    <row r="6344" spans="7:8" x14ac:dyDescent="0.3">
      <c r="G6344">
        <v>6337</v>
      </c>
      <c r="H6344">
        <f t="shared" ca="1" si="183"/>
        <v>-2.9077923219697255E-2</v>
      </c>
    </row>
    <row r="6345" spans="7:8" x14ac:dyDescent="0.3">
      <c r="G6345">
        <v>6338</v>
      </c>
      <c r="H6345">
        <f t="shared" ref="H6345:H6408" ca="1" si="184">_xlfn.NORM.INV(RAND(),N$10,N$11)</f>
        <v>2.9534225225910739E-2</v>
      </c>
    </row>
    <row r="6346" spans="7:8" x14ac:dyDescent="0.3">
      <c r="G6346">
        <v>6339</v>
      </c>
      <c r="H6346">
        <f t="shared" ca="1" si="184"/>
        <v>-1.450496513344424E-2</v>
      </c>
    </row>
    <row r="6347" spans="7:8" x14ac:dyDescent="0.3">
      <c r="G6347">
        <v>6340</v>
      </c>
      <c r="H6347">
        <f t="shared" ca="1" si="184"/>
        <v>-2.5508784741378174E-2</v>
      </c>
    </row>
    <row r="6348" spans="7:8" x14ac:dyDescent="0.3">
      <c r="G6348">
        <v>6341</v>
      </c>
      <c r="H6348">
        <f t="shared" ca="1" si="184"/>
        <v>1.6349977758373303E-2</v>
      </c>
    </row>
    <row r="6349" spans="7:8" x14ac:dyDescent="0.3">
      <c r="G6349">
        <v>6342</v>
      </c>
      <c r="H6349">
        <f t="shared" ca="1" si="184"/>
        <v>4.5902297491690683E-2</v>
      </c>
    </row>
    <row r="6350" spans="7:8" x14ac:dyDescent="0.3">
      <c r="G6350">
        <v>6343</v>
      </c>
      <c r="H6350">
        <f t="shared" ca="1" si="184"/>
        <v>-3.9471041705209819E-2</v>
      </c>
    </row>
    <row r="6351" spans="7:8" x14ac:dyDescent="0.3">
      <c r="G6351">
        <v>6344</v>
      </c>
      <c r="H6351">
        <f t="shared" ca="1" si="184"/>
        <v>4.8955762940684648E-2</v>
      </c>
    </row>
    <row r="6352" spans="7:8" x14ac:dyDescent="0.3">
      <c r="G6352">
        <v>6345</v>
      </c>
      <c r="H6352">
        <f t="shared" ca="1" si="184"/>
        <v>2.0487455670042815E-2</v>
      </c>
    </row>
    <row r="6353" spans="7:8" x14ac:dyDescent="0.3">
      <c r="G6353">
        <v>6346</v>
      </c>
      <c r="H6353">
        <f t="shared" ca="1" si="184"/>
        <v>1.269958301441422E-2</v>
      </c>
    </row>
    <row r="6354" spans="7:8" x14ac:dyDescent="0.3">
      <c r="G6354">
        <v>6347</v>
      </c>
      <c r="H6354">
        <f t="shared" ca="1" si="184"/>
        <v>9.1035160403533169E-3</v>
      </c>
    </row>
    <row r="6355" spans="7:8" x14ac:dyDescent="0.3">
      <c r="G6355">
        <v>6348</v>
      </c>
      <c r="H6355">
        <f t="shared" ca="1" si="184"/>
        <v>-2.6353578446273417E-2</v>
      </c>
    </row>
    <row r="6356" spans="7:8" x14ac:dyDescent="0.3">
      <c r="G6356">
        <v>6349</v>
      </c>
      <c r="H6356">
        <f t="shared" ca="1" si="184"/>
        <v>-1.8178817671377589E-2</v>
      </c>
    </row>
    <row r="6357" spans="7:8" x14ac:dyDescent="0.3">
      <c r="G6357">
        <v>6350</v>
      </c>
      <c r="H6357">
        <f t="shared" ca="1" si="184"/>
        <v>-2.6486872845756508E-2</v>
      </c>
    </row>
    <row r="6358" spans="7:8" x14ac:dyDescent="0.3">
      <c r="G6358">
        <v>6351</v>
      </c>
      <c r="H6358">
        <f t="shared" ca="1" si="184"/>
        <v>-2.9578578633754651E-2</v>
      </c>
    </row>
    <row r="6359" spans="7:8" x14ac:dyDescent="0.3">
      <c r="G6359">
        <v>6352</v>
      </c>
      <c r="H6359">
        <f t="shared" ca="1" si="184"/>
        <v>-5.7100504983434424E-3</v>
      </c>
    </row>
    <row r="6360" spans="7:8" x14ac:dyDescent="0.3">
      <c r="G6360">
        <v>6353</v>
      </c>
      <c r="H6360">
        <f t="shared" ca="1" si="184"/>
        <v>-3.2927408604849356E-3</v>
      </c>
    </row>
    <row r="6361" spans="7:8" x14ac:dyDescent="0.3">
      <c r="G6361">
        <v>6354</v>
      </c>
      <c r="H6361">
        <f t="shared" ca="1" si="184"/>
        <v>-1.2468335455089099E-2</v>
      </c>
    </row>
    <row r="6362" spans="7:8" x14ac:dyDescent="0.3">
      <c r="G6362">
        <v>6355</v>
      </c>
      <c r="H6362">
        <f t="shared" ca="1" si="184"/>
        <v>4.5536836339050382E-2</v>
      </c>
    </row>
    <row r="6363" spans="7:8" x14ac:dyDescent="0.3">
      <c r="G6363">
        <v>6356</v>
      </c>
      <c r="H6363">
        <f t="shared" ca="1" si="184"/>
        <v>-1.9106978099620465E-2</v>
      </c>
    </row>
    <row r="6364" spans="7:8" x14ac:dyDescent="0.3">
      <c r="G6364">
        <v>6357</v>
      </c>
      <c r="H6364">
        <f t="shared" ca="1" si="184"/>
        <v>-2.6499639122403225E-2</v>
      </c>
    </row>
    <row r="6365" spans="7:8" x14ac:dyDescent="0.3">
      <c r="G6365">
        <v>6358</v>
      </c>
      <c r="H6365">
        <f t="shared" ca="1" si="184"/>
        <v>-2.5924095985801206E-2</v>
      </c>
    </row>
    <row r="6366" spans="7:8" x14ac:dyDescent="0.3">
      <c r="G6366">
        <v>6359</v>
      </c>
      <c r="H6366">
        <f t="shared" ca="1" si="184"/>
        <v>3.9821569537535984E-3</v>
      </c>
    </row>
    <row r="6367" spans="7:8" x14ac:dyDescent="0.3">
      <c r="G6367">
        <v>6360</v>
      </c>
      <c r="H6367">
        <f t="shared" ca="1" si="184"/>
        <v>-1.2481682948303027E-2</v>
      </c>
    </row>
    <row r="6368" spans="7:8" x14ac:dyDescent="0.3">
      <c r="G6368">
        <v>6361</v>
      </c>
      <c r="H6368">
        <f t="shared" ca="1" si="184"/>
        <v>4.3944020749172329E-2</v>
      </c>
    </row>
    <row r="6369" spans="7:8" x14ac:dyDescent="0.3">
      <c r="G6369">
        <v>6362</v>
      </c>
      <c r="H6369">
        <f t="shared" ca="1" si="184"/>
        <v>-1.303625958703248E-2</v>
      </c>
    </row>
    <row r="6370" spans="7:8" x14ac:dyDescent="0.3">
      <c r="G6370">
        <v>6363</v>
      </c>
      <c r="H6370">
        <f t="shared" ca="1" si="184"/>
        <v>-2.7111755303983534E-2</v>
      </c>
    </row>
    <row r="6371" spans="7:8" x14ac:dyDescent="0.3">
      <c r="G6371">
        <v>6364</v>
      </c>
      <c r="H6371">
        <f t="shared" ca="1" si="184"/>
        <v>8.7723466341597355E-3</v>
      </c>
    </row>
    <row r="6372" spans="7:8" x14ac:dyDescent="0.3">
      <c r="G6372">
        <v>6365</v>
      </c>
      <c r="H6372">
        <f t="shared" ca="1" si="184"/>
        <v>-1.9986746333555266E-2</v>
      </c>
    </row>
    <row r="6373" spans="7:8" x14ac:dyDescent="0.3">
      <c r="G6373">
        <v>6366</v>
      </c>
      <c r="H6373">
        <f t="shared" ca="1" si="184"/>
        <v>1.2960403653612815E-2</v>
      </c>
    </row>
    <row r="6374" spans="7:8" x14ac:dyDescent="0.3">
      <c r="G6374">
        <v>6367</v>
      </c>
      <c r="H6374">
        <f t="shared" ca="1" si="184"/>
        <v>4.2578115450150354E-2</v>
      </c>
    </row>
    <row r="6375" spans="7:8" x14ac:dyDescent="0.3">
      <c r="G6375">
        <v>6368</v>
      </c>
      <c r="H6375">
        <f t="shared" ca="1" si="184"/>
        <v>1.3409862094611539E-2</v>
      </c>
    </row>
    <row r="6376" spans="7:8" x14ac:dyDescent="0.3">
      <c r="G6376">
        <v>6369</v>
      </c>
      <c r="H6376">
        <f t="shared" ca="1" si="184"/>
        <v>-4.485599425463254E-2</v>
      </c>
    </row>
    <row r="6377" spans="7:8" x14ac:dyDescent="0.3">
      <c r="G6377">
        <v>6370</v>
      </c>
      <c r="H6377">
        <f t="shared" ca="1" si="184"/>
        <v>-6.1812162648780472E-3</v>
      </c>
    </row>
    <row r="6378" spans="7:8" x14ac:dyDescent="0.3">
      <c r="G6378">
        <v>6371</v>
      </c>
      <c r="H6378">
        <f t="shared" ca="1" si="184"/>
        <v>1.8155616338237947E-2</v>
      </c>
    </row>
    <row r="6379" spans="7:8" x14ac:dyDescent="0.3">
      <c r="G6379">
        <v>6372</v>
      </c>
      <c r="H6379">
        <f t="shared" ca="1" si="184"/>
        <v>-7.2596699593214008E-3</v>
      </c>
    </row>
    <row r="6380" spans="7:8" x14ac:dyDescent="0.3">
      <c r="G6380">
        <v>6373</v>
      </c>
      <c r="H6380">
        <f t="shared" ca="1" si="184"/>
        <v>-4.1956702664490947E-2</v>
      </c>
    </row>
    <row r="6381" spans="7:8" x14ac:dyDescent="0.3">
      <c r="G6381">
        <v>6374</v>
      </c>
      <c r="H6381">
        <f t="shared" ca="1" si="184"/>
        <v>4.2073126518973845E-2</v>
      </c>
    </row>
    <row r="6382" spans="7:8" x14ac:dyDescent="0.3">
      <c r="G6382">
        <v>6375</v>
      </c>
      <c r="H6382">
        <f t="shared" ca="1" si="184"/>
        <v>-9.6085282140080872E-3</v>
      </c>
    </row>
    <row r="6383" spans="7:8" x14ac:dyDescent="0.3">
      <c r="G6383">
        <v>6376</v>
      </c>
      <c r="H6383">
        <f t="shared" ca="1" si="184"/>
        <v>2.8183496359283702E-2</v>
      </c>
    </row>
    <row r="6384" spans="7:8" x14ac:dyDescent="0.3">
      <c r="G6384">
        <v>6377</v>
      </c>
      <c r="H6384">
        <f t="shared" ca="1" si="184"/>
        <v>-1.3167949213771905E-2</v>
      </c>
    </row>
    <row r="6385" spans="7:8" x14ac:dyDescent="0.3">
      <c r="G6385">
        <v>6378</v>
      </c>
      <c r="H6385">
        <f t="shared" ca="1" si="184"/>
        <v>-1.580028492969577E-2</v>
      </c>
    </row>
    <row r="6386" spans="7:8" x14ac:dyDescent="0.3">
      <c r="G6386">
        <v>6379</v>
      </c>
      <c r="H6386">
        <f t="shared" ca="1" si="184"/>
        <v>4.2238262035686716E-2</v>
      </c>
    </row>
    <row r="6387" spans="7:8" x14ac:dyDescent="0.3">
      <c r="G6387">
        <v>6380</v>
      </c>
      <c r="H6387">
        <f t="shared" ca="1" si="184"/>
        <v>4.4960986579108443E-3</v>
      </c>
    </row>
    <row r="6388" spans="7:8" x14ac:dyDescent="0.3">
      <c r="G6388">
        <v>6381</v>
      </c>
      <c r="H6388">
        <f t="shared" ca="1" si="184"/>
        <v>1.4186662660746053E-3</v>
      </c>
    </row>
    <row r="6389" spans="7:8" x14ac:dyDescent="0.3">
      <c r="G6389">
        <v>6382</v>
      </c>
      <c r="H6389">
        <f t="shared" ca="1" si="184"/>
        <v>-2.5684559241631465E-3</v>
      </c>
    </row>
    <row r="6390" spans="7:8" x14ac:dyDescent="0.3">
      <c r="G6390">
        <v>6383</v>
      </c>
      <c r="H6390">
        <f t="shared" ca="1" si="184"/>
        <v>-1.5932975538813142E-2</v>
      </c>
    </row>
    <row r="6391" spans="7:8" x14ac:dyDescent="0.3">
      <c r="G6391">
        <v>6384</v>
      </c>
      <c r="H6391">
        <f t="shared" ca="1" si="184"/>
        <v>1.8312654142516303E-3</v>
      </c>
    </row>
    <row r="6392" spans="7:8" x14ac:dyDescent="0.3">
      <c r="G6392">
        <v>6385</v>
      </c>
      <c r="H6392">
        <f t="shared" ca="1" si="184"/>
        <v>-6.1580932074963837E-4</v>
      </c>
    </row>
    <row r="6393" spans="7:8" x14ac:dyDescent="0.3">
      <c r="G6393">
        <v>6386</v>
      </c>
      <c r="H6393">
        <f t="shared" ca="1" si="184"/>
        <v>6.4606373191489876E-3</v>
      </c>
    </row>
    <row r="6394" spans="7:8" x14ac:dyDescent="0.3">
      <c r="G6394">
        <v>6387</v>
      </c>
      <c r="H6394">
        <f t="shared" ca="1" si="184"/>
        <v>1.7997614243072842E-2</v>
      </c>
    </row>
    <row r="6395" spans="7:8" x14ac:dyDescent="0.3">
      <c r="G6395">
        <v>6388</v>
      </c>
      <c r="H6395">
        <f t="shared" ca="1" si="184"/>
        <v>3.2995665029794667E-2</v>
      </c>
    </row>
    <row r="6396" spans="7:8" x14ac:dyDescent="0.3">
      <c r="G6396">
        <v>6389</v>
      </c>
      <c r="H6396">
        <f t="shared" ca="1" si="184"/>
        <v>2.2032527171976873E-2</v>
      </c>
    </row>
    <row r="6397" spans="7:8" x14ac:dyDescent="0.3">
      <c r="G6397">
        <v>6390</v>
      </c>
      <c r="H6397">
        <f t="shared" ca="1" si="184"/>
        <v>-1.8094797946375241E-2</v>
      </c>
    </row>
    <row r="6398" spans="7:8" x14ac:dyDescent="0.3">
      <c r="G6398">
        <v>6391</v>
      </c>
      <c r="H6398">
        <f t="shared" ca="1" si="184"/>
        <v>2.8626885447322763E-2</v>
      </c>
    </row>
    <row r="6399" spans="7:8" x14ac:dyDescent="0.3">
      <c r="G6399">
        <v>6392</v>
      </c>
      <c r="H6399">
        <f t="shared" ca="1" si="184"/>
        <v>-2.2318300570600843E-3</v>
      </c>
    </row>
    <row r="6400" spans="7:8" x14ac:dyDescent="0.3">
      <c r="G6400">
        <v>6393</v>
      </c>
      <c r="H6400">
        <f t="shared" ca="1" si="184"/>
        <v>2.0844081643495876E-4</v>
      </c>
    </row>
    <row r="6401" spans="7:8" x14ac:dyDescent="0.3">
      <c r="G6401">
        <v>6394</v>
      </c>
      <c r="H6401">
        <f t="shared" ca="1" si="184"/>
        <v>2.7161578753873015E-2</v>
      </c>
    </row>
    <row r="6402" spans="7:8" x14ac:dyDescent="0.3">
      <c r="G6402">
        <v>6395</v>
      </c>
      <c r="H6402">
        <f t="shared" ca="1" si="184"/>
        <v>-6.6297132776470839E-3</v>
      </c>
    </row>
    <row r="6403" spans="7:8" x14ac:dyDescent="0.3">
      <c r="G6403">
        <v>6396</v>
      </c>
      <c r="H6403">
        <f t="shared" ca="1" si="184"/>
        <v>-3.1304590395165588E-2</v>
      </c>
    </row>
    <row r="6404" spans="7:8" x14ac:dyDescent="0.3">
      <c r="G6404">
        <v>6397</v>
      </c>
      <c r="H6404">
        <f t="shared" ca="1" si="184"/>
        <v>-2.7447506462838601E-2</v>
      </c>
    </row>
    <row r="6405" spans="7:8" x14ac:dyDescent="0.3">
      <c r="G6405">
        <v>6398</v>
      </c>
      <c r="H6405">
        <f t="shared" ca="1" si="184"/>
        <v>1.8317313476608639E-3</v>
      </c>
    </row>
    <row r="6406" spans="7:8" x14ac:dyDescent="0.3">
      <c r="G6406">
        <v>6399</v>
      </c>
      <c r="H6406">
        <f t="shared" ca="1" si="184"/>
        <v>-1.821185875151446E-3</v>
      </c>
    </row>
    <row r="6407" spans="7:8" x14ac:dyDescent="0.3">
      <c r="G6407">
        <v>6400</v>
      </c>
      <c r="H6407">
        <f t="shared" ca="1" si="184"/>
        <v>-1.3037604003683412E-2</v>
      </c>
    </row>
    <row r="6408" spans="7:8" x14ac:dyDescent="0.3">
      <c r="G6408">
        <v>6401</v>
      </c>
      <c r="H6408">
        <f t="shared" ca="1" si="184"/>
        <v>-7.1397243021267395E-3</v>
      </c>
    </row>
    <row r="6409" spans="7:8" x14ac:dyDescent="0.3">
      <c r="G6409">
        <v>6402</v>
      </c>
      <c r="H6409">
        <f t="shared" ref="H6409:H6472" ca="1" si="185">_xlfn.NORM.INV(RAND(),N$10,N$11)</f>
        <v>-4.1319067427000825E-2</v>
      </c>
    </row>
    <row r="6410" spans="7:8" x14ac:dyDescent="0.3">
      <c r="G6410">
        <v>6403</v>
      </c>
      <c r="H6410">
        <f t="shared" ca="1" si="185"/>
        <v>1.047885895050342E-2</v>
      </c>
    </row>
    <row r="6411" spans="7:8" x14ac:dyDescent="0.3">
      <c r="G6411">
        <v>6404</v>
      </c>
      <c r="H6411">
        <f t="shared" ca="1" si="185"/>
        <v>-9.9360603736672048E-3</v>
      </c>
    </row>
    <row r="6412" spans="7:8" x14ac:dyDescent="0.3">
      <c r="G6412">
        <v>6405</v>
      </c>
      <c r="H6412">
        <f t="shared" ca="1" si="185"/>
        <v>5.989024306131587E-3</v>
      </c>
    </row>
    <row r="6413" spans="7:8" x14ac:dyDescent="0.3">
      <c r="G6413">
        <v>6406</v>
      </c>
      <c r="H6413">
        <f t="shared" ca="1" si="185"/>
        <v>2.0429932310548644E-2</v>
      </c>
    </row>
    <row r="6414" spans="7:8" x14ac:dyDescent="0.3">
      <c r="G6414">
        <v>6407</v>
      </c>
      <c r="H6414">
        <f t="shared" ca="1" si="185"/>
        <v>-2.0236525724509034E-2</v>
      </c>
    </row>
    <row r="6415" spans="7:8" x14ac:dyDescent="0.3">
      <c r="G6415">
        <v>6408</v>
      </c>
      <c r="H6415">
        <f t="shared" ca="1" si="185"/>
        <v>1.8910662192107044E-2</v>
      </c>
    </row>
    <row r="6416" spans="7:8" x14ac:dyDescent="0.3">
      <c r="G6416">
        <v>6409</v>
      </c>
      <c r="H6416">
        <f t="shared" ca="1" si="185"/>
        <v>-1.0279830652111563E-2</v>
      </c>
    </row>
    <row r="6417" spans="7:8" x14ac:dyDescent="0.3">
      <c r="G6417">
        <v>6410</v>
      </c>
      <c r="H6417">
        <f t="shared" ca="1" si="185"/>
        <v>-1.5026052260429027E-2</v>
      </c>
    </row>
    <row r="6418" spans="7:8" x14ac:dyDescent="0.3">
      <c r="G6418">
        <v>6411</v>
      </c>
      <c r="H6418">
        <f t="shared" ca="1" si="185"/>
        <v>-2.6526576830174873E-2</v>
      </c>
    </row>
    <row r="6419" spans="7:8" x14ac:dyDescent="0.3">
      <c r="G6419">
        <v>6412</v>
      </c>
      <c r="H6419">
        <f t="shared" ca="1" si="185"/>
        <v>1.7661954194834427E-2</v>
      </c>
    </row>
    <row r="6420" spans="7:8" x14ac:dyDescent="0.3">
      <c r="G6420">
        <v>6413</v>
      </c>
      <c r="H6420">
        <f t="shared" ca="1" si="185"/>
        <v>9.8655856923180289E-3</v>
      </c>
    </row>
    <row r="6421" spans="7:8" x14ac:dyDescent="0.3">
      <c r="G6421">
        <v>6414</v>
      </c>
      <c r="H6421">
        <f t="shared" ca="1" si="185"/>
        <v>-3.8236297583534064E-3</v>
      </c>
    </row>
    <row r="6422" spans="7:8" x14ac:dyDescent="0.3">
      <c r="G6422">
        <v>6415</v>
      </c>
      <c r="H6422">
        <f t="shared" ca="1" si="185"/>
        <v>-5.1213702770398231E-2</v>
      </c>
    </row>
    <row r="6423" spans="7:8" x14ac:dyDescent="0.3">
      <c r="G6423">
        <v>6416</v>
      </c>
      <c r="H6423">
        <f t="shared" ca="1" si="185"/>
        <v>-9.9413922311599179E-3</v>
      </c>
    </row>
    <row r="6424" spans="7:8" x14ac:dyDescent="0.3">
      <c r="G6424">
        <v>6417</v>
      </c>
      <c r="H6424">
        <f t="shared" ca="1" si="185"/>
        <v>9.3039139503463333E-3</v>
      </c>
    </row>
    <row r="6425" spans="7:8" x14ac:dyDescent="0.3">
      <c r="G6425">
        <v>6418</v>
      </c>
      <c r="H6425">
        <f t="shared" ca="1" si="185"/>
        <v>1.6175066621100621E-2</v>
      </c>
    </row>
    <row r="6426" spans="7:8" x14ac:dyDescent="0.3">
      <c r="G6426">
        <v>6419</v>
      </c>
      <c r="H6426">
        <f t="shared" ca="1" si="185"/>
        <v>9.0423786537931206E-3</v>
      </c>
    </row>
    <row r="6427" spans="7:8" x14ac:dyDescent="0.3">
      <c r="G6427">
        <v>6420</v>
      </c>
      <c r="H6427">
        <f t="shared" ca="1" si="185"/>
        <v>2.0034902332932598E-2</v>
      </c>
    </row>
    <row r="6428" spans="7:8" x14ac:dyDescent="0.3">
      <c r="G6428">
        <v>6421</v>
      </c>
      <c r="H6428">
        <f t="shared" ca="1" si="185"/>
        <v>1.0069315572890689E-2</v>
      </c>
    </row>
    <row r="6429" spans="7:8" x14ac:dyDescent="0.3">
      <c r="G6429">
        <v>6422</v>
      </c>
      <c r="H6429">
        <f t="shared" ca="1" si="185"/>
        <v>8.1019525464091219E-3</v>
      </c>
    </row>
    <row r="6430" spans="7:8" x14ac:dyDescent="0.3">
      <c r="G6430">
        <v>6423</v>
      </c>
      <c r="H6430">
        <f t="shared" ca="1" si="185"/>
        <v>1.7430914479451131E-3</v>
      </c>
    </row>
    <row r="6431" spans="7:8" x14ac:dyDescent="0.3">
      <c r="G6431">
        <v>6424</v>
      </c>
      <c r="H6431">
        <f t="shared" ca="1" si="185"/>
        <v>-3.2241319481676523E-2</v>
      </c>
    </row>
    <row r="6432" spans="7:8" x14ac:dyDescent="0.3">
      <c r="G6432">
        <v>6425</v>
      </c>
      <c r="H6432">
        <f t="shared" ca="1" si="185"/>
        <v>-1.3634135898115528E-2</v>
      </c>
    </row>
    <row r="6433" spans="7:8" x14ac:dyDescent="0.3">
      <c r="G6433">
        <v>6426</v>
      </c>
      <c r="H6433">
        <f t="shared" ca="1" si="185"/>
        <v>-4.3999493579253042E-3</v>
      </c>
    </row>
    <row r="6434" spans="7:8" x14ac:dyDescent="0.3">
      <c r="G6434">
        <v>6427</v>
      </c>
      <c r="H6434">
        <f t="shared" ca="1" si="185"/>
        <v>-1.5629953166354675E-2</v>
      </c>
    </row>
    <row r="6435" spans="7:8" x14ac:dyDescent="0.3">
      <c r="G6435">
        <v>6428</v>
      </c>
      <c r="H6435">
        <f t="shared" ca="1" si="185"/>
        <v>1.4392906337117078E-2</v>
      </c>
    </row>
    <row r="6436" spans="7:8" x14ac:dyDescent="0.3">
      <c r="G6436">
        <v>6429</v>
      </c>
      <c r="H6436">
        <f t="shared" ca="1" si="185"/>
        <v>2.1848956265616941E-2</v>
      </c>
    </row>
    <row r="6437" spans="7:8" x14ac:dyDescent="0.3">
      <c r="G6437">
        <v>6430</v>
      </c>
      <c r="H6437">
        <f t="shared" ca="1" si="185"/>
        <v>-2.5024430482925679E-3</v>
      </c>
    </row>
    <row r="6438" spans="7:8" x14ac:dyDescent="0.3">
      <c r="G6438">
        <v>6431</v>
      </c>
      <c r="H6438">
        <f t="shared" ca="1" si="185"/>
        <v>3.6493139090864747E-2</v>
      </c>
    </row>
    <row r="6439" spans="7:8" x14ac:dyDescent="0.3">
      <c r="G6439">
        <v>6432</v>
      </c>
      <c r="H6439">
        <f t="shared" ca="1" si="185"/>
        <v>1.3888907742868717E-2</v>
      </c>
    </row>
    <row r="6440" spans="7:8" x14ac:dyDescent="0.3">
      <c r="G6440">
        <v>6433</v>
      </c>
      <c r="H6440">
        <f t="shared" ca="1" si="185"/>
        <v>1.6842142394053052E-2</v>
      </c>
    </row>
    <row r="6441" spans="7:8" x14ac:dyDescent="0.3">
      <c r="G6441">
        <v>6434</v>
      </c>
      <c r="H6441">
        <f t="shared" ca="1" si="185"/>
        <v>-3.556839257404857E-3</v>
      </c>
    </row>
    <row r="6442" spans="7:8" x14ac:dyDescent="0.3">
      <c r="G6442">
        <v>6435</v>
      </c>
      <c r="H6442">
        <f t="shared" ca="1" si="185"/>
        <v>4.01882115288822E-3</v>
      </c>
    </row>
    <row r="6443" spans="7:8" x14ac:dyDescent="0.3">
      <c r="G6443">
        <v>6436</v>
      </c>
      <c r="H6443">
        <f t="shared" ca="1" si="185"/>
        <v>1.1597314401285117E-2</v>
      </c>
    </row>
    <row r="6444" spans="7:8" x14ac:dyDescent="0.3">
      <c r="G6444">
        <v>6437</v>
      </c>
      <c r="H6444">
        <f t="shared" ca="1" si="185"/>
        <v>3.4690081358517352E-3</v>
      </c>
    </row>
    <row r="6445" spans="7:8" x14ac:dyDescent="0.3">
      <c r="G6445">
        <v>6438</v>
      </c>
      <c r="H6445">
        <f t="shared" ca="1" si="185"/>
        <v>-2.4732253179527972E-2</v>
      </c>
    </row>
    <row r="6446" spans="7:8" x14ac:dyDescent="0.3">
      <c r="G6446">
        <v>6439</v>
      </c>
      <c r="H6446">
        <f t="shared" ca="1" si="185"/>
        <v>5.5657439480868272E-2</v>
      </c>
    </row>
    <row r="6447" spans="7:8" x14ac:dyDescent="0.3">
      <c r="G6447">
        <v>6440</v>
      </c>
      <c r="H6447">
        <f t="shared" ca="1" si="185"/>
        <v>2.3574466012142022E-2</v>
      </c>
    </row>
    <row r="6448" spans="7:8" x14ac:dyDescent="0.3">
      <c r="G6448">
        <v>6441</v>
      </c>
      <c r="H6448">
        <f t="shared" ca="1" si="185"/>
        <v>1.8134334986576579E-2</v>
      </c>
    </row>
    <row r="6449" spans="7:8" x14ac:dyDescent="0.3">
      <c r="G6449">
        <v>6442</v>
      </c>
      <c r="H6449">
        <f t="shared" ca="1" si="185"/>
        <v>-1.1839102502072204E-2</v>
      </c>
    </row>
    <row r="6450" spans="7:8" x14ac:dyDescent="0.3">
      <c r="G6450">
        <v>6443</v>
      </c>
      <c r="H6450">
        <f t="shared" ca="1" si="185"/>
        <v>2.1539063030358879E-2</v>
      </c>
    </row>
    <row r="6451" spans="7:8" x14ac:dyDescent="0.3">
      <c r="G6451">
        <v>6444</v>
      </c>
      <c r="H6451">
        <f t="shared" ca="1" si="185"/>
        <v>-1.3861533588264221E-2</v>
      </c>
    </row>
    <row r="6452" spans="7:8" x14ac:dyDescent="0.3">
      <c r="G6452">
        <v>6445</v>
      </c>
      <c r="H6452">
        <f t="shared" ca="1" si="185"/>
        <v>2.2838641217721025E-2</v>
      </c>
    </row>
    <row r="6453" spans="7:8" x14ac:dyDescent="0.3">
      <c r="G6453">
        <v>6446</v>
      </c>
      <c r="H6453">
        <f t="shared" ca="1" si="185"/>
        <v>-3.2517160173471307E-3</v>
      </c>
    </row>
    <row r="6454" spans="7:8" x14ac:dyDescent="0.3">
      <c r="G6454">
        <v>6447</v>
      </c>
      <c r="H6454">
        <f t="shared" ca="1" si="185"/>
        <v>3.0632836716166958E-3</v>
      </c>
    </row>
    <row r="6455" spans="7:8" x14ac:dyDescent="0.3">
      <c r="G6455">
        <v>6448</v>
      </c>
      <c r="H6455">
        <f t="shared" ca="1" si="185"/>
        <v>2.0390571822431338E-2</v>
      </c>
    </row>
    <row r="6456" spans="7:8" x14ac:dyDescent="0.3">
      <c r="G6456">
        <v>6449</v>
      </c>
      <c r="H6456">
        <f t="shared" ca="1" si="185"/>
        <v>-5.4919044262329665E-2</v>
      </c>
    </row>
    <row r="6457" spans="7:8" x14ac:dyDescent="0.3">
      <c r="G6457">
        <v>6450</v>
      </c>
      <c r="H6457">
        <f t="shared" ca="1" si="185"/>
        <v>-6.9856723266423894E-3</v>
      </c>
    </row>
    <row r="6458" spans="7:8" x14ac:dyDescent="0.3">
      <c r="G6458">
        <v>6451</v>
      </c>
      <c r="H6458">
        <f t="shared" ca="1" si="185"/>
        <v>3.5698726224802621E-2</v>
      </c>
    </row>
    <row r="6459" spans="7:8" x14ac:dyDescent="0.3">
      <c r="G6459">
        <v>6452</v>
      </c>
      <c r="H6459">
        <f t="shared" ca="1" si="185"/>
        <v>-1.5818863730739881E-2</v>
      </c>
    </row>
    <row r="6460" spans="7:8" x14ac:dyDescent="0.3">
      <c r="G6460">
        <v>6453</v>
      </c>
      <c r="H6460">
        <f t="shared" ca="1" si="185"/>
        <v>-1.7752720555236747E-4</v>
      </c>
    </row>
    <row r="6461" spans="7:8" x14ac:dyDescent="0.3">
      <c r="G6461">
        <v>6454</v>
      </c>
      <c r="H6461">
        <f t="shared" ca="1" si="185"/>
        <v>7.7941018375092697E-3</v>
      </c>
    </row>
    <row r="6462" spans="7:8" x14ac:dyDescent="0.3">
      <c r="G6462">
        <v>6455</v>
      </c>
      <c r="H6462">
        <f t="shared" ca="1" si="185"/>
        <v>1.6609744942029717E-2</v>
      </c>
    </row>
    <row r="6463" spans="7:8" x14ac:dyDescent="0.3">
      <c r="G6463">
        <v>6456</v>
      </c>
      <c r="H6463">
        <f t="shared" ca="1" si="185"/>
        <v>-1.8422938596116507E-2</v>
      </c>
    </row>
    <row r="6464" spans="7:8" x14ac:dyDescent="0.3">
      <c r="G6464">
        <v>6457</v>
      </c>
      <c r="H6464">
        <f t="shared" ca="1" si="185"/>
        <v>3.0338335185393205E-2</v>
      </c>
    </row>
    <row r="6465" spans="7:8" x14ac:dyDescent="0.3">
      <c r="G6465">
        <v>6458</v>
      </c>
      <c r="H6465">
        <f t="shared" ca="1" si="185"/>
        <v>4.5626478848852348E-2</v>
      </c>
    </row>
    <row r="6466" spans="7:8" x14ac:dyDescent="0.3">
      <c r="G6466">
        <v>6459</v>
      </c>
      <c r="H6466">
        <f t="shared" ca="1" si="185"/>
        <v>2.1333854772612446E-2</v>
      </c>
    </row>
    <row r="6467" spans="7:8" x14ac:dyDescent="0.3">
      <c r="G6467">
        <v>6460</v>
      </c>
      <c r="H6467">
        <f t="shared" ca="1" si="185"/>
        <v>-1.4843085234321532E-3</v>
      </c>
    </row>
    <row r="6468" spans="7:8" x14ac:dyDescent="0.3">
      <c r="G6468">
        <v>6461</v>
      </c>
      <c r="H6468">
        <f t="shared" ca="1" si="185"/>
        <v>1.8127478226766233E-2</v>
      </c>
    </row>
    <row r="6469" spans="7:8" x14ac:dyDescent="0.3">
      <c r="G6469">
        <v>6462</v>
      </c>
      <c r="H6469">
        <f t="shared" ca="1" si="185"/>
        <v>2.65114916412111E-2</v>
      </c>
    </row>
    <row r="6470" spans="7:8" x14ac:dyDescent="0.3">
      <c r="G6470">
        <v>6463</v>
      </c>
      <c r="H6470">
        <f t="shared" ca="1" si="185"/>
        <v>3.9938817016154794E-2</v>
      </c>
    </row>
    <row r="6471" spans="7:8" x14ac:dyDescent="0.3">
      <c r="G6471">
        <v>6464</v>
      </c>
      <c r="H6471">
        <f t="shared" ca="1" si="185"/>
        <v>-7.6402604426453529E-3</v>
      </c>
    </row>
    <row r="6472" spans="7:8" x14ac:dyDescent="0.3">
      <c r="G6472">
        <v>6465</v>
      </c>
      <c r="H6472">
        <f t="shared" ca="1" si="185"/>
        <v>1.7185068210402318E-2</v>
      </c>
    </row>
    <row r="6473" spans="7:8" x14ac:dyDescent="0.3">
      <c r="G6473">
        <v>6466</v>
      </c>
      <c r="H6473">
        <f t="shared" ref="H6473:H6536" ca="1" si="186">_xlfn.NORM.INV(RAND(),N$10,N$11)</f>
        <v>-9.9592480302312762E-3</v>
      </c>
    </row>
    <row r="6474" spans="7:8" x14ac:dyDescent="0.3">
      <c r="G6474">
        <v>6467</v>
      </c>
      <c r="H6474">
        <f t="shared" ca="1" si="186"/>
        <v>-1.3939811851699121E-2</v>
      </c>
    </row>
    <row r="6475" spans="7:8" x14ac:dyDescent="0.3">
      <c r="G6475">
        <v>6468</v>
      </c>
      <c r="H6475">
        <f t="shared" ca="1" si="186"/>
        <v>3.740340663795954E-2</v>
      </c>
    </row>
    <row r="6476" spans="7:8" x14ac:dyDescent="0.3">
      <c r="G6476">
        <v>6469</v>
      </c>
      <c r="H6476">
        <f t="shared" ca="1" si="186"/>
        <v>2.6825831990479502E-2</v>
      </c>
    </row>
    <row r="6477" spans="7:8" x14ac:dyDescent="0.3">
      <c r="G6477">
        <v>6470</v>
      </c>
      <c r="H6477">
        <f t="shared" ca="1" si="186"/>
        <v>1.1397548230901468E-2</v>
      </c>
    </row>
    <row r="6478" spans="7:8" x14ac:dyDescent="0.3">
      <c r="G6478">
        <v>6471</v>
      </c>
      <c r="H6478">
        <f t="shared" ca="1" si="186"/>
        <v>2.8498231565323738E-2</v>
      </c>
    </row>
    <row r="6479" spans="7:8" x14ac:dyDescent="0.3">
      <c r="G6479">
        <v>6472</v>
      </c>
      <c r="H6479">
        <f t="shared" ca="1" si="186"/>
        <v>1.0633534559816863E-2</v>
      </c>
    </row>
    <row r="6480" spans="7:8" x14ac:dyDescent="0.3">
      <c r="G6480">
        <v>6473</v>
      </c>
      <c r="H6480">
        <f t="shared" ca="1" si="186"/>
        <v>-4.8926086809318259E-2</v>
      </c>
    </row>
    <row r="6481" spans="7:8" x14ac:dyDescent="0.3">
      <c r="G6481">
        <v>6474</v>
      </c>
      <c r="H6481">
        <f t="shared" ca="1" si="186"/>
        <v>-2.7629130598057102E-2</v>
      </c>
    </row>
    <row r="6482" spans="7:8" x14ac:dyDescent="0.3">
      <c r="G6482">
        <v>6475</v>
      </c>
      <c r="H6482">
        <f t="shared" ca="1" si="186"/>
        <v>-1.146555807792729E-2</v>
      </c>
    </row>
    <row r="6483" spans="7:8" x14ac:dyDescent="0.3">
      <c r="G6483">
        <v>6476</v>
      </c>
      <c r="H6483">
        <f t="shared" ca="1" si="186"/>
        <v>3.6372888828080985E-2</v>
      </c>
    </row>
    <row r="6484" spans="7:8" x14ac:dyDescent="0.3">
      <c r="G6484">
        <v>6477</v>
      </c>
      <c r="H6484">
        <f t="shared" ca="1" si="186"/>
        <v>3.5438809672305167E-3</v>
      </c>
    </row>
    <row r="6485" spans="7:8" x14ac:dyDescent="0.3">
      <c r="G6485">
        <v>6478</v>
      </c>
      <c r="H6485">
        <f t="shared" ca="1" si="186"/>
        <v>6.4243684579514335E-3</v>
      </c>
    </row>
    <row r="6486" spans="7:8" x14ac:dyDescent="0.3">
      <c r="G6486">
        <v>6479</v>
      </c>
      <c r="H6486">
        <f t="shared" ca="1" si="186"/>
        <v>-3.8181950544325174E-2</v>
      </c>
    </row>
    <row r="6487" spans="7:8" x14ac:dyDescent="0.3">
      <c r="G6487">
        <v>6480</v>
      </c>
      <c r="H6487">
        <f t="shared" ca="1" si="186"/>
        <v>-3.1067228961768851E-2</v>
      </c>
    </row>
    <row r="6488" spans="7:8" x14ac:dyDescent="0.3">
      <c r="G6488">
        <v>6481</v>
      </c>
      <c r="H6488">
        <f t="shared" ca="1" si="186"/>
        <v>7.1099668082652365E-3</v>
      </c>
    </row>
    <row r="6489" spans="7:8" x14ac:dyDescent="0.3">
      <c r="G6489">
        <v>6482</v>
      </c>
      <c r="H6489">
        <f t="shared" ca="1" si="186"/>
        <v>4.7876121806887332E-3</v>
      </c>
    </row>
    <row r="6490" spans="7:8" x14ac:dyDescent="0.3">
      <c r="G6490">
        <v>6483</v>
      </c>
      <c r="H6490">
        <f t="shared" ca="1" si="186"/>
        <v>4.2528919054308924E-2</v>
      </c>
    </row>
    <row r="6491" spans="7:8" x14ac:dyDescent="0.3">
      <c r="G6491">
        <v>6484</v>
      </c>
      <c r="H6491">
        <f t="shared" ca="1" si="186"/>
        <v>-1.4992713177949098E-2</v>
      </c>
    </row>
    <row r="6492" spans="7:8" x14ac:dyDescent="0.3">
      <c r="G6492">
        <v>6485</v>
      </c>
      <c r="H6492">
        <f t="shared" ca="1" si="186"/>
        <v>-3.23283587072258E-2</v>
      </c>
    </row>
    <row r="6493" spans="7:8" x14ac:dyDescent="0.3">
      <c r="G6493">
        <v>6486</v>
      </c>
      <c r="H6493">
        <f t="shared" ca="1" si="186"/>
        <v>1.3039035793070884E-2</v>
      </c>
    </row>
    <row r="6494" spans="7:8" x14ac:dyDescent="0.3">
      <c r="G6494">
        <v>6487</v>
      </c>
      <c r="H6494">
        <f t="shared" ca="1" si="186"/>
        <v>2.3916770105031904E-2</v>
      </c>
    </row>
    <row r="6495" spans="7:8" x14ac:dyDescent="0.3">
      <c r="G6495">
        <v>6488</v>
      </c>
      <c r="H6495">
        <f t="shared" ca="1" si="186"/>
        <v>1.6512562383962048E-2</v>
      </c>
    </row>
    <row r="6496" spans="7:8" x14ac:dyDescent="0.3">
      <c r="G6496">
        <v>6489</v>
      </c>
      <c r="H6496">
        <f t="shared" ca="1" si="186"/>
        <v>3.0474002626426674E-2</v>
      </c>
    </row>
    <row r="6497" spans="7:8" x14ac:dyDescent="0.3">
      <c r="G6497">
        <v>6490</v>
      </c>
      <c r="H6497">
        <f t="shared" ca="1" si="186"/>
        <v>2.286403817523119E-2</v>
      </c>
    </row>
    <row r="6498" spans="7:8" x14ac:dyDescent="0.3">
      <c r="G6498">
        <v>6491</v>
      </c>
      <c r="H6498">
        <f t="shared" ca="1" si="186"/>
        <v>-1.1497689032231345E-2</v>
      </c>
    </row>
    <row r="6499" spans="7:8" x14ac:dyDescent="0.3">
      <c r="G6499">
        <v>6492</v>
      </c>
      <c r="H6499">
        <f t="shared" ca="1" si="186"/>
        <v>-9.2446672474470791E-5</v>
      </c>
    </row>
    <row r="6500" spans="7:8" x14ac:dyDescent="0.3">
      <c r="G6500">
        <v>6493</v>
      </c>
      <c r="H6500">
        <f t="shared" ca="1" si="186"/>
        <v>4.8630525797983895E-2</v>
      </c>
    </row>
    <row r="6501" spans="7:8" x14ac:dyDescent="0.3">
      <c r="G6501">
        <v>6494</v>
      </c>
      <c r="H6501">
        <f t="shared" ca="1" si="186"/>
        <v>-2.5411957533282292E-3</v>
      </c>
    </row>
    <row r="6502" spans="7:8" x14ac:dyDescent="0.3">
      <c r="G6502">
        <v>6495</v>
      </c>
      <c r="H6502">
        <f t="shared" ca="1" si="186"/>
        <v>3.1078924477129996E-2</v>
      </c>
    </row>
    <row r="6503" spans="7:8" x14ac:dyDescent="0.3">
      <c r="G6503">
        <v>6496</v>
      </c>
      <c r="H6503">
        <f t="shared" ca="1" si="186"/>
        <v>4.989937412125476E-2</v>
      </c>
    </row>
    <row r="6504" spans="7:8" x14ac:dyDescent="0.3">
      <c r="G6504">
        <v>6497</v>
      </c>
      <c r="H6504">
        <f t="shared" ca="1" si="186"/>
        <v>-3.1231900602431552E-2</v>
      </c>
    </row>
    <row r="6505" spans="7:8" x14ac:dyDescent="0.3">
      <c r="G6505">
        <v>6498</v>
      </c>
      <c r="H6505">
        <f t="shared" ca="1" si="186"/>
        <v>1.9913453868390055E-2</v>
      </c>
    </row>
    <row r="6506" spans="7:8" x14ac:dyDescent="0.3">
      <c r="G6506">
        <v>6499</v>
      </c>
      <c r="H6506">
        <f t="shared" ca="1" si="186"/>
        <v>4.4666783335480395E-2</v>
      </c>
    </row>
    <row r="6507" spans="7:8" x14ac:dyDescent="0.3">
      <c r="G6507">
        <v>6500</v>
      </c>
      <c r="H6507">
        <f t="shared" ca="1" si="186"/>
        <v>1.9206555083385105E-2</v>
      </c>
    </row>
    <row r="6508" spans="7:8" x14ac:dyDescent="0.3">
      <c r="G6508">
        <v>6501</v>
      </c>
      <c r="H6508">
        <f t="shared" ca="1" si="186"/>
        <v>2.0262258867137888E-2</v>
      </c>
    </row>
    <row r="6509" spans="7:8" x14ac:dyDescent="0.3">
      <c r="G6509">
        <v>6502</v>
      </c>
      <c r="H6509">
        <f t="shared" ca="1" si="186"/>
        <v>-1.6305869595730813E-2</v>
      </c>
    </row>
    <row r="6510" spans="7:8" x14ac:dyDescent="0.3">
      <c r="G6510">
        <v>6503</v>
      </c>
      <c r="H6510">
        <f t="shared" ca="1" si="186"/>
        <v>1.0134453913477327E-2</v>
      </c>
    </row>
    <row r="6511" spans="7:8" x14ac:dyDescent="0.3">
      <c r="G6511">
        <v>6504</v>
      </c>
      <c r="H6511">
        <f t="shared" ca="1" si="186"/>
        <v>2.4553661136680217E-3</v>
      </c>
    </row>
    <row r="6512" spans="7:8" x14ac:dyDescent="0.3">
      <c r="G6512">
        <v>6505</v>
      </c>
      <c r="H6512">
        <f t="shared" ca="1" si="186"/>
        <v>-4.4301681587524391E-3</v>
      </c>
    </row>
    <row r="6513" spans="7:8" x14ac:dyDescent="0.3">
      <c r="G6513">
        <v>6506</v>
      </c>
      <c r="H6513">
        <f t="shared" ca="1" si="186"/>
        <v>4.8399511901002737E-2</v>
      </c>
    </row>
    <row r="6514" spans="7:8" x14ac:dyDescent="0.3">
      <c r="G6514">
        <v>6507</v>
      </c>
      <c r="H6514">
        <f t="shared" ca="1" si="186"/>
        <v>-9.1284407010918077E-3</v>
      </c>
    </row>
    <row r="6515" spans="7:8" x14ac:dyDescent="0.3">
      <c r="G6515">
        <v>6508</v>
      </c>
      <c r="H6515">
        <f t="shared" ca="1" si="186"/>
        <v>2.5539745142966971E-2</v>
      </c>
    </row>
    <row r="6516" spans="7:8" x14ac:dyDescent="0.3">
      <c r="G6516">
        <v>6509</v>
      </c>
      <c r="H6516">
        <f t="shared" ca="1" si="186"/>
        <v>1.6387906833644762E-2</v>
      </c>
    </row>
    <row r="6517" spans="7:8" x14ac:dyDescent="0.3">
      <c r="G6517">
        <v>6510</v>
      </c>
      <c r="H6517">
        <f t="shared" ca="1" si="186"/>
        <v>3.7441545309323011E-3</v>
      </c>
    </row>
    <row r="6518" spans="7:8" x14ac:dyDescent="0.3">
      <c r="G6518">
        <v>6511</v>
      </c>
      <c r="H6518">
        <f t="shared" ca="1" si="186"/>
        <v>-7.0607814595122437E-3</v>
      </c>
    </row>
    <row r="6519" spans="7:8" x14ac:dyDescent="0.3">
      <c r="G6519">
        <v>6512</v>
      </c>
      <c r="H6519">
        <f t="shared" ca="1" si="186"/>
        <v>3.8017055312820555E-2</v>
      </c>
    </row>
    <row r="6520" spans="7:8" x14ac:dyDescent="0.3">
      <c r="G6520">
        <v>6513</v>
      </c>
      <c r="H6520">
        <f t="shared" ca="1" si="186"/>
        <v>-2.5786152258237466E-2</v>
      </c>
    </row>
    <row r="6521" spans="7:8" x14ac:dyDescent="0.3">
      <c r="G6521">
        <v>6514</v>
      </c>
      <c r="H6521">
        <f t="shared" ca="1" si="186"/>
        <v>4.3175861914041434E-3</v>
      </c>
    </row>
    <row r="6522" spans="7:8" x14ac:dyDescent="0.3">
      <c r="G6522">
        <v>6515</v>
      </c>
      <c r="H6522">
        <f t="shared" ca="1" si="186"/>
        <v>-2.8393540850703364E-2</v>
      </c>
    </row>
    <row r="6523" spans="7:8" x14ac:dyDescent="0.3">
      <c r="G6523">
        <v>6516</v>
      </c>
      <c r="H6523">
        <f t="shared" ca="1" si="186"/>
        <v>1.2701783427823438E-2</v>
      </c>
    </row>
    <row r="6524" spans="7:8" x14ac:dyDescent="0.3">
      <c r="G6524">
        <v>6517</v>
      </c>
      <c r="H6524">
        <f t="shared" ca="1" si="186"/>
        <v>-3.3200914220169499E-2</v>
      </c>
    </row>
    <row r="6525" spans="7:8" x14ac:dyDescent="0.3">
      <c r="G6525">
        <v>6518</v>
      </c>
      <c r="H6525">
        <f t="shared" ca="1" si="186"/>
        <v>1.0603157988864582E-2</v>
      </c>
    </row>
    <row r="6526" spans="7:8" x14ac:dyDescent="0.3">
      <c r="G6526">
        <v>6519</v>
      </c>
      <c r="H6526">
        <f t="shared" ca="1" si="186"/>
        <v>-1.8165755412826428E-2</v>
      </c>
    </row>
    <row r="6527" spans="7:8" x14ac:dyDescent="0.3">
      <c r="G6527">
        <v>6520</v>
      </c>
      <c r="H6527">
        <f t="shared" ca="1" si="186"/>
        <v>1.7111725727229694E-2</v>
      </c>
    </row>
    <row r="6528" spans="7:8" x14ac:dyDescent="0.3">
      <c r="G6528">
        <v>6521</v>
      </c>
      <c r="H6528">
        <f t="shared" ca="1" si="186"/>
        <v>3.0238117457588413E-2</v>
      </c>
    </row>
    <row r="6529" spans="7:8" x14ac:dyDescent="0.3">
      <c r="G6529">
        <v>6522</v>
      </c>
      <c r="H6529">
        <f t="shared" ca="1" si="186"/>
        <v>-4.0381409141464182E-3</v>
      </c>
    </row>
    <row r="6530" spans="7:8" x14ac:dyDescent="0.3">
      <c r="G6530">
        <v>6523</v>
      </c>
      <c r="H6530">
        <f t="shared" ca="1" si="186"/>
        <v>-3.0428392989879562E-2</v>
      </c>
    </row>
    <row r="6531" spans="7:8" x14ac:dyDescent="0.3">
      <c r="G6531">
        <v>6524</v>
      </c>
      <c r="H6531">
        <f t="shared" ca="1" si="186"/>
        <v>5.129921346010937E-2</v>
      </c>
    </row>
    <row r="6532" spans="7:8" x14ac:dyDescent="0.3">
      <c r="G6532">
        <v>6525</v>
      </c>
      <c r="H6532">
        <f t="shared" ca="1" si="186"/>
        <v>1.8353517097330366E-2</v>
      </c>
    </row>
    <row r="6533" spans="7:8" x14ac:dyDescent="0.3">
      <c r="G6533">
        <v>6526</v>
      </c>
      <c r="H6533">
        <f t="shared" ca="1" si="186"/>
        <v>2.4801070540176632E-3</v>
      </c>
    </row>
    <row r="6534" spans="7:8" x14ac:dyDescent="0.3">
      <c r="G6534">
        <v>6527</v>
      </c>
      <c r="H6534">
        <f t="shared" ca="1" si="186"/>
        <v>-9.6418154705984723E-4</v>
      </c>
    </row>
    <row r="6535" spans="7:8" x14ac:dyDescent="0.3">
      <c r="G6535">
        <v>6528</v>
      </c>
      <c r="H6535">
        <f t="shared" ca="1" si="186"/>
        <v>1.4223711790891606E-2</v>
      </c>
    </row>
    <row r="6536" spans="7:8" x14ac:dyDescent="0.3">
      <c r="G6536">
        <v>6529</v>
      </c>
      <c r="H6536">
        <f t="shared" ca="1" si="186"/>
        <v>-2.8659144303979499E-2</v>
      </c>
    </row>
    <row r="6537" spans="7:8" x14ac:dyDescent="0.3">
      <c r="G6537">
        <v>6530</v>
      </c>
      <c r="H6537">
        <f t="shared" ref="H6537:H6600" ca="1" si="187">_xlfn.NORM.INV(RAND(),N$10,N$11)</f>
        <v>-1.0412239018770735E-2</v>
      </c>
    </row>
    <row r="6538" spans="7:8" x14ac:dyDescent="0.3">
      <c r="G6538">
        <v>6531</v>
      </c>
      <c r="H6538">
        <f t="shared" ca="1" si="187"/>
        <v>2.2263580723227209E-2</v>
      </c>
    </row>
    <row r="6539" spans="7:8" x14ac:dyDescent="0.3">
      <c r="G6539">
        <v>6532</v>
      </c>
      <c r="H6539">
        <f t="shared" ca="1" si="187"/>
        <v>-4.3034925883573612E-2</v>
      </c>
    </row>
    <row r="6540" spans="7:8" x14ac:dyDescent="0.3">
      <c r="G6540">
        <v>6533</v>
      </c>
      <c r="H6540">
        <f t="shared" ca="1" si="187"/>
        <v>5.5611116003911835E-3</v>
      </c>
    </row>
    <row r="6541" spans="7:8" x14ac:dyDescent="0.3">
      <c r="G6541">
        <v>6534</v>
      </c>
      <c r="H6541">
        <f t="shared" ca="1" si="187"/>
        <v>-3.527547623284974E-2</v>
      </c>
    </row>
    <row r="6542" spans="7:8" x14ac:dyDescent="0.3">
      <c r="G6542">
        <v>6535</v>
      </c>
      <c r="H6542">
        <f t="shared" ca="1" si="187"/>
        <v>1.4980332626962578E-2</v>
      </c>
    </row>
    <row r="6543" spans="7:8" x14ac:dyDescent="0.3">
      <c r="G6543">
        <v>6536</v>
      </c>
      <c r="H6543">
        <f t="shared" ca="1" si="187"/>
        <v>1.6788088213517339E-2</v>
      </c>
    </row>
    <row r="6544" spans="7:8" x14ac:dyDescent="0.3">
      <c r="G6544">
        <v>6537</v>
      </c>
      <c r="H6544">
        <f t="shared" ca="1" si="187"/>
        <v>8.1533244485252725E-3</v>
      </c>
    </row>
    <row r="6545" spans="7:8" x14ac:dyDescent="0.3">
      <c r="G6545">
        <v>6538</v>
      </c>
      <c r="H6545">
        <f t="shared" ca="1" si="187"/>
        <v>-4.9956637479576056E-3</v>
      </c>
    </row>
    <row r="6546" spans="7:8" x14ac:dyDescent="0.3">
      <c r="G6546">
        <v>6539</v>
      </c>
      <c r="H6546">
        <f t="shared" ca="1" si="187"/>
        <v>3.0687509697179281E-2</v>
      </c>
    </row>
    <row r="6547" spans="7:8" x14ac:dyDescent="0.3">
      <c r="G6547">
        <v>6540</v>
      </c>
      <c r="H6547">
        <f t="shared" ca="1" si="187"/>
        <v>-1.298946886673777E-3</v>
      </c>
    </row>
    <row r="6548" spans="7:8" x14ac:dyDescent="0.3">
      <c r="G6548">
        <v>6541</v>
      </c>
      <c r="H6548">
        <f t="shared" ca="1" si="187"/>
        <v>3.0307936952113933E-2</v>
      </c>
    </row>
    <row r="6549" spans="7:8" x14ac:dyDescent="0.3">
      <c r="G6549">
        <v>6542</v>
      </c>
      <c r="H6549">
        <f t="shared" ca="1" si="187"/>
        <v>-2.8221959780246383E-3</v>
      </c>
    </row>
    <row r="6550" spans="7:8" x14ac:dyDescent="0.3">
      <c r="G6550">
        <v>6543</v>
      </c>
      <c r="H6550">
        <f t="shared" ca="1" si="187"/>
        <v>-2.7944901418478347E-2</v>
      </c>
    </row>
    <row r="6551" spans="7:8" x14ac:dyDescent="0.3">
      <c r="G6551">
        <v>6544</v>
      </c>
      <c r="H6551">
        <f t="shared" ca="1" si="187"/>
        <v>-3.4793770337644622E-2</v>
      </c>
    </row>
    <row r="6552" spans="7:8" x14ac:dyDescent="0.3">
      <c r="G6552">
        <v>6545</v>
      </c>
      <c r="H6552">
        <f t="shared" ca="1" si="187"/>
        <v>1.7569962463507185E-2</v>
      </c>
    </row>
    <row r="6553" spans="7:8" x14ac:dyDescent="0.3">
      <c r="G6553">
        <v>6546</v>
      </c>
      <c r="H6553">
        <f t="shared" ca="1" si="187"/>
        <v>4.1357078940179717E-2</v>
      </c>
    </row>
    <row r="6554" spans="7:8" x14ac:dyDescent="0.3">
      <c r="G6554">
        <v>6547</v>
      </c>
      <c r="H6554">
        <f t="shared" ca="1" si="187"/>
        <v>7.380044465070526E-3</v>
      </c>
    </row>
    <row r="6555" spans="7:8" x14ac:dyDescent="0.3">
      <c r="G6555">
        <v>6548</v>
      </c>
      <c r="H6555">
        <f t="shared" ca="1" si="187"/>
        <v>-2.4782445895148498E-3</v>
      </c>
    </row>
    <row r="6556" spans="7:8" x14ac:dyDescent="0.3">
      <c r="G6556">
        <v>6549</v>
      </c>
      <c r="H6556">
        <f t="shared" ca="1" si="187"/>
        <v>2.9705079169256316E-3</v>
      </c>
    </row>
    <row r="6557" spans="7:8" x14ac:dyDescent="0.3">
      <c r="G6557">
        <v>6550</v>
      </c>
      <c r="H6557">
        <f t="shared" ca="1" si="187"/>
        <v>3.7608016540656014E-2</v>
      </c>
    </row>
    <row r="6558" spans="7:8" x14ac:dyDescent="0.3">
      <c r="G6558">
        <v>6551</v>
      </c>
      <c r="H6558">
        <f t="shared" ca="1" si="187"/>
        <v>1.4208428315345554E-2</v>
      </c>
    </row>
    <row r="6559" spans="7:8" x14ac:dyDescent="0.3">
      <c r="G6559">
        <v>6552</v>
      </c>
      <c r="H6559">
        <f t="shared" ca="1" si="187"/>
        <v>1.816373417059166E-2</v>
      </c>
    </row>
    <row r="6560" spans="7:8" x14ac:dyDescent="0.3">
      <c r="G6560">
        <v>6553</v>
      </c>
      <c r="H6560">
        <f t="shared" ca="1" si="187"/>
        <v>2.3733238549997976E-3</v>
      </c>
    </row>
    <row r="6561" spans="7:8" x14ac:dyDescent="0.3">
      <c r="G6561">
        <v>6554</v>
      </c>
      <c r="H6561">
        <f t="shared" ca="1" si="187"/>
        <v>1.1983594006040082E-2</v>
      </c>
    </row>
    <row r="6562" spans="7:8" x14ac:dyDescent="0.3">
      <c r="G6562">
        <v>6555</v>
      </c>
      <c r="H6562">
        <f t="shared" ca="1" si="187"/>
        <v>1.1780189482337756E-2</v>
      </c>
    </row>
    <row r="6563" spans="7:8" x14ac:dyDescent="0.3">
      <c r="G6563">
        <v>6556</v>
      </c>
      <c r="H6563">
        <f t="shared" ca="1" si="187"/>
        <v>-3.0544244574956803E-3</v>
      </c>
    </row>
    <row r="6564" spans="7:8" x14ac:dyDescent="0.3">
      <c r="G6564">
        <v>6557</v>
      </c>
      <c r="H6564">
        <f t="shared" ca="1" si="187"/>
        <v>-3.0142778086998331E-2</v>
      </c>
    </row>
    <row r="6565" spans="7:8" x14ac:dyDescent="0.3">
      <c r="G6565">
        <v>6558</v>
      </c>
      <c r="H6565">
        <f t="shared" ca="1" si="187"/>
        <v>9.2853066301478021E-3</v>
      </c>
    </row>
    <row r="6566" spans="7:8" x14ac:dyDescent="0.3">
      <c r="G6566">
        <v>6559</v>
      </c>
      <c r="H6566">
        <f t="shared" ca="1" si="187"/>
        <v>-1.0134372690525896E-2</v>
      </c>
    </row>
    <row r="6567" spans="7:8" x14ac:dyDescent="0.3">
      <c r="G6567">
        <v>6560</v>
      </c>
      <c r="H6567">
        <f t="shared" ca="1" si="187"/>
        <v>-2.1631310574873092E-3</v>
      </c>
    </row>
    <row r="6568" spans="7:8" x14ac:dyDescent="0.3">
      <c r="G6568">
        <v>6561</v>
      </c>
      <c r="H6568">
        <f t="shared" ca="1" si="187"/>
        <v>-4.9791895004578177E-3</v>
      </c>
    </row>
    <row r="6569" spans="7:8" x14ac:dyDescent="0.3">
      <c r="G6569">
        <v>6562</v>
      </c>
      <c r="H6569">
        <f t="shared" ca="1" si="187"/>
        <v>2.2402076629528641E-2</v>
      </c>
    </row>
    <row r="6570" spans="7:8" x14ac:dyDescent="0.3">
      <c r="G6570">
        <v>6563</v>
      </c>
      <c r="H6570">
        <f t="shared" ca="1" si="187"/>
        <v>3.9167788691311302E-2</v>
      </c>
    </row>
    <row r="6571" spans="7:8" x14ac:dyDescent="0.3">
      <c r="G6571">
        <v>6564</v>
      </c>
      <c r="H6571">
        <f t="shared" ca="1" si="187"/>
        <v>-3.78602747863842E-2</v>
      </c>
    </row>
    <row r="6572" spans="7:8" x14ac:dyDescent="0.3">
      <c r="G6572">
        <v>6565</v>
      </c>
      <c r="H6572">
        <f t="shared" ca="1" si="187"/>
        <v>-9.7656591316787229E-3</v>
      </c>
    </row>
    <row r="6573" spans="7:8" x14ac:dyDescent="0.3">
      <c r="G6573">
        <v>6566</v>
      </c>
      <c r="H6573">
        <f t="shared" ca="1" si="187"/>
        <v>3.6337341240293121E-2</v>
      </c>
    </row>
    <row r="6574" spans="7:8" x14ac:dyDescent="0.3">
      <c r="G6574">
        <v>6567</v>
      </c>
      <c r="H6574">
        <f t="shared" ca="1" si="187"/>
        <v>2.959610028245575E-2</v>
      </c>
    </row>
    <row r="6575" spans="7:8" x14ac:dyDescent="0.3">
      <c r="G6575">
        <v>6568</v>
      </c>
      <c r="H6575">
        <f t="shared" ca="1" si="187"/>
        <v>-1.1336799877937832E-2</v>
      </c>
    </row>
    <row r="6576" spans="7:8" x14ac:dyDescent="0.3">
      <c r="G6576">
        <v>6569</v>
      </c>
      <c r="H6576">
        <f t="shared" ca="1" si="187"/>
        <v>-2.4831263814821786E-2</v>
      </c>
    </row>
    <row r="6577" spans="7:8" x14ac:dyDescent="0.3">
      <c r="G6577">
        <v>6570</v>
      </c>
      <c r="H6577">
        <f t="shared" ca="1" si="187"/>
        <v>-4.8508839990012492E-3</v>
      </c>
    </row>
    <row r="6578" spans="7:8" x14ac:dyDescent="0.3">
      <c r="G6578">
        <v>6571</v>
      </c>
      <c r="H6578">
        <f t="shared" ca="1" si="187"/>
        <v>5.3019513886061178E-3</v>
      </c>
    </row>
    <row r="6579" spans="7:8" x14ac:dyDescent="0.3">
      <c r="G6579">
        <v>6572</v>
      </c>
      <c r="H6579">
        <f t="shared" ca="1" si="187"/>
        <v>-1.2286885402244254E-3</v>
      </c>
    </row>
    <row r="6580" spans="7:8" x14ac:dyDescent="0.3">
      <c r="G6580">
        <v>6573</v>
      </c>
      <c r="H6580">
        <f t="shared" ca="1" si="187"/>
        <v>1.3969520506193617E-2</v>
      </c>
    </row>
    <row r="6581" spans="7:8" x14ac:dyDescent="0.3">
      <c r="G6581">
        <v>6574</v>
      </c>
      <c r="H6581">
        <f t="shared" ca="1" si="187"/>
        <v>1.6304656893200563E-2</v>
      </c>
    </row>
    <row r="6582" spans="7:8" x14ac:dyDescent="0.3">
      <c r="G6582">
        <v>6575</v>
      </c>
      <c r="H6582">
        <f t="shared" ca="1" si="187"/>
        <v>3.8530437927194752E-2</v>
      </c>
    </row>
    <row r="6583" spans="7:8" x14ac:dyDescent="0.3">
      <c r="G6583">
        <v>6576</v>
      </c>
      <c r="H6583">
        <f t="shared" ca="1" si="187"/>
        <v>2.535677128419794E-2</v>
      </c>
    </row>
    <row r="6584" spans="7:8" x14ac:dyDescent="0.3">
      <c r="G6584">
        <v>6577</v>
      </c>
      <c r="H6584">
        <f t="shared" ca="1" si="187"/>
        <v>2.6223169539608033E-2</v>
      </c>
    </row>
    <row r="6585" spans="7:8" x14ac:dyDescent="0.3">
      <c r="G6585">
        <v>6578</v>
      </c>
      <c r="H6585">
        <f t="shared" ca="1" si="187"/>
        <v>-2.8702855054916201E-3</v>
      </c>
    </row>
    <row r="6586" spans="7:8" x14ac:dyDescent="0.3">
      <c r="G6586">
        <v>6579</v>
      </c>
      <c r="H6586">
        <f t="shared" ca="1" si="187"/>
        <v>-3.5661961293935417E-2</v>
      </c>
    </row>
    <row r="6587" spans="7:8" x14ac:dyDescent="0.3">
      <c r="G6587">
        <v>6580</v>
      </c>
      <c r="H6587">
        <f t="shared" ca="1" si="187"/>
        <v>2.1758896174512529E-2</v>
      </c>
    </row>
    <row r="6588" spans="7:8" x14ac:dyDescent="0.3">
      <c r="G6588">
        <v>6581</v>
      </c>
      <c r="H6588">
        <f t="shared" ca="1" si="187"/>
        <v>1.9497823842202448E-2</v>
      </c>
    </row>
    <row r="6589" spans="7:8" x14ac:dyDescent="0.3">
      <c r="G6589">
        <v>6582</v>
      </c>
      <c r="H6589">
        <f t="shared" ca="1" si="187"/>
        <v>3.0657100671453327E-2</v>
      </c>
    </row>
    <row r="6590" spans="7:8" x14ac:dyDescent="0.3">
      <c r="G6590">
        <v>6583</v>
      </c>
      <c r="H6590">
        <f t="shared" ca="1" si="187"/>
        <v>2.4027203488435761E-2</v>
      </c>
    </row>
    <row r="6591" spans="7:8" x14ac:dyDescent="0.3">
      <c r="G6591">
        <v>6584</v>
      </c>
      <c r="H6591">
        <f t="shared" ca="1" si="187"/>
        <v>3.275842316439923E-3</v>
      </c>
    </row>
    <row r="6592" spans="7:8" x14ac:dyDescent="0.3">
      <c r="G6592">
        <v>6585</v>
      </c>
      <c r="H6592">
        <f t="shared" ca="1" si="187"/>
        <v>3.2102824411619643E-2</v>
      </c>
    </row>
    <row r="6593" spans="7:8" x14ac:dyDescent="0.3">
      <c r="G6593">
        <v>6586</v>
      </c>
      <c r="H6593">
        <f t="shared" ca="1" si="187"/>
        <v>2.4788885950038676E-3</v>
      </c>
    </row>
    <row r="6594" spans="7:8" x14ac:dyDescent="0.3">
      <c r="G6594">
        <v>6587</v>
      </c>
      <c r="H6594">
        <f t="shared" ca="1" si="187"/>
        <v>3.6592634389995486E-2</v>
      </c>
    </row>
    <row r="6595" spans="7:8" x14ac:dyDescent="0.3">
      <c r="G6595">
        <v>6588</v>
      </c>
      <c r="H6595">
        <f t="shared" ca="1" si="187"/>
        <v>3.4036391134233741E-2</v>
      </c>
    </row>
    <row r="6596" spans="7:8" x14ac:dyDescent="0.3">
      <c r="G6596">
        <v>6589</v>
      </c>
      <c r="H6596">
        <f t="shared" ca="1" si="187"/>
        <v>-1.198903445847558E-2</v>
      </c>
    </row>
    <row r="6597" spans="7:8" x14ac:dyDescent="0.3">
      <c r="G6597">
        <v>6590</v>
      </c>
      <c r="H6597">
        <f t="shared" ca="1" si="187"/>
        <v>3.0409312513852531E-2</v>
      </c>
    </row>
    <row r="6598" spans="7:8" x14ac:dyDescent="0.3">
      <c r="G6598">
        <v>6591</v>
      </c>
      <c r="H6598">
        <f t="shared" ca="1" si="187"/>
        <v>9.7426240320231082E-3</v>
      </c>
    </row>
    <row r="6599" spans="7:8" x14ac:dyDescent="0.3">
      <c r="G6599">
        <v>6592</v>
      </c>
      <c r="H6599">
        <f t="shared" ca="1" si="187"/>
        <v>8.361836154124478E-3</v>
      </c>
    </row>
    <row r="6600" spans="7:8" x14ac:dyDescent="0.3">
      <c r="G6600">
        <v>6593</v>
      </c>
      <c r="H6600">
        <f t="shared" ca="1" si="187"/>
        <v>-1.2651473479123949E-2</v>
      </c>
    </row>
    <row r="6601" spans="7:8" x14ac:dyDescent="0.3">
      <c r="G6601">
        <v>6594</v>
      </c>
      <c r="H6601">
        <f t="shared" ref="H6601:H6664" ca="1" si="188">_xlfn.NORM.INV(RAND(),N$10,N$11)</f>
        <v>1.2057103809191283E-2</v>
      </c>
    </row>
    <row r="6602" spans="7:8" x14ac:dyDescent="0.3">
      <c r="G6602">
        <v>6595</v>
      </c>
      <c r="H6602">
        <f t="shared" ca="1" si="188"/>
        <v>-9.1189811642471315E-3</v>
      </c>
    </row>
    <row r="6603" spans="7:8" x14ac:dyDescent="0.3">
      <c r="G6603">
        <v>6596</v>
      </c>
      <c r="H6603">
        <f t="shared" ca="1" si="188"/>
        <v>7.2061072147163304E-3</v>
      </c>
    </row>
    <row r="6604" spans="7:8" x14ac:dyDescent="0.3">
      <c r="G6604">
        <v>6597</v>
      </c>
      <c r="H6604">
        <f t="shared" ca="1" si="188"/>
        <v>2.2343227892631559E-2</v>
      </c>
    </row>
    <row r="6605" spans="7:8" x14ac:dyDescent="0.3">
      <c r="G6605">
        <v>6598</v>
      </c>
      <c r="H6605">
        <f t="shared" ca="1" si="188"/>
        <v>1.488603362145571E-2</v>
      </c>
    </row>
    <row r="6606" spans="7:8" x14ac:dyDescent="0.3">
      <c r="G6606">
        <v>6599</v>
      </c>
      <c r="H6606">
        <f t="shared" ca="1" si="188"/>
        <v>6.3162263160249539E-3</v>
      </c>
    </row>
    <row r="6607" spans="7:8" x14ac:dyDescent="0.3">
      <c r="G6607">
        <v>6600</v>
      </c>
      <c r="H6607">
        <f t="shared" ca="1" si="188"/>
        <v>-1.9185951466362754E-2</v>
      </c>
    </row>
    <row r="6608" spans="7:8" x14ac:dyDescent="0.3">
      <c r="G6608">
        <v>6601</v>
      </c>
      <c r="H6608">
        <f t="shared" ca="1" si="188"/>
        <v>-9.1546496600548935E-3</v>
      </c>
    </row>
    <row r="6609" spans="7:8" x14ac:dyDescent="0.3">
      <c r="G6609">
        <v>6602</v>
      </c>
      <c r="H6609">
        <f t="shared" ca="1" si="188"/>
        <v>-1.086134835425924E-2</v>
      </c>
    </row>
    <row r="6610" spans="7:8" x14ac:dyDescent="0.3">
      <c r="G6610">
        <v>6603</v>
      </c>
      <c r="H6610">
        <f t="shared" ca="1" si="188"/>
        <v>-2.1753666232375988E-2</v>
      </c>
    </row>
    <row r="6611" spans="7:8" x14ac:dyDescent="0.3">
      <c r="G6611">
        <v>6604</v>
      </c>
      <c r="H6611">
        <f t="shared" ca="1" si="188"/>
        <v>1.6914852543430527E-2</v>
      </c>
    </row>
    <row r="6612" spans="7:8" x14ac:dyDescent="0.3">
      <c r="G6612">
        <v>6605</v>
      </c>
      <c r="H6612">
        <f t="shared" ca="1" si="188"/>
        <v>1.4317448041801482E-2</v>
      </c>
    </row>
    <row r="6613" spans="7:8" x14ac:dyDescent="0.3">
      <c r="G6613">
        <v>6606</v>
      </c>
      <c r="H6613">
        <f t="shared" ca="1" si="188"/>
        <v>2.6982674612650689E-2</v>
      </c>
    </row>
    <row r="6614" spans="7:8" x14ac:dyDescent="0.3">
      <c r="G6614">
        <v>6607</v>
      </c>
      <c r="H6614">
        <f t="shared" ca="1" si="188"/>
        <v>-4.5410779827555738E-2</v>
      </c>
    </row>
    <row r="6615" spans="7:8" x14ac:dyDescent="0.3">
      <c r="G6615">
        <v>6608</v>
      </c>
      <c r="H6615">
        <f t="shared" ca="1" si="188"/>
        <v>-5.9327366684316991E-2</v>
      </c>
    </row>
    <row r="6616" spans="7:8" x14ac:dyDescent="0.3">
      <c r="G6616">
        <v>6609</v>
      </c>
      <c r="H6616">
        <f t="shared" ca="1" si="188"/>
        <v>8.3049989434279999E-3</v>
      </c>
    </row>
    <row r="6617" spans="7:8" x14ac:dyDescent="0.3">
      <c r="G6617">
        <v>6610</v>
      </c>
      <c r="H6617">
        <f t="shared" ca="1" si="188"/>
        <v>-1.7959161837037187E-2</v>
      </c>
    </row>
    <row r="6618" spans="7:8" x14ac:dyDescent="0.3">
      <c r="G6618">
        <v>6611</v>
      </c>
      <c r="H6618">
        <f t="shared" ca="1" si="188"/>
        <v>1.1432700945387481E-2</v>
      </c>
    </row>
    <row r="6619" spans="7:8" x14ac:dyDescent="0.3">
      <c r="G6619">
        <v>6612</v>
      </c>
      <c r="H6619">
        <f t="shared" ca="1" si="188"/>
        <v>1.4660421833076243E-2</v>
      </c>
    </row>
    <row r="6620" spans="7:8" x14ac:dyDescent="0.3">
      <c r="G6620">
        <v>6613</v>
      </c>
      <c r="H6620">
        <f t="shared" ca="1" si="188"/>
        <v>-4.0645018380476773E-2</v>
      </c>
    </row>
    <row r="6621" spans="7:8" x14ac:dyDescent="0.3">
      <c r="G6621">
        <v>6614</v>
      </c>
      <c r="H6621">
        <f t="shared" ca="1" si="188"/>
        <v>1.0915543710573492E-2</v>
      </c>
    </row>
    <row r="6622" spans="7:8" x14ac:dyDescent="0.3">
      <c r="G6622">
        <v>6615</v>
      </c>
      <c r="H6622">
        <f t="shared" ca="1" si="188"/>
        <v>-4.0635573621886547E-3</v>
      </c>
    </row>
    <row r="6623" spans="7:8" x14ac:dyDescent="0.3">
      <c r="G6623">
        <v>6616</v>
      </c>
      <c r="H6623">
        <f t="shared" ca="1" si="188"/>
        <v>2.1573194205986861E-3</v>
      </c>
    </row>
    <row r="6624" spans="7:8" x14ac:dyDescent="0.3">
      <c r="G6624">
        <v>6617</v>
      </c>
      <c r="H6624">
        <f t="shared" ca="1" si="188"/>
        <v>-4.7656446404636579E-2</v>
      </c>
    </row>
    <row r="6625" spans="7:8" x14ac:dyDescent="0.3">
      <c r="G6625">
        <v>6618</v>
      </c>
      <c r="H6625">
        <f t="shared" ca="1" si="188"/>
        <v>3.5249234160970803E-2</v>
      </c>
    </row>
    <row r="6626" spans="7:8" x14ac:dyDescent="0.3">
      <c r="G6626">
        <v>6619</v>
      </c>
      <c r="H6626">
        <f t="shared" ca="1" si="188"/>
        <v>3.8969287764174153E-2</v>
      </c>
    </row>
    <row r="6627" spans="7:8" x14ac:dyDescent="0.3">
      <c r="G6627">
        <v>6620</v>
      </c>
      <c r="H6627">
        <f t="shared" ca="1" si="188"/>
        <v>2.0818524307440005E-2</v>
      </c>
    </row>
    <row r="6628" spans="7:8" x14ac:dyDescent="0.3">
      <c r="G6628">
        <v>6621</v>
      </c>
      <c r="H6628">
        <f t="shared" ca="1" si="188"/>
        <v>-1.6638066997967015E-2</v>
      </c>
    </row>
    <row r="6629" spans="7:8" x14ac:dyDescent="0.3">
      <c r="G6629">
        <v>6622</v>
      </c>
      <c r="H6629">
        <f t="shared" ca="1" si="188"/>
        <v>4.5385925662988894E-2</v>
      </c>
    </row>
    <row r="6630" spans="7:8" x14ac:dyDescent="0.3">
      <c r="G6630">
        <v>6623</v>
      </c>
      <c r="H6630">
        <f t="shared" ca="1" si="188"/>
        <v>1.1720217098861282E-2</v>
      </c>
    </row>
    <row r="6631" spans="7:8" x14ac:dyDescent="0.3">
      <c r="G6631">
        <v>6624</v>
      </c>
      <c r="H6631">
        <f t="shared" ca="1" si="188"/>
        <v>-1.8714886693523211E-2</v>
      </c>
    </row>
    <row r="6632" spans="7:8" x14ac:dyDescent="0.3">
      <c r="G6632">
        <v>6625</v>
      </c>
      <c r="H6632">
        <f t="shared" ca="1" si="188"/>
        <v>2.4132927701972822E-2</v>
      </c>
    </row>
    <row r="6633" spans="7:8" x14ac:dyDescent="0.3">
      <c r="G6633">
        <v>6626</v>
      </c>
      <c r="H6633">
        <f t="shared" ca="1" si="188"/>
        <v>1.1209240131908754E-2</v>
      </c>
    </row>
    <row r="6634" spans="7:8" x14ac:dyDescent="0.3">
      <c r="G6634">
        <v>6627</v>
      </c>
      <c r="H6634">
        <f t="shared" ca="1" si="188"/>
        <v>-5.3593783441097352E-3</v>
      </c>
    </row>
    <row r="6635" spans="7:8" x14ac:dyDescent="0.3">
      <c r="G6635">
        <v>6628</v>
      </c>
      <c r="H6635">
        <f t="shared" ca="1" si="188"/>
        <v>9.0064658567610794E-4</v>
      </c>
    </row>
    <row r="6636" spans="7:8" x14ac:dyDescent="0.3">
      <c r="G6636">
        <v>6629</v>
      </c>
      <c r="H6636">
        <f t="shared" ca="1" si="188"/>
        <v>1.2683010466786415E-3</v>
      </c>
    </row>
    <row r="6637" spans="7:8" x14ac:dyDescent="0.3">
      <c r="G6637">
        <v>6630</v>
      </c>
      <c r="H6637">
        <f t="shared" ca="1" si="188"/>
        <v>2.8242084026164647E-2</v>
      </c>
    </row>
    <row r="6638" spans="7:8" x14ac:dyDescent="0.3">
      <c r="G6638">
        <v>6631</v>
      </c>
      <c r="H6638">
        <f t="shared" ca="1" si="188"/>
        <v>1.1189805466646136E-2</v>
      </c>
    </row>
    <row r="6639" spans="7:8" x14ac:dyDescent="0.3">
      <c r="G6639">
        <v>6632</v>
      </c>
      <c r="H6639">
        <f t="shared" ca="1" si="188"/>
        <v>-3.5641369469773587E-2</v>
      </c>
    </row>
    <row r="6640" spans="7:8" x14ac:dyDescent="0.3">
      <c r="G6640">
        <v>6633</v>
      </c>
      <c r="H6640">
        <f t="shared" ca="1" si="188"/>
        <v>-8.594147989258609E-3</v>
      </c>
    </row>
    <row r="6641" spans="7:8" x14ac:dyDescent="0.3">
      <c r="G6641">
        <v>6634</v>
      </c>
      <c r="H6641">
        <f t="shared" ca="1" si="188"/>
        <v>2.3299416902345049E-2</v>
      </c>
    </row>
    <row r="6642" spans="7:8" x14ac:dyDescent="0.3">
      <c r="G6642">
        <v>6635</v>
      </c>
      <c r="H6642">
        <f t="shared" ca="1" si="188"/>
        <v>-7.1582738983401806E-3</v>
      </c>
    </row>
    <row r="6643" spans="7:8" x14ac:dyDescent="0.3">
      <c r="G6643">
        <v>6636</v>
      </c>
      <c r="H6643">
        <f t="shared" ca="1" si="188"/>
        <v>2.7018781298653732E-3</v>
      </c>
    </row>
    <row r="6644" spans="7:8" x14ac:dyDescent="0.3">
      <c r="G6644">
        <v>6637</v>
      </c>
      <c r="H6644">
        <f t="shared" ca="1" si="188"/>
        <v>-1.207182561862518E-2</v>
      </c>
    </row>
    <row r="6645" spans="7:8" x14ac:dyDescent="0.3">
      <c r="G6645">
        <v>6638</v>
      </c>
      <c r="H6645">
        <f t="shared" ca="1" si="188"/>
        <v>2.5504165778120043E-2</v>
      </c>
    </row>
    <row r="6646" spans="7:8" x14ac:dyDescent="0.3">
      <c r="G6646">
        <v>6639</v>
      </c>
      <c r="H6646">
        <f t="shared" ca="1" si="188"/>
        <v>-3.6402980483579435E-2</v>
      </c>
    </row>
    <row r="6647" spans="7:8" x14ac:dyDescent="0.3">
      <c r="G6647">
        <v>6640</v>
      </c>
      <c r="H6647">
        <f t="shared" ca="1" si="188"/>
        <v>-2.8728958505409141E-3</v>
      </c>
    </row>
    <row r="6648" spans="7:8" x14ac:dyDescent="0.3">
      <c r="G6648">
        <v>6641</v>
      </c>
      <c r="H6648">
        <f t="shared" ca="1" si="188"/>
        <v>3.4506386719928032E-3</v>
      </c>
    </row>
    <row r="6649" spans="7:8" x14ac:dyDescent="0.3">
      <c r="G6649">
        <v>6642</v>
      </c>
      <c r="H6649">
        <f t="shared" ca="1" si="188"/>
        <v>-2.3176697202533323E-2</v>
      </c>
    </row>
    <row r="6650" spans="7:8" x14ac:dyDescent="0.3">
      <c r="G6650">
        <v>6643</v>
      </c>
      <c r="H6650">
        <f t="shared" ca="1" si="188"/>
        <v>3.4887644083863842E-2</v>
      </c>
    </row>
    <row r="6651" spans="7:8" x14ac:dyDescent="0.3">
      <c r="G6651">
        <v>6644</v>
      </c>
      <c r="H6651">
        <f t="shared" ca="1" si="188"/>
        <v>-3.2245258519422802E-2</v>
      </c>
    </row>
    <row r="6652" spans="7:8" x14ac:dyDescent="0.3">
      <c r="G6652">
        <v>6645</v>
      </c>
      <c r="H6652">
        <f t="shared" ca="1" si="188"/>
        <v>-1.3429072260324651E-2</v>
      </c>
    </row>
    <row r="6653" spans="7:8" x14ac:dyDescent="0.3">
      <c r="G6653">
        <v>6646</v>
      </c>
      <c r="H6653">
        <f t="shared" ca="1" si="188"/>
        <v>-2.32525862607062E-3</v>
      </c>
    </row>
    <row r="6654" spans="7:8" x14ac:dyDescent="0.3">
      <c r="G6654">
        <v>6647</v>
      </c>
      <c r="H6654">
        <f t="shared" ca="1" si="188"/>
        <v>4.8327435985590136E-3</v>
      </c>
    </row>
    <row r="6655" spans="7:8" x14ac:dyDescent="0.3">
      <c r="G6655">
        <v>6648</v>
      </c>
      <c r="H6655">
        <f t="shared" ca="1" si="188"/>
        <v>1.944599512917437E-2</v>
      </c>
    </row>
    <row r="6656" spans="7:8" x14ac:dyDescent="0.3">
      <c r="G6656">
        <v>6649</v>
      </c>
      <c r="H6656">
        <f t="shared" ca="1" si="188"/>
        <v>-1.0433442248859188E-2</v>
      </c>
    </row>
    <row r="6657" spans="7:8" x14ac:dyDescent="0.3">
      <c r="G6657">
        <v>6650</v>
      </c>
      <c r="H6657">
        <f t="shared" ca="1" si="188"/>
        <v>-3.4175393895170846E-2</v>
      </c>
    </row>
    <row r="6658" spans="7:8" x14ac:dyDescent="0.3">
      <c r="G6658">
        <v>6651</v>
      </c>
      <c r="H6658">
        <f t="shared" ca="1" si="188"/>
        <v>3.0545254235194941E-2</v>
      </c>
    </row>
    <row r="6659" spans="7:8" x14ac:dyDescent="0.3">
      <c r="G6659">
        <v>6652</v>
      </c>
      <c r="H6659">
        <f t="shared" ca="1" si="188"/>
        <v>1.2604010929273202E-2</v>
      </c>
    </row>
    <row r="6660" spans="7:8" x14ac:dyDescent="0.3">
      <c r="G6660">
        <v>6653</v>
      </c>
      <c r="H6660">
        <f t="shared" ca="1" si="188"/>
        <v>1.2149679736403064E-2</v>
      </c>
    </row>
    <row r="6661" spans="7:8" x14ac:dyDescent="0.3">
      <c r="G6661">
        <v>6654</v>
      </c>
      <c r="H6661">
        <f t="shared" ca="1" si="188"/>
        <v>1.3383291510809057E-2</v>
      </c>
    </row>
    <row r="6662" spans="7:8" x14ac:dyDescent="0.3">
      <c r="G6662">
        <v>6655</v>
      </c>
      <c r="H6662">
        <f t="shared" ca="1" si="188"/>
        <v>2.2735142846195676E-2</v>
      </c>
    </row>
    <row r="6663" spans="7:8" x14ac:dyDescent="0.3">
      <c r="G6663">
        <v>6656</v>
      </c>
      <c r="H6663">
        <f t="shared" ca="1" si="188"/>
        <v>-1.2113868831648264E-2</v>
      </c>
    </row>
    <row r="6664" spans="7:8" x14ac:dyDescent="0.3">
      <c r="G6664">
        <v>6657</v>
      </c>
      <c r="H6664">
        <f t="shared" ca="1" si="188"/>
        <v>-6.3921644462446971E-3</v>
      </c>
    </row>
    <row r="6665" spans="7:8" x14ac:dyDescent="0.3">
      <c r="G6665">
        <v>6658</v>
      </c>
      <c r="H6665">
        <f t="shared" ref="H6665:H6728" ca="1" si="189">_xlfn.NORM.INV(RAND(),N$10,N$11)</f>
        <v>-7.5775281541388259E-3</v>
      </c>
    </row>
    <row r="6666" spans="7:8" x14ac:dyDescent="0.3">
      <c r="G6666">
        <v>6659</v>
      </c>
      <c r="H6666">
        <f t="shared" ca="1" si="189"/>
        <v>3.1387694606075787E-2</v>
      </c>
    </row>
    <row r="6667" spans="7:8" x14ac:dyDescent="0.3">
      <c r="G6667">
        <v>6660</v>
      </c>
      <c r="H6667">
        <f t="shared" ca="1" si="189"/>
        <v>-2.4539156172498154E-2</v>
      </c>
    </row>
    <row r="6668" spans="7:8" x14ac:dyDescent="0.3">
      <c r="G6668">
        <v>6661</v>
      </c>
      <c r="H6668">
        <f t="shared" ca="1" si="189"/>
        <v>3.5938885452507313E-2</v>
      </c>
    </row>
    <row r="6669" spans="7:8" x14ac:dyDescent="0.3">
      <c r="G6669">
        <v>6662</v>
      </c>
      <c r="H6669">
        <f t="shared" ca="1" si="189"/>
        <v>2.8389308168814673E-2</v>
      </c>
    </row>
    <row r="6670" spans="7:8" x14ac:dyDescent="0.3">
      <c r="G6670">
        <v>6663</v>
      </c>
      <c r="H6670">
        <f t="shared" ca="1" si="189"/>
        <v>1.5089659436632298E-2</v>
      </c>
    </row>
    <row r="6671" spans="7:8" x14ac:dyDescent="0.3">
      <c r="G6671">
        <v>6664</v>
      </c>
      <c r="H6671">
        <f t="shared" ca="1" si="189"/>
        <v>-2.9634045566767662E-2</v>
      </c>
    </row>
    <row r="6672" spans="7:8" x14ac:dyDescent="0.3">
      <c r="G6672">
        <v>6665</v>
      </c>
      <c r="H6672">
        <f t="shared" ca="1" si="189"/>
        <v>-1.6803241978130459E-2</v>
      </c>
    </row>
    <row r="6673" spans="7:8" x14ac:dyDescent="0.3">
      <c r="G6673">
        <v>6666</v>
      </c>
      <c r="H6673">
        <f t="shared" ca="1" si="189"/>
        <v>-1.6927066862798528E-2</v>
      </c>
    </row>
    <row r="6674" spans="7:8" x14ac:dyDescent="0.3">
      <c r="G6674">
        <v>6667</v>
      </c>
      <c r="H6674">
        <f t="shared" ca="1" si="189"/>
        <v>9.2824707216412304E-3</v>
      </c>
    </row>
    <row r="6675" spans="7:8" x14ac:dyDescent="0.3">
      <c r="G6675">
        <v>6668</v>
      </c>
      <c r="H6675">
        <f t="shared" ca="1" si="189"/>
        <v>-5.7964126968009584E-4</v>
      </c>
    </row>
    <row r="6676" spans="7:8" x14ac:dyDescent="0.3">
      <c r="G6676">
        <v>6669</v>
      </c>
      <c r="H6676">
        <f t="shared" ca="1" si="189"/>
        <v>-2.3675256723824658E-3</v>
      </c>
    </row>
    <row r="6677" spans="7:8" x14ac:dyDescent="0.3">
      <c r="G6677">
        <v>6670</v>
      </c>
      <c r="H6677">
        <f t="shared" ca="1" si="189"/>
        <v>1.581378856461323E-2</v>
      </c>
    </row>
    <row r="6678" spans="7:8" x14ac:dyDescent="0.3">
      <c r="G6678">
        <v>6671</v>
      </c>
      <c r="H6678">
        <f t="shared" ca="1" si="189"/>
        <v>8.5182229323744023E-3</v>
      </c>
    </row>
    <row r="6679" spans="7:8" x14ac:dyDescent="0.3">
      <c r="G6679">
        <v>6672</v>
      </c>
      <c r="H6679">
        <f t="shared" ca="1" si="189"/>
        <v>2.1328156111756508E-2</v>
      </c>
    </row>
    <row r="6680" spans="7:8" x14ac:dyDescent="0.3">
      <c r="G6680">
        <v>6673</v>
      </c>
      <c r="H6680">
        <f t="shared" ca="1" si="189"/>
        <v>4.1613508098590386E-3</v>
      </c>
    </row>
    <row r="6681" spans="7:8" x14ac:dyDescent="0.3">
      <c r="G6681">
        <v>6674</v>
      </c>
      <c r="H6681">
        <f t="shared" ca="1" si="189"/>
        <v>-1.6611385130937212E-2</v>
      </c>
    </row>
    <row r="6682" spans="7:8" x14ac:dyDescent="0.3">
      <c r="G6682">
        <v>6675</v>
      </c>
      <c r="H6682">
        <f t="shared" ca="1" si="189"/>
        <v>-3.1702980548678268E-2</v>
      </c>
    </row>
    <row r="6683" spans="7:8" x14ac:dyDescent="0.3">
      <c r="G6683">
        <v>6676</v>
      </c>
      <c r="H6683">
        <f t="shared" ca="1" si="189"/>
        <v>2.1852999033326815E-2</v>
      </c>
    </row>
    <row r="6684" spans="7:8" x14ac:dyDescent="0.3">
      <c r="G6684">
        <v>6677</v>
      </c>
      <c r="H6684">
        <f t="shared" ca="1" si="189"/>
        <v>-5.0680163066374748E-3</v>
      </c>
    </row>
    <row r="6685" spans="7:8" x14ac:dyDescent="0.3">
      <c r="G6685">
        <v>6678</v>
      </c>
      <c r="H6685">
        <f t="shared" ca="1" si="189"/>
        <v>-1.237838727003427E-2</v>
      </c>
    </row>
    <row r="6686" spans="7:8" x14ac:dyDescent="0.3">
      <c r="G6686">
        <v>6679</v>
      </c>
      <c r="H6686">
        <f t="shared" ca="1" si="189"/>
        <v>1.3101418151807667E-2</v>
      </c>
    </row>
    <row r="6687" spans="7:8" x14ac:dyDescent="0.3">
      <c r="G6687">
        <v>6680</v>
      </c>
      <c r="H6687">
        <f t="shared" ca="1" si="189"/>
        <v>-1.038896315019452E-3</v>
      </c>
    </row>
    <row r="6688" spans="7:8" x14ac:dyDescent="0.3">
      <c r="G6688">
        <v>6681</v>
      </c>
      <c r="H6688">
        <f t="shared" ca="1" si="189"/>
        <v>1.4114493783463952E-2</v>
      </c>
    </row>
    <row r="6689" spans="7:8" x14ac:dyDescent="0.3">
      <c r="G6689">
        <v>6682</v>
      </c>
      <c r="H6689">
        <f t="shared" ca="1" si="189"/>
        <v>2.0811726712856127E-2</v>
      </c>
    </row>
    <row r="6690" spans="7:8" x14ac:dyDescent="0.3">
      <c r="G6690">
        <v>6683</v>
      </c>
      <c r="H6690">
        <f t="shared" ca="1" si="189"/>
        <v>1.6125324449844242E-3</v>
      </c>
    </row>
    <row r="6691" spans="7:8" x14ac:dyDescent="0.3">
      <c r="G6691">
        <v>6684</v>
      </c>
      <c r="H6691">
        <f t="shared" ca="1" si="189"/>
        <v>-5.011079326343066E-2</v>
      </c>
    </row>
    <row r="6692" spans="7:8" x14ac:dyDescent="0.3">
      <c r="G6692">
        <v>6685</v>
      </c>
      <c r="H6692">
        <f t="shared" ca="1" si="189"/>
        <v>1.1208568118308535E-2</v>
      </c>
    </row>
    <row r="6693" spans="7:8" x14ac:dyDescent="0.3">
      <c r="G6693">
        <v>6686</v>
      </c>
      <c r="H6693">
        <f t="shared" ca="1" si="189"/>
        <v>3.4502407010668756E-2</v>
      </c>
    </row>
    <row r="6694" spans="7:8" x14ac:dyDescent="0.3">
      <c r="G6694">
        <v>6687</v>
      </c>
      <c r="H6694">
        <f t="shared" ca="1" si="189"/>
        <v>-1.3586459234030401E-2</v>
      </c>
    </row>
    <row r="6695" spans="7:8" x14ac:dyDescent="0.3">
      <c r="G6695">
        <v>6688</v>
      </c>
      <c r="H6695">
        <f t="shared" ca="1" si="189"/>
        <v>7.468169076610548E-3</v>
      </c>
    </row>
    <row r="6696" spans="7:8" x14ac:dyDescent="0.3">
      <c r="G6696">
        <v>6689</v>
      </c>
      <c r="H6696">
        <f t="shared" ca="1" si="189"/>
        <v>2.4213570958204842E-2</v>
      </c>
    </row>
    <row r="6697" spans="7:8" x14ac:dyDescent="0.3">
      <c r="G6697">
        <v>6690</v>
      </c>
      <c r="H6697">
        <f t="shared" ca="1" si="189"/>
        <v>1.4556340073717273E-2</v>
      </c>
    </row>
    <row r="6698" spans="7:8" x14ac:dyDescent="0.3">
      <c r="G6698">
        <v>6691</v>
      </c>
      <c r="H6698">
        <f t="shared" ca="1" si="189"/>
        <v>-2.5101249277076118E-2</v>
      </c>
    </row>
    <row r="6699" spans="7:8" x14ac:dyDescent="0.3">
      <c r="G6699">
        <v>6692</v>
      </c>
      <c r="H6699">
        <f t="shared" ca="1" si="189"/>
        <v>-9.0617952429872216E-3</v>
      </c>
    </row>
    <row r="6700" spans="7:8" x14ac:dyDescent="0.3">
      <c r="G6700">
        <v>6693</v>
      </c>
      <c r="H6700">
        <f t="shared" ca="1" si="189"/>
        <v>-7.5433135737436466E-3</v>
      </c>
    </row>
    <row r="6701" spans="7:8" x14ac:dyDescent="0.3">
      <c r="G6701">
        <v>6694</v>
      </c>
      <c r="H6701">
        <f t="shared" ca="1" si="189"/>
        <v>5.1483752046547551E-2</v>
      </c>
    </row>
    <row r="6702" spans="7:8" x14ac:dyDescent="0.3">
      <c r="G6702">
        <v>6695</v>
      </c>
      <c r="H6702">
        <f t="shared" ca="1" si="189"/>
        <v>-1.1121654445530615E-3</v>
      </c>
    </row>
    <row r="6703" spans="7:8" x14ac:dyDescent="0.3">
      <c r="G6703">
        <v>6696</v>
      </c>
      <c r="H6703">
        <f t="shared" ca="1" si="189"/>
        <v>-4.483802050747665E-2</v>
      </c>
    </row>
    <row r="6704" spans="7:8" x14ac:dyDescent="0.3">
      <c r="G6704">
        <v>6697</v>
      </c>
      <c r="H6704">
        <f t="shared" ca="1" si="189"/>
        <v>-6.5748486027504506E-4</v>
      </c>
    </row>
    <row r="6705" spans="7:8" x14ac:dyDescent="0.3">
      <c r="G6705">
        <v>6698</v>
      </c>
      <c r="H6705">
        <f t="shared" ca="1" si="189"/>
        <v>-1.7010522941315834E-3</v>
      </c>
    </row>
    <row r="6706" spans="7:8" x14ac:dyDescent="0.3">
      <c r="G6706">
        <v>6699</v>
      </c>
      <c r="H6706">
        <f t="shared" ca="1" si="189"/>
        <v>8.9003444890052401E-3</v>
      </c>
    </row>
    <row r="6707" spans="7:8" x14ac:dyDescent="0.3">
      <c r="G6707">
        <v>6700</v>
      </c>
      <c r="H6707">
        <f t="shared" ca="1" si="189"/>
        <v>2.451367249975188E-3</v>
      </c>
    </row>
    <row r="6708" spans="7:8" x14ac:dyDescent="0.3">
      <c r="G6708">
        <v>6701</v>
      </c>
      <c r="H6708">
        <f t="shared" ca="1" si="189"/>
        <v>1.085341415132058E-2</v>
      </c>
    </row>
    <row r="6709" spans="7:8" x14ac:dyDescent="0.3">
      <c r="G6709">
        <v>6702</v>
      </c>
      <c r="H6709">
        <f t="shared" ca="1" si="189"/>
        <v>-2.7862433539289994E-2</v>
      </c>
    </row>
    <row r="6710" spans="7:8" x14ac:dyDescent="0.3">
      <c r="G6710">
        <v>6703</v>
      </c>
      <c r="H6710">
        <f t="shared" ca="1" si="189"/>
        <v>-2.0263466187662432E-2</v>
      </c>
    </row>
    <row r="6711" spans="7:8" x14ac:dyDescent="0.3">
      <c r="G6711">
        <v>6704</v>
      </c>
      <c r="H6711">
        <f t="shared" ca="1" si="189"/>
        <v>-3.9578658796440486E-2</v>
      </c>
    </row>
    <row r="6712" spans="7:8" x14ac:dyDescent="0.3">
      <c r="G6712">
        <v>6705</v>
      </c>
      <c r="H6712">
        <f t="shared" ca="1" si="189"/>
        <v>-5.7119513407452374E-3</v>
      </c>
    </row>
    <row r="6713" spans="7:8" x14ac:dyDescent="0.3">
      <c r="G6713">
        <v>6706</v>
      </c>
      <c r="H6713">
        <f t="shared" ca="1" si="189"/>
        <v>1.1218040539048768E-3</v>
      </c>
    </row>
    <row r="6714" spans="7:8" x14ac:dyDescent="0.3">
      <c r="G6714">
        <v>6707</v>
      </c>
      <c r="H6714">
        <f t="shared" ca="1" si="189"/>
        <v>-3.729520303662004E-4</v>
      </c>
    </row>
    <row r="6715" spans="7:8" x14ac:dyDescent="0.3">
      <c r="G6715">
        <v>6708</v>
      </c>
      <c r="H6715">
        <f t="shared" ca="1" si="189"/>
        <v>-1.944446953317323E-2</v>
      </c>
    </row>
    <row r="6716" spans="7:8" x14ac:dyDescent="0.3">
      <c r="G6716">
        <v>6709</v>
      </c>
      <c r="H6716">
        <f t="shared" ca="1" si="189"/>
        <v>4.1673580946065811E-2</v>
      </c>
    </row>
    <row r="6717" spans="7:8" x14ac:dyDescent="0.3">
      <c r="G6717">
        <v>6710</v>
      </c>
      <c r="H6717">
        <f t="shared" ca="1" si="189"/>
        <v>7.4730643252384028E-3</v>
      </c>
    </row>
    <row r="6718" spans="7:8" x14ac:dyDescent="0.3">
      <c r="G6718">
        <v>6711</v>
      </c>
      <c r="H6718">
        <f t="shared" ca="1" si="189"/>
        <v>2.3755567080222081E-2</v>
      </c>
    </row>
    <row r="6719" spans="7:8" x14ac:dyDescent="0.3">
      <c r="G6719">
        <v>6712</v>
      </c>
      <c r="H6719">
        <f t="shared" ca="1" si="189"/>
        <v>1.4220398365018958E-2</v>
      </c>
    </row>
    <row r="6720" spans="7:8" x14ac:dyDescent="0.3">
      <c r="G6720">
        <v>6713</v>
      </c>
      <c r="H6720">
        <f t="shared" ca="1" si="189"/>
        <v>-5.6495772428037001E-3</v>
      </c>
    </row>
    <row r="6721" spans="7:8" x14ac:dyDescent="0.3">
      <c r="G6721">
        <v>6714</v>
      </c>
      <c r="H6721">
        <f t="shared" ca="1" si="189"/>
        <v>2.9358198243550591E-3</v>
      </c>
    </row>
    <row r="6722" spans="7:8" x14ac:dyDescent="0.3">
      <c r="G6722">
        <v>6715</v>
      </c>
      <c r="H6722">
        <f t="shared" ca="1" si="189"/>
        <v>4.5670083215057847E-3</v>
      </c>
    </row>
    <row r="6723" spans="7:8" x14ac:dyDescent="0.3">
      <c r="G6723">
        <v>6716</v>
      </c>
      <c r="H6723">
        <f t="shared" ca="1" si="189"/>
        <v>-2.8292586548742879E-3</v>
      </c>
    </row>
    <row r="6724" spans="7:8" x14ac:dyDescent="0.3">
      <c r="G6724">
        <v>6717</v>
      </c>
      <c r="H6724">
        <f t="shared" ca="1" si="189"/>
        <v>-3.4258034622658411E-2</v>
      </c>
    </row>
    <row r="6725" spans="7:8" x14ac:dyDescent="0.3">
      <c r="G6725">
        <v>6718</v>
      </c>
      <c r="H6725">
        <f t="shared" ca="1" si="189"/>
        <v>5.7991796448084096E-3</v>
      </c>
    </row>
    <row r="6726" spans="7:8" x14ac:dyDescent="0.3">
      <c r="G6726">
        <v>6719</v>
      </c>
      <c r="H6726">
        <f t="shared" ca="1" si="189"/>
        <v>-6.2424408216339485E-3</v>
      </c>
    </row>
    <row r="6727" spans="7:8" x14ac:dyDescent="0.3">
      <c r="G6727">
        <v>6720</v>
      </c>
      <c r="H6727">
        <f t="shared" ca="1" si="189"/>
        <v>-2.2167659201018985E-2</v>
      </c>
    </row>
    <row r="6728" spans="7:8" x14ac:dyDescent="0.3">
      <c r="G6728">
        <v>6721</v>
      </c>
      <c r="H6728">
        <f t="shared" ca="1" si="189"/>
        <v>-1.7321753926968917E-2</v>
      </c>
    </row>
    <row r="6729" spans="7:8" x14ac:dyDescent="0.3">
      <c r="G6729">
        <v>6722</v>
      </c>
      <c r="H6729">
        <f t="shared" ref="H6729:H6792" ca="1" si="190">_xlfn.NORM.INV(RAND(),N$10,N$11)</f>
        <v>-7.7439667137052829E-4</v>
      </c>
    </row>
    <row r="6730" spans="7:8" x14ac:dyDescent="0.3">
      <c r="G6730">
        <v>6723</v>
      </c>
      <c r="H6730">
        <f t="shared" ca="1" si="190"/>
        <v>1.1244893737650315E-2</v>
      </c>
    </row>
    <row r="6731" spans="7:8" x14ac:dyDescent="0.3">
      <c r="G6731">
        <v>6724</v>
      </c>
      <c r="H6731">
        <f t="shared" ca="1" si="190"/>
        <v>8.5019617604433322E-3</v>
      </c>
    </row>
    <row r="6732" spans="7:8" x14ac:dyDescent="0.3">
      <c r="G6732">
        <v>6725</v>
      </c>
      <c r="H6732">
        <f t="shared" ca="1" si="190"/>
        <v>3.5763949238368294E-2</v>
      </c>
    </row>
    <row r="6733" spans="7:8" x14ac:dyDescent="0.3">
      <c r="G6733">
        <v>6726</v>
      </c>
      <c r="H6733">
        <f t="shared" ca="1" si="190"/>
        <v>8.5958413258772947E-4</v>
      </c>
    </row>
    <row r="6734" spans="7:8" x14ac:dyDescent="0.3">
      <c r="G6734">
        <v>6727</v>
      </c>
      <c r="H6734">
        <f t="shared" ca="1" si="190"/>
        <v>3.1106309659105474E-2</v>
      </c>
    </row>
    <row r="6735" spans="7:8" x14ac:dyDescent="0.3">
      <c r="G6735">
        <v>6728</v>
      </c>
      <c r="H6735">
        <f t="shared" ca="1" si="190"/>
        <v>1.9897240500798545E-2</v>
      </c>
    </row>
    <row r="6736" spans="7:8" x14ac:dyDescent="0.3">
      <c r="G6736">
        <v>6729</v>
      </c>
      <c r="H6736">
        <f t="shared" ca="1" si="190"/>
        <v>6.9212927874488057E-3</v>
      </c>
    </row>
    <row r="6737" spans="7:8" x14ac:dyDescent="0.3">
      <c r="G6737">
        <v>6730</v>
      </c>
      <c r="H6737">
        <f t="shared" ca="1" si="190"/>
        <v>5.2644733918018036E-2</v>
      </c>
    </row>
    <row r="6738" spans="7:8" x14ac:dyDescent="0.3">
      <c r="G6738">
        <v>6731</v>
      </c>
      <c r="H6738">
        <f t="shared" ca="1" si="190"/>
        <v>1.8937020035063146E-2</v>
      </c>
    </row>
    <row r="6739" spans="7:8" x14ac:dyDescent="0.3">
      <c r="G6739">
        <v>6732</v>
      </c>
      <c r="H6739">
        <f t="shared" ca="1" si="190"/>
        <v>9.1291158910612735E-3</v>
      </c>
    </row>
    <row r="6740" spans="7:8" x14ac:dyDescent="0.3">
      <c r="G6740">
        <v>6733</v>
      </c>
      <c r="H6740">
        <f t="shared" ca="1" si="190"/>
        <v>7.8831321004147401E-3</v>
      </c>
    </row>
    <row r="6741" spans="7:8" x14ac:dyDescent="0.3">
      <c r="G6741">
        <v>6734</v>
      </c>
      <c r="H6741">
        <f t="shared" ca="1" si="190"/>
        <v>2.609117150816891E-2</v>
      </c>
    </row>
    <row r="6742" spans="7:8" x14ac:dyDescent="0.3">
      <c r="G6742">
        <v>6735</v>
      </c>
      <c r="H6742">
        <f t="shared" ca="1" si="190"/>
        <v>4.1664865477177598E-2</v>
      </c>
    </row>
    <row r="6743" spans="7:8" x14ac:dyDescent="0.3">
      <c r="G6743">
        <v>6736</v>
      </c>
      <c r="H6743">
        <f t="shared" ca="1" si="190"/>
        <v>-3.2398354853846865E-2</v>
      </c>
    </row>
    <row r="6744" spans="7:8" x14ac:dyDescent="0.3">
      <c r="G6744">
        <v>6737</v>
      </c>
      <c r="H6744">
        <f t="shared" ca="1" si="190"/>
        <v>1.7834229071403272E-2</v>
      </c>
    </row>
    <row r="6745" spans="7:8" x14ac:dyDescent="0.3">
      <c r="G6745">
        <v>6738</v>
      </c>
      <c r="H6745">
        <f t="shared" ca="1" si="190"/>
        <v>-5.3145355284175223E-2</v>
      </c>
    </row>
    <row r="6746" spans="7:8" x14ac:dyDescent="0.3">
      <c r="G6746">
        <v>6739</v>
      </c>
      <c r="H6746">
        <f t="shared" ca="1" si="190"/>
        <v>-1.5750062456429334E-2</v>
      </c>
    </row>
    <row r="6747" spans="7:8" x14ac:dyDescent="0.3">
      <c r="G6747">
        <v>6740</v>
      </c>
      <c r="H6747">
        <f t="shared" ca="1" si="190"/>
        <v>2.774658653209424E-2</v>
      </c>
    </row>
    <row r="6748" spans="7:8" x14ac:dyDescent="0.3">
      <c r="G6748">
        <v>6741</v>
      </c>
      <c r="H6748">
        <f t="shared" ca="1" si="190"/>
        <v>-6.9082581247005082E-3</v>
      </c>
    </row>
    <row r="6749" spans="7:8" x14ac:dyDescent="0.3">
      <c r="G6749">
        <v>6742</v>
      </c>
      <c r="H6749">
        <f t="shared" ca="1" si="190"/>
        <v>-5.808244464970351E-3</v>
      </c>
    </row>
    <row r="6750" spans="7:8" x14ac:dyDescent="0.3">
      <c r="G6750">
        <v>6743</v>
      </c>
      <c r="H6750">
        <f t="shared" ca="1" si="190"/>
        <v>2.0505482075702623E-3</v>
      </c>
    </row>
    <row r="6751" spans="7:8" x14ac:dyDescent="0.3">
      <c r="G6751">
        <v>6744</v>
      </c>
      <c r="H6751">
        <f t="shared" ca="1" si="190"/>
        <v>5.7592231997161012E-3</v>
      </c>
    </row>
    <row r="6752" spans="7:8" x14ac:dyDescent="0.3">
      <c r="G6752">
        <v>6745</v>
      </c>
      <c r="H6752">
        <f t="shared" ca="1" si="190"/>
        <v>-8.4273630993720455E-4</v>
      </c>
    </row>
    <row r="6753" spans="7:8" x14ac:dyDescent="0.3">
      <c r="G6753">
        <v>6746</v>
      </c>
      <c r="H6753">
        <f t="shared" ca="1" si="190"/>
        <v>1.5184979283024428E-2</v>
      </c>
    </row>
    <row r="6754" spans="7:8" x14ac:dyDescent="0.3">
      <c r="G6754">
        <v>6747</v>
      </c>
      <c r="H6754">
        <f t="shared" ca="1" si="190"/>
        <v>8.9451272795430855E-3</v>
      </c>
    </row>
    <row r="6755" spans="7:8" x14ac:dyDescent="0.3">
      <c r="G6755">
        <v>6748</v>
      </c>
      <c r="H6755">
        <f t="shared" ca="1" si="190"/>
        <v>2.8772794663731435E-2</v>
      </c>
    </row>
    <row r="6756" spans="7:8" x14ac:dyDescent="0.3">
      <c r="G6756">
        <v>6749</v>
      </c>
      <c r="H6756">
        <f t="shared" ca="1" si="190"/>
        <v>2.1891019675263777E-2</v>
      </c>
    </row>
    <row r="6757" spans="7:8" x14ac:dyDescent="0.3">
      <c r="G6757">
        <v>6750</v>
      </c>
      <c r="H6757">
        <f t="shared" ca="1" si="190"/>
        <v>1.2502496936771423E-2</v>
      </c>
    </row>
    <row r="6758" spans="7:8" x14ac:dyDescent="0.3">
      <c r="G6758">
        <v>6751</v>
      </c>
      <c r="H6758">
        <f t="shared" ca="1" si="190"/>
        <v>1.6829008656589813E-2</v>
      </c>
    </row>
    <row r="6759" spans="7:8" x14ac:dyDescent="0.3">
      <c r="G6759">
        <v>6752</v>
      </c>
      <c r="H6759">
        <f t="shared" ca="1" si="190"/>
        <v>3.2915815577002142E-4</v>
      </c>
    </row>
    <row r="6760" spans="7:8" x14ac:dyDescent="0.3">
      <c r="G6760">
        <v>6753</v>
      </c>
      <c r="H6760">
        <f t="shared" ca="1" si="190"/>
        <v>6.5668347458936321E-3</v>
      </c>
    </row>
    <row r="6761" spans="7:8" x14ac:dyDescent="0.3">
      <c r="G6761">
        <v>6754</v>
      </c>
      <c r="H6761">
        <f t="shared" ca="1" si="190"/>
        <v>-3.8731512160818181E-2</v>
      </c>
    </row>
    <row r="6762" spans="7:8" x14ac:dyDescent="0.3">
      <c r="G6762">
        <v>6755</v>
      </c>
      <c r="H6762">
        <f t="shared" ca="1" si="190"/>
        <v>1.3661221337281586E-2</v>
      </c>
    </row>
    <row r="6763" spans="7:8" x14ac:dyDescent="0.3">
      <c r="G6763">
        <v>6756</v>
      </c>
      <c r="H6763">
        <f t="shared" ca="1" si="190"/>
        <v>5.6237283418388968E-2</v>
      </c>
    </row>
    <row r="6764" spans="7:8" x14ac:dyDescent="0.3">
      <c r="G6764">
        <v>6757</v>
      </c>
      <c r="H6764">
        <f t="shared" ca="1" si="190"/>
        <v>-9.4941006478934629E-3</v>
      </c>
    </row>
    <row r="6765" spans="7:8" x14ac:dyDescent="0.3">
      <c r="G6765">
        <v>6758</v>
      </c>
      <c r="H6765">
        <f t="shared" ca="1" si="190"/>
        <v>2.6282333039834554E-2</v>
      </c>
    </row>
    <row r="6766" spans="7:8" x14ac:dyDescent="0.3">
      <c r="G6766">
        <v>6759</v>
      </c>
      <c r="H6766">
        <f t="shared" ca="1" si="190"/>
        <v>1.1245126215745853E-2</v>
      </c>
    </row>
    <row r="6767" spans="7:8" x14ac:dyDescent="0.3">
      <c r="G6767">
        <v>6760</v>
      </c>
      <c r="H6767">
        <f t="shared" ca="1" si="190"/>
        <v>-8.1458652753121051E-5</v>
      </c>
    </row>
    <row r="6768" spans="7:8" x14ac:dyDescent="0.3">
      <c r="G6768">
        <v>6761</v>
      </c>
      <c r="H6768">
        <f t="shared" ca="1" si="190"/>
        <v>-1.3550011589813591E-2</v>
      </c>
    </row>
    <row r="6769" spans="7:8" x14ac:dyDescent="0.3">
      <c r="G6769">
        <v>6762</v>
      </c>
      <c r="H6769">
        <f t="shared" ca="1" si="190"/>
        <v>3.0153635253948118E-2</v>
      </c>
    </row>
    <row r="6770" spans="7:8" x14ac:dyDescent="0.3">
      <c r="G6770">
        <v>6763</v>
      </c>
      <c r="H6770">
        <f t="shared" ca="1" si="190"/>
        <v>1.6487144955345291E-2</v>
      </c>
    </row>
    <row r="6771" spans="7:8" x14ac:dyDescent="0.3">
      <c r="G6771">
        <v>6764</v>
      </c>
      <c r="H6771">
        <f t="shared" ca="1" si="190"/>
        <v>-5.7045806106640506E-2</v>
      </c>
    </row>
    <row r="6772" spans="7:8" x14ac:dyDescent="0.3">
      <c r="G6772">
        <v>6765</v>
      </c>
      <c r="H6772">
        <f t="shared" ca="1" si="190"/>
        <v>1.0648496049611385E-2</v>
      </c>
    </row>
    <row r="6773" spans="7:8" x14ac:dyDescent="0.3">
      <c r="G6773">
        <v>6766</v>
      </c>
      <c r="H6773">
        <f t="shared" ca="1" si="190"/>
        <v>1.4564235355098886E-2</v>
      </c>
    </row>
    <row r="6774" spans="7:8" x14ac:dyDescent="0.3">
      <c r="G6774">
        <v>6767</v>
      </c>
      <c r="H6774">
        <f t="shared" ca="1" si="190"/>
        <v>-2.3504160590940727E-2</v>
      </c>
    </row>
    <row r="6775" spans="7:8" x14ac:dyDescent="0.3">
      <c r="G6775">
        <v>6768</v>
      </c>
      <c r="H6775">
        <f t="shared" ca="1" si="190"/>
        <v>3.2437330097647828E-2</v>
      </c>
    </row>
    <row r="6776" spans="7:8" x14ac:dyDescent="0.3">
      <c r="G6776">
        <v>6769</v>
      </c>
      <c r="H6776">
        <f t="shared" ca="1" si="190"/>
        <v>8.0948619850442251E-3</v>
      </c>
    </row>
    <row r="6777" spans="7:8" x14ac:dyDescent="0.3">
      <c r="G6777">
        <v>6770</v>
      </c>
      <c r="H6777">
        <f t="shared" ca="1" si="190"/>
        <v>-3.5019207285778717E-2</v>
      </c>
    </row>
    <row r="6778" spans="7:8" x14ac:dyDescent="0.3">
      <c r="G6778">
        <v>6771</v>
      </c>
      <c r="H6778">
        <f t="shared" ca="1" si="190"/>
        <v>3.8551851958181721E-3</v>
      </c>
    </row>
    <row r="6779" spans="7:8" x14ac:dyDescent="0.3">
      <c r="G6779">
        <v>6772</v>
      </c>
      <c r="H6779">
        <f t="shared" ca="1" si="190"/>
        <v>-2.0818811601281228E-3</v>
      </c>
    </row>
    <row r="6780" spans="7:8" x14ac:dyDescent="0.3">
      <c r="G6780">
        <v>6773</v>
      </c>
      <c r="H6780">
        <f t="shared" ca="1" si="190"/>
        <v>-7.0701644515881882E-3</v>
      </c>
    </row>
    <row r="6781" spans="7:8" x14ac:dyDescent="0.3">
      <c r="G6781">
        <v>6774</v>
      </c>
      <c r="H6781">
        <f t="shared" ca="1" si="190"/>
        <v>-1.940954282932664E-2</v>
      </c>
    </row>
    <row r="6782" spans="7:8" x14ac:dyDescent="0.3">
      <c r="G6782">
        <v>6775</v>
      </c>
      <c r="H6782">
        <f t="shared" ca="1" si="190"/>
        <v>6.268267350309252E-2</v>
      </c>
    </row>
    <row r="6783" spans="7:8" x14ac:dyDescent="0.3">
      <c r="G6783">
        <v>6776</v>
      </c>
      <c r="H6783">
        <f t="shared" ca="1" si="190"/>
        <v>2.248844311305038E-3</v>
      </c>
    </row>
    <row r="6784" spans="7:8" x14ac:dyDescent="0.3">
      <c r="G6784">
        <v>6777</v>
      </c>
      <c r="H6784">
        <f t="shared" ca="1" si="190"/>
        <v>4.4560311797690638E-4</v>
      </c>
    </row>
    <row r="6785" spans="7:8" x14ac:dyDescent="0.3">
      <c r="G6785">
        <v>6778</v>
      </c>
      <c r="H6785">
        <f t="shared" ca="1" si="190"/>
        <v>3.5949594212312024E-2</v>
      </c>
    </row>
    <row r="6786" spans="7:8" x14ac:dyDescent="0.3">
      <c r="G6786">
        <v>6779</v>
      </c>
      <c r="H6786">
        <f t="shared" ca="1" si="190"/>
        <v>-1.7704447896811071E-2</v>
      </c>
    </row>
    <row r="6787" spans="7:8" x14ac:dyDescent="0.3">
      <c r="G6787">
        <v>6780</v>
      </c>
      <c r="H6787">
        <f t="shared" ca="1" si="190"/>
        <v>-3.8445465128605812E-2</v>
      </c>
    </row>
    <row r="6788" spans="7:8" x14ac:dyDescent="0.3">
      <c r="G6788">
        <v>6781</v>
      </c>
      <c r="H6788">
        <f t="shared" ca="1" si="190"/>
        <v>-4.5458671766865161E-2</v>
      </c>
    </row>
    <row r="6789" spans="7:8" x14ac:dyDescent="0.3">
      <c r="G6789">
        <v>6782</v>
      </c>
      <c r="H6789">
        <f t="shared" ca="1" si="190"/>
        <v>5.9002075856984908E-3</v>
      </c>
    </row>
    <row r="6790" spans="7:8" x14ac:dyDescent="0.3">
      <c r="G6790">
        <v>6783</v>
      </c>
      <c r="H6790">
        <f t="shared" ca="1" si="190"/>
        <v>4.6484256853800011E-2</v>
      </c>
    </row>
    <row r="6791" spans="7:8" x14ac:dyDescent="0.3">
      <c r="G6791">
        <v>6784</v>
      </c>
      <c r="H6791">
        <f t="shared" ca="1" si="190"/>
        <v>2.1796023973344882E-2</v>
      </c>
    </row>
    <row r="6792" spans="7:8" x14ac:dyDescent="0.3">
      <c r="G6792">
        <v>6785</v>
      </c>
      <c r="H6792">
        <f t="shared" ca="1" si="190"/>
        <v>-1.9239970884405162E-2</v>
      </c>
    </row>
    <row r="6793" spans="7:8" x14ac:dyDescent="0.3">
      <c r="G6793">
        <v>6786</v>
      </c>
      <c r="H6793">
        <f t="shared" ref="H6793:H6856" ca="1" si="191">_xlfn.NORM.INV(RAND(),N$10,N$11)</f>
        <v>6.6142044944233445E-3</v>
      </c>
    </row>
    <row r="6794" spans="7:8" x14ac:dyDescent="0.3">
      <c r="G6794">
        <v>6787</v>
      </c>
      <c r="H6794">
        <f t="shared" ca="1" si="191"/>
        <v>3.2970408178730343E-2</v>
      </c>
    </row>
    <row r="6795" spans="7:8" x14ac:dyDescent="0.3">
      <c r="G6795">
        <v>6788</v>
      </c>
      <c r="H6795">
        <f t="shared" ca="1" si="191"/>
        <v>1.6433232084064907E-2</v>
      </c>
    </row>
    <row r="6796" spans="7:8" x14ac:dyDescent="0.3">
      <c r="G6796">
        <v>6789</v>
      </c>
      <c r="H6796">
        <f t="shared" ca="1" si="191"/>
        <v>1.6577027805091789E-2</v>
      </c>
    </row>
    <row r="6797" spans="7:8" x14ac:dyDescent="0.3">
      <c r="G6797">
        <v>6790</v>
      </c>
      <c r="H6797">
        <f t="shared" ca="1" si="191"/>
        <v>2.6159134101867858E-2</v>
      </c>
    </row>
    <row r="6798" spans="7:8" x14ac:dyDescent="0.3">
      <c r="G6798">
        <v>6791</v>
      </c>
      <c r="H6798">
        <f t="shared" ca="1" si="191"/>
        <v>3.7931355168476122E-2</v>
      </c>
    </row>
    <row r="6799" spans="7:8" x14ac:dyDescent="0.3">
      <c r="G6799">
        <v>6792</v>
      </c>
      <c r="H6799">
        <f t="shared" ca="1" si="191"/>
        <v>-2.2745306635606334E-3</v>
      </c>
    </row>
    <row r="6800" spans="7:8" x14ac:dyDescent="0.3">
      <c r="G6800">
        <v>6793</v>
      </c>
      <c r="H6800">
        <f t="shared" ca="1" si="191"/>
        <v>-8.5603083032625357E-3</v>
      </c>
    </row>
    <row r="6801" spans="7:8" x14ac:dyDescent="0.3">
      <c r="G6801">
        <v>6794</v>
      </c>
      <c r="H6801">
        <f t="shared" ca="1" si="191"/>
        <v>-2.5135412577176511E-2</v>
      </c>
    </row>
    <row r="6802" spans="7:8" x14ac:dyDescent="0.3">
      <c r="G6802">
        <v>6795</v>
      </c>
      <c r="H6802">
        <f t="shared" ca="1" si="191"/>
        <v>-1.7540174306816335E-2</v>
      </c>
    </row>
    <row r="6803" spans="7:8" x14ac:dyDescent="0.3">
      <c r="G6803">
        <v>6796</v>
      </c>
      <c r="H6803">
        <f t="shared" ca="1" si="191"/>
        <v>-2.2300273137756232E-2</v>
      </c>
    </row>
    <row r="6804" spans="7:8" x14ac:dyDescent="0.3">
      <c r="G6804">
        <v>6797</v>
      </c>
      <c r="H6804">
        <f t="shared" ca="1" si="191"/>
        <v>2.9283461201726396E-2</v>
      </c>
    </row>
    <row r="6805" spans="7:8" x14ac:dyDescent="0.3">
      <c r="G6805">
        <v>6798</v>
      </c>
      <c r="H6805">
        <f t="shared" ca="1" si="191"/>
        <v>3.3314247055740619E-2</v>
      </c>
    </row>
    <row r="6806" spans="7:8" x14ac:dyDescent="0.3">
      <c r="G6806">
        <v>6799</v>
      </c>
      <c r="H6806">
        <f t="shared" ca="1" si="191"/>
        <v>2.5019338317954068E-2</v>
      </c>
    </row>
    <row r="6807" spans="7:8" x14ac:dyDescent="0.3">
      <c r="G6807">
        <v>6800</v>
      </c>
      <c r="H6807">
        <f t="shared" ca="1" si="191"/>
        <v>-4.636515216598476E-3</v>
      </c>
    </row>
    <row r="6808" spans="7:8" x14ac:dyDescent="0.3">
      <c r="G6808">
        <v>6801</v>
      </c>
      <c r="H6808">
        <f t="shared" ca="1" si="191"/>
        <v>-6.3840696241154607E-4</v>
      </c>
    </row>
    <row r="6809" spans="7:8" x14ac:dyDescent="0.3">
      <c r="G6809">
        <v>6802</v>
      </c>
      <c r="H6809">
        <f t="shared" ca="1" si="191"/>
        <v>1.2009686567847656E-2</v>
      </c>
    </row>
    <row r="6810" spans="7:8" x14ac:dyDescent="0.3">
      <c r="G6810">
        <v>6803</v>
      </c>
      <c r="H6810">
        <f t="shared" ca="1" si="191"/>
        <v>1.9778753223305889E-3</v>
      </c>
    </row>
    <row r="6811" spans="7:8" x14ac:dyDescent="0.3">
      <c r="G6811">
        <v>6804</v>
      </c>
      <c r="H6811">
        <f t="shared" ca="1" si="191"/>
        <v>5.1343296829432707E-2</v>
      </c>
    </row>
    <row r="6812" spans="7:8" x14ac:dyDescent="0.3">
      <c r="G6812">
        <v>6805</v>
      </c>
      <c r="H6812">
        <f t="shared" ca="1" si="191"/>
        <v>1.3391414323810453E-3</v>
      </c>
    </row>
    <row r="6813" spans="7:8" x14ac:dyDescent="0.3">
      <c r="G6813">
        <v>6806</v>
      </c>
      <c r="H6813">
        <f t="shared" ca="1" si="191"/>
        <v>-1.6475290037696169E-2</v>
      </c>
    </row>
    <row r="6814" spans="7:8" x14ac:dyDescent="0.3">
      <c r="G6814">
        <v>6807</v>
      </c>
      <c r="H6814">
        <f t="shared" ca="1" si="191"/>
        <v>-1.3196890556043728E-2</v>
      </c>
    </row>
    <row r="6815" spans="7:8" x14ac:dyDescent="0.3">
      <c r="G6815">
        <v>6808</v>
      </c>
      <c r="H6815">
        <f t="shared" ca="1" si="191"/>
        <v>2.7975543262936044E-3</v>
      </c>
    </row>
    <row r="6816" spans="7:8" x14ac:dyDescent="0.3">
      <c r="G6816">
        <v>6809</v>
      </c>
      <c r="H6816">
        <f t="shared" ca="1" si="191"/>
        <v>4.5522426586638853E-3</v>
      </c>
    </row>
    <row r="6817" spans="7:8" x14ac:dyDescent="0.3">
      <c r="G6817">
        <v>6810</v>
      </c>
      <c r="H6817">
        <f t="shared" ca="1" si="191"/>
        <v>-4.9402004824959629E-3</v>
      </c>
    </row>
    <row r="6818" spans="7:8" x14ac:dyDescent="0.3">
      <c r="G6818">
        <v>6811</v>
      </c>
      <c r="H6818">
        <f t="shared" ca="1" si="191"/>
        <v>8.7424931578438444E-3</v>
      </c>
    </row>
    <row r="6819" spans="7:8" x14ac:dyDescent="0.3">
      <c r="G6819">
        <v>6812</v>
      </c>
      <c r="H6819">
        <f t="shared" ca="1" si="191"/>
        <v>2.3802660248469283E-2</v>
      </c>
    </row>
    <row r="6820" spans="7:8" x14ac:dyDescent="0.3">
      <c r="G6820">
        <v>6813</v>
      </c>
      <c r="H6820">
        <f t="shared" ca="1" si="191"/>
        <v>-5.8322069527466502E-3</v>
      </c>
    </row>
    <row r="6821" spans="7:8" x14ac:dyDescent="0.3">
      <c r="G6821">
        <v>6814</v>
      </c>
      <c r="H6821">
        <f t="shared" ca="1" si="191"/>
        <v>-1.3494935342395799E-2</v>
      </c>
    </row>
    <row r="6822" spans="7:8" x14ac:dyDescent="0.3">
      <c r="G6822">
        <v>6815</v>
      </c>
      <c r="H6822">
        <f t="shared" ca="1" si="191"/>
        <v>8.866742091709295E-3</v>
      </c>
    </row>
    <row r="6823" spans="7:8" x14ac:dyDescent="0.3">
      <c r="G6823">
        <v>6816</v>
      </c>
      <c r="H6823">
        <f t="shared" ca="1" si="191"/>
        <v>2.1655975931944071E-2</v>
      </c>
    </row>
    <row r="6824" spans="7:8" x14ac:dyDescent="0.3">
      <c r="G6824">
        <v>6817</v>
      </c>
      <c r="H6824">
        <f t="shared" ca="1" si="191"/>
        <v>-2.5808260793720703E-2</v>
      </c>
    </row>
    <row r="6825" spans="7:8" x14ac:dyDescent="0.3">
      <c r="G6825">
        <v>6818</v>
      </c>
      <c r="H6825">
        <f t="shared" ca="1" si="191"/>
        <v>5.6152354760611251E-3</v>
      </c>
    </row>
    <row r="6826" spans="7:8" x14ac:dyDescent="0.3">
      <c r="G6826">
        <v>6819</v>
      </c>
      <c r="H6826">
        <f t="shared" ca="1" si="191"/>
        <v>-1.8822818354120825E-2</v>
      </c>
    </row>
    <row r="6827" spans="7:8" x14ac:dyDescent="0.3">
      <c r="G6827">
        <v>6820</v>
      </c>
      <c r="H6827">
        <f t="shared" ca="1" si="191"/>
        <v>1.9612705532576141E-2</v>
      </c>
    </row>
    <row r="6828" spans="7:8" x14ac:dyDescent="0.3">
      <c r="G6828">
        <v>6821</v>
      </c>
      <c r="H6828">
        <f t="shared" ca="1" si="191"/>
        <v>-9.4320074552303595E-3</v>
      </c>
    </row>
    <row r="6829" spans="7:8" x14ac:dyDescent="0.3">
      <c r="G6829">
        <v>6822</v>
      </c>
      <c r="H6829">
        <f t="shared" ca="1" si="191"/>
        <v>-1.6939817800971507E-3</v>
      </c>
    </row>
    <row r="6830" spans="7:8" x14ac:dyDescent="0.3">
      <c r="G6830">
        <v>6823</v>
      </c>
      <c r="H6830">
        <f t="shared" ca="1" si="191"/>
        <v>3.0187713970490113E-2</v>
      </c>
    </row>
    <row r="6831" spans="7:8" x14ac:dyDescent="0.3">
      <c r="G6831">
        <v>6824</v>
      </c>
      <c r="H6831">
        <f t="shared" ca="1" si="191"/>
        <v>5.5417519486532459E-2</v>
      </c>
    </row>
    <row r="6832" spans="7:8" x14ac:dyDescent="0.3">
      <c r="G6832">
        <v>6825</v>
      </c>
      <c r="H6832">
        <f t="shared" ca="1" si="191"/>
        <v>3.1743774798224014E-3</v>
      </c>
    </row>
    <row r="6833" spans="7:8" x14ac:dyDescent="0.3">
      <c r="G6833">
        <v>6826</v>
      </c>
      <c r="H6833">
        <f t="shared" ca="1" si="191"/>
        <v>-5.4518117119280958E-2</v>
      </c>
    </row>
    <row r="6834" spans="7:8" x14ac:dyDescent="0.3">
      <c r="G6834">
        <v>6827</v>
      </c>
      <c r="H6834">
        <f t="shared" ca="1" si="191"/>
        <v>9.7513418172844417E-3</v>
      </c>
    </row>
    <row r="6835" spans="7:8" x14ac:dyDescent="0.3">
      <c r="G6835">
        <v>6828</v>
      </c>
      <c r="H6835">
        <f t="shared" ca="1" si="191"/>
        <v>9.4325189460026937E-3</v>
      </c>
    </row>
    <row r="6836" spans="7:8" x14ac:dyDescent="0.3">
      <c r="G6836">
        <v>6829</v>
      </c>
      <c r="H6836">
        <f t="shared" ca="1" si="191"/>
        <v>2.3263194559657887E-2</v>
      </c>
    </row>
    <row r="6837" spans="7:8" x14ac:dyDescent="0.3">
      <c r="G6837">
        <v>6830</v>
      </c>
      <c r="H6837">
        <f t="shared" ca="1" si="191"/>
        <v>4.1462958216540689E-2</v>
      </c>
    </row>
    <row r="6838" spans="7:8" x14ac:dyDescent="0.3">
      <c r="G6838">
        <v>6831</v>
      </c>
      <c r="H6838">
        <f t="shared" ca="1" si="191"/>
        <v>3.900840874110581E-2</v>
      </c>
    </row>
    <row r="6839" spans="7:8" x14ac:dyDescent="0.3">
      <c r="G6839">
        <v>6832</v>
      </c>
      <c r="H6839">
        <f t="shared" ca="1" si="191"/>
        <v>-4.3368258390961241E-3</v>
      </c>
    </row>
    <row r="6840" spans="7:8" x14ac:dyDescent="0.3">
      <c r="G6840">
        <v>6833</v>
      </c>
      <c r="H6840">
        <f t="shared" ca="1" si="191"/>
        <v>-1.1241118430318841E-2</v>
      </c>
    </row>
    <row r="6841" spans="7:8" x14ac:dyDescent="0.3">
      <c r="G6841">
        <v>6834</v>
      </c>
      <c r="H6841">
        <f t="shared" ca="1" si="191"/>
        <v>1.6155209141621055E-2</v>
      </c>
    </row>
    <row r="6842" spans="7:8" x14ac:dyDescent="0.3">
      <c r="G6842">
        <v>6835</v>
      </c>
      <c r="H6842">
        <f t="shared" ca="1" si="191"/>
        <v>6.1302480741841754E-2</v>
      </c>
    </row>
    <row r="6843" spans="7:8" x14ac:dyDescent="0.3">
      <c r="G6843">
        <v>6836</v>
      </c>
      <c r="H6843">
        <f t="shared" ca="1" si="191"/>
        <v>2.1071156018150766E-5</v>
      </c>
    </row>
    <row r="6844" spans="7:8" x14ac:dyDescent="0.3">
      <c r="G6844">
        <v>6837</v>
      </c>
      <c r="H6844">
        <f t="shared" ca="1" si="191"/>
        <v>-6.26480842485684E-3</v>
      </c>
    </row>
    <row r="6845" spans="7:8" x14ac:dyDescent="0.3">
      <c r="G6845">
        <v>6838</v>
      </c>
      <c r="H6845">
        <f t="shared" ca="1" si="191"/>
        <v>-2.3701621980176221E-2</v>
      </c>
    </row>
    <row r="6846" spans="7:8" x14ac:dyDescent="0.3">
      <c r="G6846">
        <v>6839</v>
      </c>
      <c r="H6846">
        <f t="shared" ca="1" si="191"/>
        <v>-2.2824938055850653E-2</v>
      </c>
    </row>
    <row r="6847" spans="7:8" x14ac:dyDescent="0.3">
      <c r="G6847">
        <v>6840</v>
      </c>
      <c r="H6847">
        <f t="shared" ca="1" si="191"/>
        <v>-1.7283728672328719E-2</v>
      </c>
    </row>
    <row r="6848" spans="7:8" x14ac:dyDescent="0.3">
      <c r="G6848">
        <v>6841</v>
      </c>
      <c r="H6848">
        <f t="shared" ca="1" si="191"/>
        <v>2.3002347888399326E-3</v>
      </c>
    </row>
    <row r="6849" spans="7:8" x14ac:dyDescent="0.3">
      <c r="G6849">
        <v>6842</v>
      </c>
      <c r="H6849">
        <f t="shared" ca="1" si="191"/>
        <v>-4.1862062145772705E-3</v>
      </c>
    </row>
    <row r="6850" spans="7:8" x14ac:dyDescent="0.3">
      <c r="G6850">
        <v>6843</v>
      </c>
      <c r="H6850">
        <f t="shared" ca="1" si="191"/>
        <v>1.8139720057630984E-3</v>
      </c>
    </row>
    <row r="6851" spans="7:8" x14ac:dyDescent="0.3">
      <c r="G6851">
        <v>6844</v>
      </c>
      <c r="H6851">
        <f t="shared" ca="1" si="191"/>
        <v>-8.1925983624323712E-4</v>
      </c>
    </row>
    <row r="6852" spans="7:8" x14ac:dyDescent="0.3">
      <c r="G6852">
        <v>6845</v>
      </c>
      <c r="H6852">
        <f t="shared" ca="1" si="191"/>
        <v>-1.4849721199913513E-3</v>
      </c>
    </row>
    <row r="6853" spans="7:8" x14ac:dyDescent="0.3">
      <c r="G6853">
        <v>6846</v>
      </c>
      <c r="H6853">
        <f t="shared" ca="1" si="191"/>
        <v>-3.1060787393917839E-2</v>
      </c>
    </row>
    <row r="6854" spans="7:8" x14ac:dyDescent="0.3">
      <c r="G6854">
        <v>6847</v>
      </c>
      <c r="H6854">
        <f t="shared" ca="1" si="191"/>
        <v>3.1736717344596412E-2</v>
      </c>
    </row>
    <row r="6855" spans="7:8" x14ac:dyDescent="0.3">
      <c r="G6855">
        <v>6848</v>
      </c>
      <c r="H6855">
        <f t="shared" ca="1" si="191"/>
        <v>-5.2871170365825244E-3</v>
      </c>
    </row>
    <row r="6856" spans="7:8" x14ac:dyDescent="0.3">
      <c r="G6856">
        <v>6849</v>
      </c>
      <c r="H6856">
        <f t="shared" ca="1" si="191"/>
        <v>-1.2912368784372606E-2</v>
      </c>
    </row>
    <row r="6857" spans="7:8" x14ac:dyDescent="0.3">
      <c r="G6857">
        <v>6850</v>
      </c>
      <c r="H6857">
        <f t="shared" ref="H6857:H6920" ca="1" si="192">_xlfn.NORM.INV(RAND(),N$10,N$11)</f>
        <v>1.1120703575252293E-2</v>
      </c>
    </row>
    <row r="6858" spans="7:8" x14ac:dyDescent="0.3">
      <c r="G6858">
        <v>6851</v>
      </c>
      <c r="H6858">
        <f t="shared" ca="1" si="192"/>
        <v>-5.3410135913486666E-3</v>
      </c>
    </row>
    <row r="6859" spans="7:8" x14ac:dyDescent="0.3">
      <c r="G6859">
        <v>6852</v>
      </c>
      <c r="H6859">
        <f t="shared" ca="1" si="192"/>
        <v>-1.4862154866919393E-2</v>
      </c>
    </row>
    <row r="6860" spans="7:8" x14ac:dyDescent="0.3">
      <c r="G6860">
        <v>6853</v>
      </c>
      <c r="H6860">
        <f t="shared" ca="1" si="192"/>
        <v>-2.9117225272569797E-2</v>
      </c>
    </row>
    <row r="6861" spans="7:8" x14ac:dyDescent="0.3">
      <c r="G6861">
        <v>6854</v>
      </c>
      <c r="H6861">
        <f t="shared" ca="1" si="192"/>
        <v>5.3859868112913281E-3</v>
      </c>
    </row>
    <row r="6862" spans="7:8" x14ac:dyDescent="0.3">
      <c r="G6862">
        <v>6855</v>
      </c>
      <c r="H6862">
        <f t="shared" ca="1" si="192"/>
        <v>1.5310851740783921E-3</v>
      </c>
    </row>
    <row r="6863" spans="7:8" x14ac:dyDescent="0.3">
      <c r="G6863">
        <v>6856</v>
      </c>
      <c r="H6863">
        <f t="shared" ca="1" si="192"/>
        <v>-1.1394056065603123E-2</v>
      </c>
    </row>
    <row r="6864" spans="7:8" x14ac:dyDescent="0.3">
      <c r="G6864">
        <v>6857</v>
      </c>
      <c r="H6864">
        <f t="shared" ca="1" si="192"/>
        <v>-5.5527854360208954E-4</v>
      </c>
    </row>
    <row r="6865" spans="7:8" x14ac:dyDescent="0.3">
      <c r="G6865">
        <v>6858</v>
      </c>
      <c r="H6865">
        <f t="shared" ca="1" si="192"/>
        <v>-1.7910796057839358E-2</v>
      </c>
    </row>
    <row r="6866" spans="7:8" x14ac:dyDescent="0.3">
      <c r="G6866">
        <v>6859</v>
      </c>
      <c r="H6866">
        <f t="shared" ca="1" si="192"/>
        <v>2.3162884133897103E-2</v>
      </c>
    </row>
    <row r="6867" spans="7:8" x14ac:dyDescent="0.3">
      <c r="G6867">
        <v>6860</v>
      </c>
      <c r="H6867">
        <f t="shared" ca="1" si="192"/>
        <v>-3.9760213860324882E-4</v>
      </c>
    </row>
    <row r="6868" spans="7:8" x14ac:dyDescent="0.3">
      <c r="G6868">
        <v>6861</v>
      </c>
      <c r="H6868">
        <f t="shared" ca="1" si="192"/>
        <v>-1.3719807402292391E-2</v>
      </c>
    </row>
    <row r="6869" spans="7:8" x14ac:dyDescent="0.3">
      <c r="G6869">
        <v>6862</v>
      </c>
      <c r="H6869">
        <f t="shared" ca="1" si="192"/>
        <v>-5.4134364623764836E-2</v>
      </c>
    </row>
    <row r="6870" spans="7:8" x14ac:dyDescent="0.3">
      <c r="G6870">
        <v>6863</v>
      </c>
      <c r="H6870">
        <f t="shared" ca="1" si="192"/>
        <v>-1.8355088801854921E-2</v>
      </c>
    </row>
    <row r="6871" spans="7:8" x14ac:dyDescent="0.3">
      <c r="G6871">
        <v>6864</v>
      </c>
      <c r="H6871">
        <f t="shared" ca="1" si="192"/>
        <v>-4.937586141389649E-3</v>
      </c>
    </row>
    <row r="6872" spans="7:8" x14ac:dyDescent="0.3">
      <c r="G6872">
        <v>6865</v>
      </c>
      <c r="H6872">
        <f t="shared" ca="1" si="192"/>
        <v>2.2772030819620655E-2</v>
      </c>
    </row>
    <row r="6873" spans="7:8" x14ac:dyDescent="0.3">
      <c r="G6873">
        <v>6866</v>
      </c>
      <c r="H6873">
        <f t="shared" ca="1" si="192"/>
        <v>1.6896837507303929E-2</v>
      </c>
    </row>
    <row r="6874" spans="7:8" x14ac:dyDescent="0.3">
      <c r="G6874">
        <v>6867</v>
      </c>
      <c r="H6874">
        <f t="shared" ca="1" si="192"/>
        <v>1.3572219991464393E-2</v>
      </c>
    </row>
    <row r="6875" spans="7:8" x14ac:dyDescent="0.3">
      <c r="G6875">
        <v>6868</v>
      </c>
      <c r="H6875">
        <f t="shared" ca="1" si="192"/>
        <v>1.6314899691040701E-2</v>
      </c>
    </row>
    <row r="6876" spans="7:8" x14ac:dyDescent="0.3">
      <c r="G6876">
        <v>6869</v>
      </c>
      <c r="H6876">
        <f t="shared" ca="1" si="192"/>
        <v>-2.2377198221287975E-2</v>
      </c>
    </row>
    <row r="6877" spans="7:8" x14ac:dyDescent="0.3">
      <c r="G6877">
        <v>6870</v>
      </c>
      <c r="H6877">
        <f t="shared" ca="1" si="192"/>
        <v>-4.0398207814144695E-2</v>
      </c>
    </row>
    <row r="6878" spans="7:8" x14ac:dyDescent="0.3">
      <c r="G6878">
        <v>6871</v>
      </c>
      <c r="H6878">
        <f t="shared" ca="1" si="192"/>
        <v>-1.9268621535285798E-2</v>
      </c>
    </row>
    <row r="6879" spans="7:8" x14ac:dyDescent="0.3">
      <c r="G6879">
        <v>6872</v>
      </c>
      <c r="H6879">
        <f t="shared" ca="1" si="192"/>
        <v>-5.4325165756485556E-2</v>
      </c>
    </row>
    <row r="6880" spans="7:8" x14ac:dyDescent="0.3">
      <c r="G6880">
        <v>6873</v>
      </c>
      <c r="H6880">
        <f t="shared" ca="1" si="192"/>
        <v>-5.3478447389717472E-2</v>
      </c>
    </row>
    <row r="6881" spans="7:8" x14ac:dyDescent="0.3">
      <c r="G6881">
        <v>6874</v>
      </c>
      <c r="H6881">
        <f t="shared" ca="1" si="192"/>
        <v>2.1137766463812383E-2</v>
      </c>
    </row>
    <row r="6882" spans="7:8" x14ac:dyDescent="0.3">
      <c r="G6882">
        <v>6875</v>
      </c>
      <c r="H6882">
        <f t="shared" ca="1" si="192"/>
        <v>-3.068809327487532E-2</v>
      </c>
    </row>
    <row r="6883" spans="7:8" x14ac:dyDescent="0.3">
      <c r="G6883">
        <v>6876</v>
      </c>
      <c r="H6883">
        <f t="shared" ca="1" si="192"/>
        <v>-1.3648727306879598E-2</v>
      </c>
    </row>
    <row r="6884" spans="7:8" x14ac:dyDescent="0.3">
      <c r="G6884">
        <v>6877</v>
      </c>
      <c r="H6884">
        <f t="shared" ca="1" si="192"/>
        <v>-1.240719087821076E-2</v>
      </c>
    </row>
    <row r="6885" spans="7:8" x14ac:dyDescent="0.3">
      <c r="G6885">
        <v>6878</v>
      </c>
      <c r="H6885">
        <f t="shared" ca="1" si="192"/>
        <v>3.1997517016320353E-3</v>
      </c>
    </row>
    <row r="6886" spans="7:8" x14ac:dyDescent="0.3">
      <c r="G6886">
        <v>6879</v>
      </c>
      <c r="H6886">
        <f t="shared" ca="1" si="192"/>
        <v>-7.3453181318201008E-3</v>
      </c>
    </row>
    <row r="6887" spans="7:8" x14ac:dyDescent="0.3">
      <c r="G6887">
        <v>6880</v>
      </c>
      <c r="H6887">
        <f t="shared" ca="1" si="192"/>
        <v>3.6364196774221952E-2</v>
      </c>
    </row>
    <row r="6888" spans="7:8" x14ac:dyDescent="0.3">
      <c r="G6888">
        <v>6881</v>
      </c>
      <c r="H6888">
        <f t="shared" ca="1" si="192"/>
        <v>3.0019285763861533E-3</v>
      </c>
    </row>
    <row r="6889" spans="7:8" x14ac:dyDescent="0.3">
      <c r="G6889">
        <v>6882</v>
      </c>
      <c r="H6889">
        <f t="shared" ca="1" si="192"/>
        <v>-7.1183527975908064E-3</v>
      </c>
    </row>
    <row r="6890" spans="7:8" x14ac:dyDescent="0.3">
      <c r="G6890">
        <v>6883</v>
      </c>
      <c r="H6890">
        <f t="shared" ca="1" si="192"/>
        <v>6.4302197833025277E-4</v>
      </c>
    </row>
    <row r="6891" spans="7:8" x14ac:dyDescent="0.3">
      <c r="G6891">
        <v>6884</v>
      </c>
      <c r="H6891">
        <f t="shared" ca="1" si="192"/>
        <v>5.4122910116648222E-2</v>
      </c>
    </row>
    <row r="6892" spans="7:8" x14ac:dyDescent="0.3">
      <c r="G6892">
        <v>6885</v>
      </c>
      <c r="H6892">
        <f t="shared" ca="1" si="192"/>
        <v>-2.1864369349662835E-2</v>
      </c>
    </row>
    <row r="6893" spans="7:8" x14ac:dyDescent="0.3">
      <c r="G6893">
        <v>6886</v>
      </c>
      <c r="H6893">
        <f t="shared" ca="1" si="192"/>
        <v>8.3116212207755905E-3</v>
      </c>
    </row>
    <row r="6894" spans="7:8" x14ac:dyDescent="0.3">
      <c r="G6894">
        <v>6887</v>
      </c>
      <c r="H6894">
        <f t="shared" ca="1" si="192"/>
        <v>-1.1259533858910026E-3</v>
      </c>
    </row>
    <row r="6895" spans="7:8" x14ac:dyDescent="0.3">
      <c r="G6895">
        <v>6888</v>
      </c>
      <c r="H6895">
        <f t="shared" ca="1" si="192"/>
        <v>1.2273507888012996E-2</v>
      </c>
    </row>
    <row r="6896" spans="7:8" x14ac:dyDescent="0.3">
      <c r="G6896">
        <v>6889</v>
      </c>
      <c r="H6896">
        <f t="shared" ca="1" si="192"/>
        <v>2.0576244469801618E-2</v>
      </c>
    </row>
    <row r="6897" spans="7:8" x14ac:dyDescent="0.3">
      <c r="G6897">
        <v>6890</v>
      </c>
      <c r="H6897">
        <f t="shared" ca="1" si="192"/>
        <v>3.5105400873798112E-2</v>
      </c>
    </row>
    <row r="6898" spans="7:8" x14ac:dyDescent="0.3">
      <c r="G6898">
        <v>6891</v>
      </c>
      <c r="H6898">
        <f t="shared" ca="1" si="192"/>
        <v>2.142948487157385E-2</v>
      </c>
    </row>
    <row r="6899" spans="7:8" x14ac:dyDescent="0.3">
      <c r="G6899">
        <v>6892</v>
      </c>
      <c r="H6899">
        <f t="shared" ca="1" si="192"/>
        <v>1.4604680498012602E-2</v>
      </c>
    </row>
    <row r="6900" spans="7:8" x14ac:dyDescent="0.3">
      <c r="G6900">
        <v>6893</v>
      </c>
      <c r="H6900">
        <f t="shared" ca="1" si="192"/>
        <v>2.7260107880212225E-2</v>
      </c>
    </row>
    <row r="6901" spans="7:8" x14ac:dyDescent="0.3">
      <c r="G6901">
        <v>6894</v>
      </c>
      <c r="H6901">
        <f t="shared" ca="1" si="192"/>
        <v>-2.7778016520207827E-2</v>
      </c>
    </row>
    <row r="6902" spans="7:8" x14ac:dyDescent="0.3">
      <c r="G6902">
        <v>6895</v>
      </c>
      <c r="H6902">
        <f t="shared" ca="1" si="192"/>
        <v>-1.2147459089885803E-2</v>
      </c>
    </row>
    <row r="6903" spans="7:8" x14ac:dyDescent="0.3">
      <c r="G6903">
        <v>6896</v>
      </c>
      <c r="H6903">
        <f t="shared" ca="1" si="192"/>
        <v>8.3505003528137785E-3</v>
      </c>
    </row>
    <row r="6904" spans="7:8" x14ac:dyDescent="0.3">
      <c r="G6904">
        <v>6897</v>
      </c>
      <c r="H6904">
        <f t="shared" ca="1" si="192"/>
        <v>-1.2764144815683331E-2</v>
      </c>
    </row>
    <row r="6905" spans="7:8" x14ac:dyDescent="0.3">
      <c r="G6905">
        <v>6898</v>
      </c>
      <c r="H6905">
        <f t="shared" ca="1" si="192"/>
        <v>9.4588554659359413E-3</v>
      </c>
    </row>
    <row r="6906" spans="7:8" x14ac:dyDescent="0.3">
      <c r="G6906">
        <v>6899</v>
      </c>
      <c r="H6906">
        <f t="shared" ca="1" si="192"/>
        <v>-3.2963192314491227E-2</v>
      </c>
    </row>
    <row r="6907" spans="7:8" x14ac:dyDescent="0.3">
      <c r="G6907">
        <v>6900</v>
      </c>
      <c r="H6907">
        <f t="shared" ca="1" si="192"/>
        <v>8.2722870410649688E-3</v>
      </c>
    </row>
    <row r="6908" spans="7:8" x14ac:dyDescent="0.3">
      <c r="G6908">
        <v>6901</v>
      </c>
      <c r="H6908">
        <f t="shared" ca="1" si="192"/>
        <v>2.8839280358105509E-2</v>
      </c>
    </row>
    <row r="6909" spans="7:8" x14ac:dyDescent="0.3">
      <c r="G6909">
        <v>6902</v>
      </c>
      <c r="H6909">
        <f t="shared" ca="1" si="192"/>
        <v>-3.1410773040323581E-2</v>
      </c>
    </row>
    <row r="6910" spans="7:8" x14ac:dyDescent="0.3">
      <c r="G6910">
        <v>6903</v>
      </c>
      <c r="H6910">
        <f t="shared" ca="1" si="192"/>
        <v>-2.2313955470408323E-2</v>
      </c>
    </row>
    <row r="6911" spans="7:8" x14ac:dyDescent="0.3">
      <c r="G6911">
        <v>6904</v>
      </c>
      <c r="H6911">
        <f t="shared" ca="1" si="192"/>
        <v>5.5674366188652735E-3</v>
      </c>
    </row>
    <row r="6912" spans="7:8" x14ac:dyDescent="0.3">
      <c r="G6912">
        <v>6905</v>
      </c>
      <c r="H6912">
        <f t="shared" ca="1" si="192"/>
        <v>-7.7783654965506563E-3</v>
      </c>
    </row>
    <row r="6913" spans="7:8" x14ac:dyDescent="0.3">
      <c r="G6913">
        <v>6906</v>
      </c>
      <c r="H6913">
        <f t="shared" ca="1" si="192"/>
        <v>1.5982374227118696E-2</v>
      </c>
    </row>
    <row r="6914" spans="7:8" x14ac:dyDescent="0.3">
      <c r="G6914">
        <v>6907</v>
      </c>
      <c r="H6914">
        <f t="shared" ca="1" si="192"/>
        <v>-1.2201040820389822E-2</v>
      </c>
    </row>
    <row r="6915" spans="7:8" x14ac:dyDescent="0.3">
      <c r="G6915">
        <v>6908</v>
      </c>
      <c r="H6915">
        <f t="shared" ca="1" si="192"/>
        <v>7.6064798658512425E-3</v>
      </c>
    </row>
    <row r="6916" spans="7:8" x14ac:dyDescent="0.3">
      <c r="G6916">
        <v>6909</v>
      </c>
      <c r="H6916">
        <f t="shared" ca="1" si="192"/>
        <v>4.601505322331078E-2</v>
      </c>
    </row>
    <row r="6917" spans="7:8" x14ac:dyDescent="0.3">
      <c r="G6917">
        <v>6910</v>
      </c>
      <c r="H6917">
        <f t="shared" ca="1" si="192"/>
        <v>-2.6587663481843007E-3</v>
      </c>
    </row>
    <row r="6918" spans="7:8" x14ac:dyDescent="0.3">
      <c r="G6918">
        <v>6911</v>
      </c>
      <c r="H6918">
        <f t="shared" ca="1" si="192"/>
        <v>-5.37504896339688E-2</v>
      </c>
    </row>
    <row r="6919" spans="7:8" x14ac:dyDescent="0.3">
      <c r="G6919">
        <v>6912</v>
      </c>
      <c r="H6919">
        <f t="shared" ca="1" si="192"/>
        <v>3.0137266004237731E-2</v>
      </c>
    </row>
    <row r="6920" spans="7:8" x14ac:dyDescent="0.3">
      <c r="G6920">
        <v>6913</v>
      </c>
      <c r="H6920">
        <f t="shared" ca="1" si="192"/>
        <v>-3.2157023133453123E-2</v>
      </c>
    </row>
    <row r="6921" spans="7:8" x14ac:dyDescent="0.3">
      <c r="G6921">
        <v>6914</v>
      </c>
      <c r="H6921">
        <f t="shared" ref="H6921:H6984" ca="1" si="193">_xlfn.NORM.INV(RAND(),N$10,N$11)</f>
        <v>1.6000635110060238E-2</v>
      </c>
    </row>
    <row r="6922" spans="7:8" x14ac:dyDescent="0.3">
      <c r="G6922">
        <v>6915</v>
      </c>
      <c r="H6922">
        <f t="shared" ca="1" si="193"/>
        <v>8.2657406198702896E-4</v>
      </c>
    </row>
    <row r="6923" spans="7:8" x14ac:dyDescent="0.3">
      <c r="G6923">
        <v>6916</v>
      </c>
      <c r="H6923">
        <f t="shared" ca="1" si="193"/>
        <v>-3.4278769381706743E-2</v>
      </c>
    </row>
    <row r="6924" spans="7:8" x14ac:dyDescent="0.3">
      <c r="G6924">
        <v>6917</v>
      </c>
      <c r="H6924">
        <f t="shared" ca="1" si="193"/>
        <v>3.4954905949993342E-2</v>
      </c>
    </row>
    <row r="6925" spans="7:8" x14ac:dyDescent="0.3">
      <c r="G6925">
        <v>6918</v>
      </c>
      <c r="H6925">
        <f t="shared" ca="1" si="193"/>
        <v>2.6888511924777071E-2</v>
      </c>
    </row>
    <row r="6926" spans="7:8" x14ac:dyDescent="0.3">
      <c r="G6926">
        <v>6919</v>
      </c>
      <c r="H6926">
        <f t="shared" ca="1" si="193"/>
        <v>3.8684211207169951E-2</v>
      </c>
    </row>
    <row r="6927" spans="7:8" x14ac:dyDescent="0.3">
      <c r="G6927">
        <v>6920</v>
      </c>
      <c r="H6927">
        <f t="shared" ca="1" si="193"/>
        <v>3.9934780978738409E-3</v>
      </c>
    </row>
    <row r="6928" spans="7:8" x14ac:dyDescent="0.3">
      <c r="G6928">
        <v>6921</v>
      </c>
      <c r="H6928">
        <f t="shared" ca="1" si="193"/>
        <v>4.7706239322694917E-2</v>
      </c>
    </row>
    <row r="6929" spans="7:8" x14ac:dyDescent="0.3">
      <c r="G6929">
        <v>6922</v>
      </c>
      <c r="H6929">
        <f t="shared" ca="1" si="193"/>
        <v>7.1457498331867928E-3</v>
      </c>
    </row>
    <row r="6930" spans="7:8" x14ac:dyDescent="0.3">
      <c r="G6930">
        <v>6923</v>
      </c>
      <c r="H6930">
        <f t="shared" ca="1" si="193"/>
        <v>4.2620716267425807E-3</v>
      </c>
    </row>
    <row r="6931" spans="7:8" x14ac:dyDescent="0.3">
      <c r="G6931">
        <v>6924</v>
      </c>
      <c r="H6931">
        <f t="shared" ca="1" si="193"/>
        <v>2.2532742664224725E-2</v>
      </c>
    </row>
    <row r="6932" spans="7:8" x14ac:dyDescent="0.3">
      <c r="G6932">
        <v>6925</v>
      </c>
      <c r="H6932">
        <f t="shared" ca="1" si="193"/>
        <v>5.6152348540565791E-3</v>
      </c>
    </row>
    <row r="6933" spans="7:8" x14ac:dyDescent="0.3">
      <c r="G6933">
        <v>6926</v>
      </c>
      <c r="H6933">
        <f t="shared" ca="1" si="193"/>
        <v>4.2611706975532512E-3</v>
      </c>
    </row>
    <row r="6934" spans="7:8" x14ac:dyDescent="0.3">
      <c r="G6934">
        <v>6927</v>
      </c>
      <c r="H6934">
        <f t="shared" ca="1" si="193"/>
        <v>-6.5717614570869713E-3</v>
      </c>
    </row>
    <row r="6935" spans="7:8" x14ac:dyDescent="0.3">
      <c r="G6935">
        <v>6928</v>
      </c>
      <c r="H6935">
        <f t="shared" ca="1" si="193"/>
        <v>-2.1920869495905396E-2</v>
      </c>
    </row>
    <row r="6936" spans="7:8" x14ac:dyDescent="0.3">
      <c r="G6936">
        <v>6929</v>
      </c>
      <c r="H6936">
        <f t="shared" ca="1" si="193"/>
        <v>3.7008612261136144E-2</v>
      </c>
    </row>
    <row r="6937" spans="7:8" x14ac:dyDescent="0.3">
      <c r="G6937">
        <v>6930</v>
      </c>
      <c r="H6937">
        <f t="shared" ca="1" si="193"/>
        <v>-8.3579569553891529E-3</v>
      </c>
    </row>
    <row r="6938" spans="7:8" x14ac:dyDescent="0.3">
      <c r="G6938">
        <v>6931</v>
      </c>
      <c r="H6938">
        <f t="shared" ca="1" si="193"/>
        <v>1.2259965447038172E-2</v>
      </c>
    </row>
    <row r="6939" spans="7:8" x14ac:dyDescent="0.3">
      <c r="G6939">
        <v>6932</v>
      </c>
      <c r="H6939">
        <f t="shared" ca="1" si="193"/>
        <v>9.9731320916900297E-3</v>
      </c>
    </row>
    <row r="6940" spans="7:8" x14ac:dyDescent="0.3">
      <c r="G6940">
        <v>6933</v>
      </c>
      <c r="H6940">
        <f t="shared" ca="1" si="193"/>
        <v>-2.2783523913582456E-2</v>
      </c>
    </row>
    <row r="6941" spans="7:8" x14ac:dyDescent="0.3">
      <c r="G6941">
        <v>6934</v>
      </c>
      <c r="H6941">
        <f t="shared" ca="1" si="193"/>
        <v>1.4022552782297207E-2</v>
      </c>
    </row>
    <row r="6942" spans="7:8" x14ac:dyDescent="0.3">
      <c r="G6942">
        <v>6935</v>
      </c>
      <c r="H6942">
        <f t="shared" ca="1" si="193"/>
        <v>1.6430613746255332E-2</v>
      </c>
    </row>
    <row r="6943" spans="7:8" x14ac:dyDescent="0.3">
      <c r="G6943">
        <v>6936</v>
      </c>
      <c r="H6943">
        <f t="shared" ca="1" si="193"/>
        <v>2.2137036165563968E-2</v>
      </c>
    </row>
    <row r="6944" spans="7:8" x14ac:dyDescent="0.3">
      <c r="G6944">
        <v>6937</v>
      </c>
      <c r="H6944">
        <f t="shared" ca="1" si="193"/>
        <v>-1.0912662293649653E-2</v>
      </c>
    </row>
    <row r="6945" spans="7:8" x14ac:dyDescent="0.3">
      <c r="G6945">
        <v>6938</v>
      </c>
      <c r="H6945">
        <f t="shared" ca="1" si="193"/>
        <v>1.9534348089745714E-2</v>
      </c>
    </row>
    <row r="6946" spans="7:8" x14ac:dyDescent="0.3">
      <c r="G6946">
        <v>6939</v>
      </c>
      <c r="H6946">
        <f t="shared" ca="1" si="193"/>
        <v>-1.1944192317722645E-3</v>
      </c>
    </row>
    <row r="6947" spans="7:8" x14ac:dyDescent="0.3">
      <c r="G6947">
        <v>6940</v>
      </c>
      <c r="H6947">
        <f t="shared" ca="1" si="193"/>
        <v>3.1370449890400151E-2</v>
      </c>
    </row>
    <row r="6948" spans="7:8" x14ac:dyDescent="0.3">
      <c r="G6948">
        <v>6941</v>
      </c>
      <c r="H6948">
        <f t="shared" ca="1" si="193"/>
        <v>-2.4968014226081983E-3</v>
      </c>
    </row>
    <row r="6949" spans="7:8" x14ac:dyDescent="0.3">
      <c r="G6949">
        <v>6942</v>
      </c>
      <c r="H6949">
        <f t="shared" ca="1" si="193"/>
        <v>3.6675636010745204E-3</v>
      </c>
    </row>
    <row r="6950" spans="7:8" x14ac:dyDescent="0.3">
      <c r="G6950">
        <v>6943</v>
      </c>
      <c r="H6950">
        <f t="shared" ca="1" si="193"/>
        <v>2.5887094477749117E-2</v>
      </c>
    </row>
    <row r="6951" spans="7:8" x14ac:dyDescent="0.3">
      <c r="G6951">
        <v>6944</v>
      </c>
      <c r="H6951">
        <f t="shared" ca="1" si="193"/>
        <v>-3.4161682160398943E-2</v>
      </c>
    </row>
    <row r="6952" spans="7:8" x14ac:dyDescent="0.3">
      <c r="G6952">
        <v>6945</v>
      </c>
      <c r="H6952">
        <f t="shared" ca="1" si="193"/>
        <v>2.7374412096725382E-2</v>
      </c>
    </row>
    <row r="6953" spans="7:8" x14ac:dyDescent="0.3">
      <c r="G6953">
        <v>6946</v>
      </c>
      <c r="H6953">
        <f t="shared" ca="1" si="193"/>
        <v>-4.3943059975336755E-2</v>
      </c>
    </row>
    <row r="6954" spans="7:8" x14ac:dyDescent="0.3">
      <c r="G6954">
        <v>6947</v>
      </c>
      <c r="H6954">
        <f t="shared" ca="1" si="193"/>
        <v>1.1396050998831814E-2</v>
      </c>
    </row>
    <row r="6955" spans="7:8" x14ac:dyDescent="0.3">
      <c r="G6955">
        <v>6948</v>
      </c>
      <c r="H6955">
        <f t="shared" ca="1" si="193"/>
        <v>-6.2550711977669027E-3</v>
      </c>
    </row>
    <row r="6956" spans="7:8" x14ac:dyDescent="0.3">
      <c r="G6956">
        <v>6949</v>
      </c>
      <c r="H6956">
        <f t="shared" ca="1" si="193"/>
        <v>1.4278927484926953E-2</v>
      </c>
    </row>
    <row r="6957" spans="7:8" x14ac:dyDescent="0.3">
      <c r="G6957">
        <v>6950</v>
      </c>
      <c r="H6957">
        <f t="shared" ca="1" si="193"/>
        <v>5.6571676401802294E-2</v>
      </c>
    </row>
    <row r="6958" spans="7:8" x14ac:dyDescent="0.3">
      <c r="G6958">
        <v>6951</v>
      </c>
      <c r="H6958">
        <f t="shared" ca="1" si="193"/>
        <v>-4.1320347092599199E-2</v>
      </c>
    </row>
    <row r="6959" spans="7:8" x14ac:dyDescent="0.3">
      <c r="G6959">
        <v>6952</v>
      </c>
      <c r="H6959">
        <f t="shared" ca="1" si="193"/>
        <v>2.868214049674082E-2</v>
      </c>
    </row>
    <row r="6960" spans="7:8" x14ac:dyDescent="0.3">
      <c r="G6960">
        <v>6953</v>
      </c>
      <c r="H6960">
        <f t="shared" ca="1" si="193"/>
        <v>-2.1648207277032355E-2</v>
      </c>
    </row>
    <row r="6961" spans="7:8" x14ac:dyDescent="0.3">
      <c r="G6961">
        <v>6954</v>
      </c>
      <c r="H6961">
        <f t="shared" ca="1" si="193"/>
        <v>2.1257263368535607E-2</v>
      </c>
    </row>
    <row r="6962" spans="7:8" x14ac:dyDescent="0.3">
      <c r="G6962">
        <v>6955</v>
      </c>
      <c r="H6962">
        <f t="shared" ca="1" si="193"/>
        <v>1.7990163980502009E-2</v>
      </c>
    </row>
    <row r="6963" spans="7:8" x14ac:dyDescent="0.3">
      <c r="G6963">
        <v>6956</v>
      </c>
      <c r="H6963">
        <f t="shared" ca="1" si="193"/>
        <v>-5.7258030711024996E-3</v>
      </c>
    </row>
    <row r="6964" spans="7:8" x14ac:dyDescent="0.3">
      <c r="G6964">
        <v>6957</v>
      </c>
      <c r="H6964">
        <f t="shared" ca="1" si="193"/>
        <v>1.6333739157405156E-3</v>
      </c>
    </row>
    <row r="6965" spans="7:8" x14ac:dyDescent="0.3">
      <c r="G6965">
        <v>6958</v>
      </c>
      <c r="H6965">
        <f t="shared" ca="1" si="193"/>
        <v>2.5962658724677099E-2</v>
      </c>
    </row>
    <row r="6966" spans="7:8" x14ac:dyDescent="0.3">
      <c r="G6966">
        <v>6959</v>
      </c>
      <c r="H6966">
        <f t="shared" ca="1" si="193"/>
        <v>2.2345540145762007E-2</v>
      </c>
    </row>
    <row r="6967" spans="7:8" x14ac:dyDescent="0.3">
      <c r="G6967">
        <v>6960</v>
      </c>
      <c r="H6967">
        <f t="shared" ca="1" si="193"/>
        <v>1.3378905756757844E-2</v>
      </c>
    </row>
    <row r="6968" spans="7:8" x14ac:dyDescent="0.3">
      <c r="G6968">
        <v>6961</v>
      </c>
      <c r="H6968">
        <f t="shared" ca="1" si="193"/>
        <v>-2.9997337512844783E-3</v>
      </c>
    </row>
    <row r="6969" spans="7:8" x14ac:dyDescent="0.3">
      <c r="G6969">
        <v>6962</v>
      </c>
      <c r="H6969">
        <f t="shared" ca="1" si="193"/>
        <v>-9.0066949292603345E-3</v>
      </c>
    </row>
    <row r="6970" spans="7:8" x14ac:dyDescent="0.3">
      <c r="G6970">
        <v>6963</v>
      </c>
      <c r="H6970">
        <f t="shared" ca="1" si="193"/>
        <v>-1.5688947666571518E-2</v>
      </c>
    </row>
    <row r="6971" spans="7:8" x14ac:dyDescent="0.3">
      <c r="G6971">
        <v>6964</v>
      </c>
      <c r="H6971">
        <f t="shared" ca="1" si="193"/>
        <v>1.4683484034936443E-2</v>
      </c>
    </row>
    <row r="6972" spans="7:8" x14ac:dyDescent="0.3">
      <c r="G6972">
        <v>6965</v>
      </c>
      <c r="H6972">
        <f t="shared" ca="1" si="193"/>
        <v>-2.9825305521938586E-2</v>
      </c>
    </row>
    <row r="6973" spans="7:8" x14ac:dyDescent="0.3">
      <c r="G6973">
        <v>6966</v>
      </c>
      <c r="H6973">
        <f t="shared" ca="1" si="193"/>
        <v>-6.5825873792863558E-3</v>
      </c>
    </row>
    <row r="6974" spans="7:8" x14ac:dyDescent="0.3">
      <c r="G6974">
        <v>6967</v>
      </c>
      <c r="H6974">
        <f t="shared" ca="1" si="193"/>
        <v>1.7077993567952605E-2</v>
      </c>
    </row>
    <row r="6975" spans="7:8" x14ac:dyDescent="0.3">
      <c r="G6975">
        <v>6968</v>
      </c>
      <c r="H6975">
        <f t="shared" ca="1" si="193"/>
        <v>3.9724589586503829E-2</v>
      </c>
    </row>
    <row r="6976" spans="7:8" x14ac:dyDescent="0.3">
      <c r="G6976">
        <v>6969</v>
      </c>
      <c r="H6976">
        <f t="shared" ca="1" si="193"/>
        <v>-5.4676070988972604E-3</v>
      </c>
    </row>
    <row r="6977" spans="7:8" x14ac:dyDescent="0.3">
      <c r="G6977">
        <v>6970</v>
      </c>
      <c r="H6977">
        <f t="shared" ca="1" si="193"/>
        <v>-2.9678299751570523E-3</v>
      </c>
    </row>
    <row r="6978" spans="7:8" x14ac:dyDescent="0.3">
      <c r="G6978">
        <v>6971</v>
      </c>
      <c r="H6978">
        <f t="shared" ca="1" si="193"/>
        <v>-1.9935403519025108E-2</v>
      </c>
    </row>
    <row r="6979" spans="7:8" x14ac:dyDescent="0.3">
      <c r="G6979">
        <v>6972</v>
      </c>
      <c r="H6979">
        <f t="shared" ca="1" si="193"/>
        <v>2.8326099758513294E-2</v>
      </c>
    </row>
    <row r="6980" spans="7:8" x14ac:dyDescent="0.3">
      <c r="G6980">
        <v>6973</v>
      </c>
      <c r="H6980">
        <f t="shared" ca="1" si="193"/>
        <v>-5.9349202090675374E-3</v>
      </c>
    </row>
    <row r="6981" spans="7:8" x14ac:dyDescent="0.3">
      <c r="G6981">
        <v>6974</v>
      </c>
      <c r="H6981">
        <f t="shared" ca="1" si="193"/>
        <v>3.2472660911661247E-2</v>
      </c>
    </row>
    <row r="6982" spans="7:8" x14ac:dyDescent="0.3">
      <c r="G6982">
        <v>6975</v>
      </c>
      <c r="H6982">
        <f t="shared" ca="1" si="193"/>
        <v>1.8537015725393378E-2</v>
      </c>
    </row>
    <row r="6983" spans="7:8" x14ac:dyDescent="0.3">
      <c r="G6983">
        <v>6976</v>
      </c>
      <c r="H6983">
        <f t="shared" ca="1" si="193"/>
        <v>-7.6777374468662337E-5</v>
      </c>
    </row>
    <row r="6984" spans="7:8" x14ac:dyDescent="0.3">
      <c r="G6984">
        <v>6977</v>
      </c>
      <c r="H6984">
        <f t="shared" ca="1" si="193"/>
        <v>-3.0369677768934825E-3</v>
      </c>
    </row>
    <row r="6985" spans="7:8" x14ac:dyDescent="0.3">
      <c r="G6985">
        <v>6978</v>
      </c>
      <c r="H6985">
        <f t="shared" ref="H6985:H7048" ca="1" si="194">_xlfn.NORM.INV(RAND(),N$10,N$11)</f>
        <v>-1.1642401885700676E-2</v>
      </c>
    </row>
    <row r="6986" spans="7:8" x14ac:dyDescent="0.3">
      <c r="G6986">
        <v>6979</v>
      </c>
      <c r="H6986">
        <f t="shared" ca="1" si="194"/>
        <v>-1.8951896539612535E-3</v>
      </c>
    </row>
    <row r="6987" spans="7:8" x14ac:dyDescent="0.3">
      <c r="G6987">
        <v>6980</v>
      </c>
      <c r="H6987">
        <f t="shared" ca="1" si="194"/>
        <v>3.3308864803033062E-3</v>
      </c>
    </row>
    <row r="6988" spans="7:8" x14ac:dyDescent="0.3">
      <c r="G6988">
        <v>6981</v>
      </c>
      <c r="H6988">
        <f t="shared" ca="1" si="194"/>
        <v>-4.1239427567476339E-2</v>
      </c>
    </row>
    <row r="6989" spans="7:8" x14ac:dyDescent="0.3">
      <c r="G6989">
        <v>6982</v>
      </c>
      <c r="H6989">
        <f t="shared" ca="1" si="194"/>
        <v>-1.1831655170015904E-2</v>
      </c>
    </row>
    <row r="6990" spans="7:8" x14ac:dyDescent="0.3">
      <c r="G6990">
        <v>6983</v>
      </c>
      <c r="H6990">
        <f t="shared" ca="1" si="194"/>
        <v>2.8715137982347316E-2</v>
      </c>
    </row>
    <row r="6991" spans="7:8" x14ac:dyDescent="0.3">
      <c r="G6991">
        <v>6984</v>
      </c>
      <c r="H6991">
        <f t="shared" ca="1" si="194"/>
        <v>-2.4244858349865107E-2</v>
      </c>
    </row>
    <row r="6992" spans="7:8" x14ac:dyDescent="0.3">
      <c r="G6992">
        <v>6985</v>
      </c>
      <c r="H6992">
        <f t="shared" ca="1" si="194"/>
        <v>5.6733960583264249E-2</v>
      </c>
    </row>
    <row r="6993" spans="7:8" x14ac:dyDescent="0.3">
      <c r="G6993">
        <v>6986</v>
      </c>
      <c r="H6993">
        <f t="shared" ca="1" si="194"/>
        <v>-3.8625257246023307E-3</v>
      </c>
    </row>
    <row r="6994" spans="7:8" x14ac:dyDescent="0.3">
      <c r="G6994">
        <v>6987</v>
      </c>
      <c r="H6994">
        <f t="shared" ca="1" si="194"/>
        <v>-6.4616433353475193E-3</v>
      </c>
    </row>
    <row r="6995" spans="7:8" x14ac:dyDescent="0.3">
      <c r="G6995">
        <v>6988</v>
      </c>
      <c r="H6995">
        <f t="shared" ca="1" si="194"/>
        <v>1.5004817342311811E-2</v>
      </c>
    </row>
    <row r="6996" spans="7:8" x14ac:dyDescent="0.3">
      <c r="G6996">
        <v>6989</v>
      </c>
      <c r="H6996">
        <f t="shared" ca="1" si="194"/>
        <v>9.0009694356980429E-3</v>
      </c>
    </row>
    <row r="6997" spans="7:8" x14ac:dyDescent="0.3">
      <c r="G6997">
        <v>6990</v>
      </c>
      <c r="H6997">
        <f t="shared" ca="1" si="194"/>
        <v>-4.0654548281374089E-2</v>
      </c>
    </row>
    <row r="6998" spans="7:8" x14ac:dyDescent="0.3">
      <c r="G6998">
        <v>6991</v>
      </c>
      <c r="H6998">
        <f t="shared" ca="1" si="194"/>
        <v>8.3136204855975733E-3</v>
      </c>
    </row>
    <row r="6999" spans="7:8" x14ac:dyDescent="0.3">
      <c r="G6999">
        <v>6992</v>
      </c>
      <c r="H6999">
        <f t="shared" ca="1" si="194"/>
        <v>-2.1114007187587738E-2</v>
      </c>
    </row>
    <row r="7000" spans="7:8" x14ac:dyDescent="0.3">
      <c r="G7000">
        <v>6993</v>
      </c>
      <c r="H7000">
        <f t="shared" ca="1" si="194"/>
        <v>3.2045455919730417E-2</v>
      </c>
    </row>
    <row r="7001" spans="7:8" x14ac:dyDescent="0.3">
      <c r="G7001">
        <v>6994</v>
      </c>
      <c r="H7001">
        <f t="shared" ca="1" si="194"/>
        <v>-1.3346510005680826E-2</v>
      </c>
    </row>
    <row r="7002" spans="7:8" x14ac:dyDescent="0.3">
      <c r="G7002">
        <v>6995</v>
      </c>
      <c r="H7002">
        <f t="shared" ca="1" si="194"/>
        <v>3.9080053870125697E-2</v>
      </c>
    </row>
    <row r="7003" spans="7:8" x14ac:dyDescent="0.3">
      <c r="G7003">
        <v>6996</v>
      </c>
      <c r="H7003">
        <f t="shared" ca="1" si="194"/>
        <v>4.4272415064085229E-3</v>
      </c>
    </row>
    <row r="7004" spans="7:8" x14ac:dyDescent="0.3">
      <c r="G7004">
        <v>6997</v>
      </c>
      <c r="H7004">
        <f t="shared" ca="1" si="194"/>
        <v>8.1388954063992651E-3</v>
      </c>
    </row>
    <row r="7005" spans="7:8" x14ac:dyDescent="0.3">
      <c r="G7005">
        <v>6998</v>
      </c>
      <c r="H7005">
        <f t="shared" ca="1" si="194"/>
        <v>2.6251976045408239E-2</v>
      </c>
    </row>
    <row r="7006" spans="7:8" x14ac:dyDescent="0.3">
      <c r="G7006">
        <v>6999</v>
      </c>
      <c r="H7006">
        <f t="shared" ca="1" si="194"/>
        <v>1.9850895517447883E-2</v>
      </c>
    </row>
    <row r="7007" spans="7:8" x14ac:dyDescent="0.3">
      <c r="G7007">
        <v>7000</v>
      </c>
      <c r="H7007">
        <f t="shared" ca="1" si="194"/>
        <v>2.3870242250677579E-2</v>
      </c>
    </row>
    <row r="7008" spans="7:8" x14ac:dyDescent="0.3">
      <c r="G7008">
        <v>7001</v>
      </c>
      <c r="H7008">
        <f t="shared" ca="1" si="194"/>
        <v>7.2537602190307429E-3</v>
      </c>
    </row>
    <row r="7009" spans="7:8" x14ac:dyDescent="0.3">
      <c r="G7009">
        <v>7002</v>
      </c>
      <c r="H7009">
        <f t="shared" ca="1" si="194"/>
        <v>-5.3346520453692717E-2</v>
      </c>
    </row>
    <row r="7010" spans="7:8" x14ac:dyDescent="0.3">
      <c r="G7010">
        <v>7003</v>
      </c>
      <c r="H7010">
        <f t="shared" ca="1" si="194"/>
        <v>-3.6676916543099583E-2</v>
      </c>
    </row>
    <row r="7011" spans="7:8" x14ac:dyDescent="0.3">
      <c r="G7011">
        <v>7004</v>
      </c>
      <c r="H7011">
        <f t="shared" ca="1" si="194"/>
        <v>3.1726774609617106E-2</v>
      </c>
    </row>
    <row r="7012" spans="7:8" x14ac:dyDescent="0.3">
      <c r="G7012">
        <v>7005</v>
      </c>
      <c r="H7012">
        <f t="shared" ca="1" si="194"/>
        <v>1.1469216653280441E-2</v>
      </c>
    </row>
    <row r="7013" spans="7:8" x14ac:dyDescent="0.3">
      <c r="G7013">
        <v>7006</v>
      </c>
      <c r="H7013">
        <f t="shared" ca="1" si="194"/>
        <v>-1.5013559499240398E-3</v>
      </c>
    </row>
    <row r="7014" spans="7:8" x14ac:dyDescent="0.3">
      <c r="G7014">
        <v>7007</v>
      </c>
      <c r="H7014">
        <f t="shared" ca="1" si="194"/>
        <v>8.5922068391718794E-3</v>
      </c>
    </row>
    <row r="7015" spans="7:8" x14ac:dyDescent="0.3">
      <c r="G7015">
        <v>7008</v>
      </c>
      <c r="H7015">
        <f t="shared" ca="1" si="194"/>
        <v>3.2072216047409702E-2</v>
      </c>
    </row>
    <row r="7016" spans="7:8" x14ac:dyDescent="0.3">
      <c r="G7016">
        <v>7009</v>
      </c>
      <c r="H7016">
        <f t="shared" ca="1" si="194"/>
        <v>-7.9263447790116869E-3</v>
      </c>
    </row>
    <row r="7017" spans="7:8" x14ac:dyDescent="0.3">
      <c r="G7017">
        <v>7010</v>
      </c>
      <c r="H7017">
        <f t="shared" ca="1" si="194"/>
        <v>4.0494911628854416E-4</v>
      </c>
    </row>
    <row r="7018" spans="7:8" x14ac:dyDescent="0.3">
      <c r="G7018">
        <v>7011</v>
      </c>
      <c r="H7018">
        <f t="shared" ca="1" si="194"/>
        <v>-1.3881652456081899E-2</v>
      </c>
    </row>
    <row r="7019" spans="7:8" x14ac:dyDescent="0.3">
      <c r="G7019">
        <v>7012</v>
      </c>
      <c r="H7019">
        <f t="shared" ca="1" si="194"/>
        <v>-2.5972400063952752E-2</v>
      </c>
    </row>
    <row r="7020" spans="7:8" x14ac:dyDescent="0.3">
      <c r="G7020">
        <v>7013</v>
      </c>
      <c r="H7020">
        <f t="shared" ca="1" si="194"/>
        <v>-1.5185161600151976E-2</v>
      </c>
    </row>
    <row r="7021" spans="7:8" x14ac:dyDescent="0.3">
      <c r="G7021">
        <v>7014</v>
      </c>
      <c r="H7021">
        <f t="shared" ca="1" si="194"/>
        <v>2.4892726148901863E-2</v>
      </c>
    </row>
    <row r="7022" spans="7:8" x14ac:dyDescent="0.3">
      <c r="G7022">
        <v>7015</v>
      </c>
      <c r="H7022">
        <f t="shared" ca="1" si="194"/>
        <v>4.3246713331052518E-2</v>
      </c>
    </row>
    <row r="7023" spans="7:8" x14ac:dyDescent="0.3">
      <c r="G7023">
        <v>7016</v>
      </c>
      <c r="H7023">
        <f t="shared" ca="1" si="194"/>
        <v>-5.0914936354900138E-3</v>
      </c>
    </row>
    <row r="7024" spans="7:8" x14ac:dyDescent="0.3">
      <c r="G7024">
        <v>7017</v>
      </c>
      <c r="H7024">
        <f t="shared" ca="1" si="194"/>
        <v>1.7503578387450008E-2</v>
      </c>
    </row>
    <row r="7025" spans="7:8" x14ac:dyDescent="0.3">
      <c r="G7025">
        <v>7018</v>
      </c>
      <c r="H7025">
        <f t="shared" ca="1" si="194"/>
        <v>3.5345138098308679E-2</v>
      </c>
    </row>
    <row r="7026" spans="7:8" x14ac:dyDescent="0.3">
      <c r="G7026">
        <v>7019</v>
      </c>
      <c r="H7026">
        <f t="shared" ca="1" si="194"/>
        <v>3.6828981181348308E-2</v>
      </c>
    </row>
    <row r="7027" spans="7:8" x14ac:dyDescent="0.3">
      <c r="G7027">
        <v>7020</v>
      </c>
      <c r="H7027">
        <f t="shared" ca="1" si="194"/>
        <v>-8.8866437729340879E-3</v>
      </c>
    </row>
    <row r="7028" spans="7:8" x14ac:dyDescent="0.3">
      <c r="G7028">
        <v>7021</v>
      </c>
      <c r="H7028">
        <f t="shared" ca="1" si="194"/>
        <v>-2.6191873565007927E-2</v>
      </c>
    </row>
    <row r="7029" spans="7:8" x14ac:dyDescent="0.3">
      <c r="G7029">
        <v>7022</v>
      </c>
      <c r="H7029">
        <f t="shared" ca="1" si="194"/>
        <v>1.7467975078436927E-2</v>
      </c>
    </row>
    <row r="7030" spans="7:8" x14ac:dyDescent="0.3">
      <c r="G7030">
        <v>7023</v>
      </c>
      <c r="H7030">
        <f t="shared" ca="1" si="194"/>
        <v>-3.4771642465070147E-2</v>
      </c>
    </row>
    <row r="7031" spans="7:8" x14ac:dyDescent="0.3">
      <c r="G7031">
        <v>7024</v>
      </c>
      <c r="H7031">
        <f t="shared" ca="1" si="194"/>
        <v>-6.2281683878259025E-3</v>
      </c>
    </row>
    <row r="7032" spans="7:8" x14ac:dyDescent="0.3">
      <c r="G7032">
        <v>7025</v>
      </c>
      <c r="H7032">
        <f t="shared" ca="1" si="194"/>
        <v>-1.2232789537939218E-2</v>
      </c>
    </row>
    <row r="7033" spans="7:8" x14ac:dyDescent="0.3">
      <c r="G7033">
        <v>7026</v>
      </c>
      <c r="H7033">
        <f t="shared" ca="1" si="194"/>
        <v>4.0212252050251036E-2</v>
      </c>
    </row>
    <row r="7034" spans="7:8" x14ac:dyDescent="0.3">
      <c r="G7034">
        <v>7027</v>
      </c>
      <c r="H7034">
        <f t="shared" ca="1" si="194"/>
        <v>-3.0833213740878848E-3</v>
      </c>
    </row>
    <row r="7035" spans="7:8" x14ac:dyDescent="0.3">
      <c r="G7035">
        <v>7028</v>
      </c>
      <c r="H7035">
        <f t="shared" ca="1" si="194"/>
        <v>1.9305518214053777E-3</v>
      </c>
    </row>
    <row r="7036" spans="7:8" x14ac:dyDescent="0.3">
      <c r="G7036">
        <v>7029</v>
      </c>
      <c r="H7036">
        <f t="shared" ca="1" si="194"/>
        <v>3.1364307640223139E-2</v>
      </c>
    </row>
    <row r="7037" spans="7:8" x14ac:dyDescent="0.3">
      <c r="G7037">
        <v>7030</v>
      </c>
      <c r="H7037">
        <f t="shared" ca="1" si="194"/>
        <v>-9.0512499773980973E-3</v>
      </c>
    </row>
    <row r="7038" spans="7:8" x14ac:dyDescent="0.3">
      <c r="G7038">
        <v>7031</v>
      </c>
      <c r="H7038">
        <f t="shared" ca="1" si="194"/>
        <v>-2.6205995046256112E-3</v>
      </c>
    </row>
    <row r="7039" spans="7:8" x14ac:dyDescent="0.3">
      <c r="G7039">
        <v>7032</v>
      </c>
      <c r="H7039">
        <f t="shared" ca="1" si="194"/>
        <v>-2.7039013788225257E-2</v>
      </c>
    </row>
    <row r="7040" spans="7:8" x14ac:dyDescent="0.3">
      <c r="G7040">
        <v>7033</v>
      </c>
      <c r="H7040">
        <f t="shared" ca="1" si="194"/>
        <v>3.3642625999715015E-2</v>
      </c>
    </row>
    <row r="7041" spans="7:8" x14ac:dyDescent="0.3">
      <c r="G7041">
        <v>7034</v>
      </c>
      <c r="H7041">
        <f t="shared" ca="1" si="194"/>
        <v>-4.7642466637862462E-3</v>
      </c>
    </row>
    <row r="7042" spans="7:8" x14ac:dyDescent="0.3">
      <c r="G7042">
        <v>7035</v>
      </c>
      <c r="H7042">
        <f t="shared" ca="1" si="194"/>
        <v>2.8295194030909552E-2</v>
      </c>
    </row>
    <row r="7043" spans="7:8" x14ac:dyDescent="0.3">
      <c r="G7043">
        <v>7036</v>
      </c>
      <c r="H7043">
        <f t="shared" ca="1" si="194"/>
        <v>4.2104871522449912E-2</v>
      </c>
    </row>
    <row r="7044" spans="7:8" x14ac:dyDescent="0.3">
      <c r="G7044">
        <v>7037</v>
      </c>
      <c r="H7044">
        <f t="shared" ca="1" si="194"/>
        <v>2.840172775368624E-2</v>
      </c>
    </row>
    <row r="7045" spans="7:8" x14ac:dyDescent="0.3">
      <c r="G7045">
        <v>7038</v>
      </c>
      <c r="H7045">
        <f t="shared" ca="1" si="194"/>
        <v>-5.3918095390246563E-2</v>
      </c>
    </row>
    <row r="7046" spans="7:8" x14ac:dyDescent="0.3">
      <c r="G7046">
        <v>7039</v>
      </c>
      <c r="H7046">
        <f t="shared" ca="1" si="194"/>
        <v>-1.5649811010798258E-2</v>
      </c>
    </row>
    <row r="7047" spans="7:8" x14ac:dyDescent="0.3">
      <c r="G7047">
        <v>7040</v>
      </c>
      <c r="H7047">
        <f t="shared" ca="1" si="194"/>
        <v>1.1630323567168154E-2</v>
      </c>
    </row>
    <row r="7048" spans="7:8" x14ac:dyDescent="0.3">
      <c r="G7048">
        <v>7041</v>
      </c>
      <c r="H7048">
        <f t="shared" ca="1" si="194"/>
        <v>-1.9464786176413219E-2</v>
      </c>
    </row>
    <row r="7049" spans="7:8" x14ac:dyDescent="0.3">
      <c r="G7049">
        <v>7042</v>
      </c>
      <c r="H7049">
        <f t="shared" ref="H7049:H7112" ca="1" si="195">_xlfn.NORM.INV(RAND(),N$10,N$11)</f>
        <v>1.4422823769083829E-2</v>
      </c>
    </row>
    <row r="7050" spans="7:8" x14ac:dyDescent="0.3">
      <c r="G7050">
        <v>7043</v>
      </c>
      <c r="H7050">
        <f t="shared" ca="1" si="195"/>
        <v>-8.8855177764825231E-3</v>
      </c>
    </row>
    <row r="7051" spans="7:8" x14ac:dyDescent="0.3">
      <c r="G7051">
        <v>7044</v>
      </c>
      <c r="H7051">
        <f t="shared" ca="1" si="195"/>
        <v>-7.1704310739951716E-3</v>
      </c>
    </row>
    <row r="7052" spans="7:8" x14ac:dyDescent="0.3">
      <c r="G7052">
        <v>7045</v>
      </c>
      <c r="H7052">
        <f t="shared" ca="1" si="195"/>
        <v>-5.2447946103252409E-2</v>
      </c>
    </row>
    <row r="7053" spans="7:8" x14ac:dyDescent="0.3">
      <c r="G7053">
        <v>7046</v>
      </c>
      <c r="H7053">
        <f t="shared" ca="1" si="195"/>
        <v>1.84738011778297E-2</v>
      </c>
    </row>
    <row r="7054" spans="7:8" x14ac:dyDescent="0.3">
      <c r="G7054">
        <v>7047</v>
      </c>
      <c r="H7054">
        <f t="shared" ca="1" si="195"/>
        <v>-1.0860747139900149E-3</v>
      </c>
    </row>
    <row r="7055" spans="7:8" x14ac:dyDescent="0.3">
      <c r="G7055">
        <v>7048</v>
      </c>
      <c r="H7055">
        <f t="shared" ca="1" si="195"/>
        <v>1.5398768030868707E-2</v>
      </c>
    </row>
    <row r="7056" spans="7:8" x14ac:dyDescent="0.3">
      <c r="G7056">
        <v>7049</v>
      </c>
      <c r="H7056">
        <f t="shared" ca="1" si="195"/>
        <v>-2.9026182429046365E-2</v>
      </c>
    </row>
    <row r="7057" spans="7:8" x14ac:dyDescent="0.3">
      <c r="G7057">
        <v>7050</v>
      </c>
      <c r="H7057">
        <f t="shared" ca="1" si="195"/>
        <v>-2.9574989562657316E-2</v>
      </c>
    </row>
    <row r="7058" spans="7:8" x14ac:dyDescent="0.3">
      <c r="G7058">
        <v>7051</v>
      </c>
      <c r="H7058">
        <f t="shared" ca="1" si="195"/>
        <v>3.7061273142024405E-2</v>
      </c>
    </row>
    <row r="7059" spans="7:8" x14ac:dyDescent="0.3">
      <c r="G7059">
        <v>7052</v>
      </c>
      <c r="H7059">
        <f t="shared" ca="1" si="195"/>
        <v>4.7076774205695331E-2</v>
      </c>
    </row>
    <row r="7060" spans="7:8" x14ac:dyDescent="0.3">
      <c r="G7060">
        <v>7053</v>
      </c>
      <c r="H7060">
        <f t="shared" ca="1" si="195"/>
        <v>4.7980748030930068E-2</v>
      </c>
    </row>
    <row r="7061" spans="7:8" x14ac:dyDescent="0.3">
      <c r="G7061">
        <v>7054</v>
      </c>
      <c r="H7061">
        <f t="shared" ca="1" si="195"/>
        <v>-4.9337333958506147E-2</v>
      </c>
    </row>
    <row r="7062" spans="7:8" x14ac:dyDescent="0.3">
      <c r="G7062">
        <v>7055</v>
      </c>
      <c r="H7062">
        <f t="shared" ca="1" si="195"/>
        <v>-1.6478184680157264E-2</v>
      </c>
    </row>
    <row r="7063" spans="7:8" x14ac:dyDescent="0.3">
      <c r="G7063">
        <v>7056</v>
      </c>
      <c r="H7063">
        <f t="shared" ca="1" si="195"/>
        <v>1.6221862363967769E-2</v>
      </c>
    </row>
    <row r="7064" spans="7:8" x14ac:dyDescent="0.3">
      <c r="G7064">
        <v>7057</v>
      </c>
      <c r="H7064">
        <f t="shared" ca="1" si="195"/>
        <v>-1.8172535338076629E-2</v>
      </c>
    </row>
    <row r="7065" spans="7:8" x14ac:dyDescent="0.3">
      <c r="G7065">
        <v>7058</v>
      </c>
      <c r="H7065">
        <f t="shared" ca="1" si="195"/>
        <v>-2.514057504582394E-2</v>
      </c>
    </row>
    <row r="7066" spans="7:8" x14ac:dyDescent="0.3">
      <c r="G7066">
        <v>7059</v>
      </c>
      <c r="H7066">
        <f t="shared" ca="1" si="195"/>
        <v>2.4595795426881534E-2</v>
      </c>
    </row>
    <row r="7067" spans="7:8" x14ac:dyDescent="0.3">
      <c r="G7067">
        <v>7060</v>
      </c>
      <c r="H7067">
        <f t="shared" ca="1" si="195"/>
        <v>1.3019970043359124E-2</v>
      </c>
    </row>
    <row r="7068" spans="7:8" x14ac:dyDescent="0.3">
      <c r="G7068">
        <v>7061</v>
      </c>
      <c r="H7068">
        <f t="shared" ca="1" si="195"/>
        <v>-5.0861510899777003E-3</v>
      </c>
    </row>
    <row r="7069" spans="7:8" x14ac:dyDescent="0.3">
      <c r="G7069">
        <v>7062</v>
      </c>
      <c r="H7069">
        <f t="shared" ca="1" si="195"/>
        <v>-3.2915029386648906E-2</v>
      </c>
    </row>
    <row r="7070" spans="7:8" x14ac:dyDescent="0.3">
      <c r="G7070">
        <v>7063</v>
      </c>
      <c r="H7070">
        <f t="shared" ca="1" si="195"/>
        <v>-4.0781097801620564E-2</v>
      </c>
    </row>
    <row r="7071" spans="7:8" x14ac:dyDescent="0.3">
      <c r="G7071">
        <v>7064</v>
      </c>
      <c r="H7071">
        <f t="shared" ca="1" si="195"/>
        <v>1.9929379115654983E-2</v>
      </c>
    </row>
    <row r="7072" spans="7:8" x14ac:dyDescent="0.3">
      <c r="G7072">
        <v>7065</v>
      </c>
      <c r="H7072">
        <f t="shared" ca="1" si="195"/>
        <v>-7.2140174016658274E-4</v>
      </c>
    </row>
    <row r="7073" spans="7:8" x14ac:dyDescent="0.3">
      <c r="G7073">
        <v>7066</v>
      </c>
      <c r="H7073">
        <f t="shared" ca="1" si="195"/>
        <v>-2.0708653121748764E-2</v>
      </c>
    </row>
    <row r="7074" spans="7:8" x14ac:dyDescent="0.3">
      <c r="G7074">
        <v>7067</v>
      </c>
      <c r="H7074">
        <f t="shared" ca="1" si="195"/>
        <v>-3.6748569966867553E-2</v>
      </c>
    </row>
    <row r="7075" spans="7:8" x14ac:dyDescent="0.3">
      <c r="G7075">
        <v>7068</v>
      </c>
      <c r="H7075">
        <f t="shared" ca="1" si="195"/>
        <v>1.0345060179030387E-2</v>
      </c>
    </row>
    <row r="7076" spans="7:8" x14ac:dyDescent="0.3">
      <c r="G7076">
        <v>7069</v>
      </c>
      <c r="H7076">
        <f t="shared" ca="1" si="195"/>
        <v>2.4630291434917084E-2</v>
      </c>
    </row>
    <row r="7077" spans="7:8" x14ac:dyDescent="0.3">
      <c r="G7077">
        <v>7070</v>
      </c>
      <c r="H7077">
        <f t="shared" ca="1" si="195"/>
        <v>7.6963540551823612E-3</v>
      </c>
    </row>
    <row r="7078" spans="7:8" x14ac:dyDescent="0.3">
      <c r="G7078">
        <v>7071</v>
      </c>
      <c r="H7078">
        <f t="shared" ca="1" si="195"/>
        <v>1.1069690792210834E-4</v>
      </c>
    </row>
    <row r="7079" spans="7:8" x14ac:dyDescent="0.3">
      <c r="G7079">
        <v>7072</v>
      </c>
      <c r="H7079">
        <f t="shared" ca="1" si="195"/>
        <v>-3.355463440038528E-2</v>
      </c>
    </row>
    <row r="7080" spans="7:8" x14ac:dyDescent="0.3">
      <c r="G7080">
        <v>7073</v>
      </c>
      <c r="H7080">
        <f t="shared" ca="1" si="195"/>
        <v>-1.4709986891586768E-2</v>
      </c>
    </row>
    <row r="7081" spans="7:8" x14ac:dyDescent="0.3">
      <c r="G7081">
        <v>7074</v>
      </c>
      <c r="H7081">
        <f t="shared" ca="1" si="195"/>
        <v>9.6019562133717179E-3</v>
      </c>
    </row>
    <row r="7082" spans="7:8" x14ac:dyDescent="0.3">
      <c r="G7082">
        <v>7075</v>
      </c>
      <c r="H7082">
        <f t="shared" ca="1" si="195"/>
        <v>-2.3962914264442296E-2</v>
      </c>
    </row>
    <row r="7083" spans="7:8" x14ac:dyDescent="0.3">
      <c r="G7083">
        <v>7076</v>
      </c>
      <c r="H7083">
        <f t="shared" ca="1" si="195"/>
        <v>1.6990050931815111E-2</v>
      </c>
    </row>
    <row r="7084" spans="7:8" x14ac:dyDescent="0.3">
      <c r="G7084">
        <v>7077</v>
      </c>
      <c r="H7084">
        <f t="shared" ca="1" si="195"/>
        <v>2.5381732728604386E-2</v>
      </c>
    </row>
    <row r="7085" spans="7:8" x14ac:dyDescent="0.3">
      <c r="G7085">
        <v>7078</v>
      </c>
      <c r="H7085">
        <f t="shared" ca="1" si="195"/>
        <v>1.088711217142884E-3</v>
      </c>
    </row>
    <row r="7086" spans="7:8" x14ac:dyDescent="0.3">
      <c r="G7086">
        <v>7079</v>
      </c>
      <c r="H7086">
        <f t="shared" ca="1" si="195"/>
        <v>-3.747106033301785E-2</v>
      </c>
    </row>
    <row r="7087" spans="7:8" x14ac:dyDescent="0.3">
      <c r="G7087">
        <v>7080</v>
      </c>
      <c r="H7087">
        <f t="shared" ca="1" si="195"/>
        <v>2.1319224298983721E-2</v>
      </c>
    </row>
    <row r="7088" spans="7:8" x14ac:dyDescent="0.3">
      <c r="G7088">
        <v>7081</v>
      </c>
      <c r="H7088">
        <f t="shared" ca="1" si="195"/>
        <v>-1.2934985944711139E-2</v>
      </c>
    </row>
    <row r="7089" spans="7:8" x14ac:dyDescent="0.3">
      <c r="G7089">
        <v>7082</v>
      </c>
      <c r="H7089">
        <f t="shared" ca="1" si="195"/>
        <v>-1.0726128695040884E-2</v>
      </c>
    </row>
    <row r="7090" spans="7:8" x14ac:dyDescent="0.3">
      <c r="G7090">
        <v>7083</v>
      </c>
      <c r="H7090">
        <f t="shared" ca="1" si="195"/>
        <v>1.2968435730405061E-3</v>
      </c>
    </row>
    <row r="7091" spans="7:8" x14ac:dyDescent="0.3">
      <c r="G7091">
        <v>7084</v>
      </c>
      <c r="H7091">
        <f t="shared" ca="1" si="195"/>
        <v>1.6093166045957945E-2</v>
      </c>
    </row>
    <row r="7092" spans="7:8" x14ac:dyDescent="0.3">
      <c r="G7092">
        <v>7085</v>
      </c>
      <c r="H7092">
        <f t="shared" ca="1" si="195"/>
        <v>-9.8006816975633772E-3</v>
      </c>
    </row>
    <row r="7093" spans="7:8" x14ac:dyDescent="0.3">
      <c r="G7093">
        <v>7086</v>
      </c>
      <c r="H7093">
        <f t="shared" ca="1" si="195"/>
        <v>7.8235242474135429E-3</v>
      </c>
    </row>
    <row r="7094" spans="7:8" x14ac:dyDescent="0.3">
      <c r="G7094">
        <v>7087</v>
      </c>
      <c r="H7094">
        <f t="shared" ca="1" si="195"/>
        <v>4.790095626366969E-3</v>
      </c>
    </row>
    <row r="7095" spans="7:8" x14ac:dyDescent="0.3">
      <c r="G7095">
        <v>7088</v>
      </c>
      <c r="H7095">
        <f t="shared" ca="1" si="195"/>
        <v>-2.2227538882835261E-2</v>
      </c>
    </row>
    <row r="7096" spans="7:8" x14ac:dyDescent="0.3">
      <c r="G7096">
        <v>7089</v>
      </c>
      <c r="H7096">
        <f t="shared" ca="1" si="195"/>
        <v>-1.8537517117786333E-3</v>
      </c>
    </row>
    <row r="7097" spans="7:8" x14ac:dyDescent="0.3">
      <c r="G7097">
        <v>7090</v>
      </c>
      <c r="H7097">
        <f t="shared" ca="1" si="195"/>
        <v>-3.1734377337855328E-2</v>
      </c>
    </row>
    <row r="7098" spans="7:8" x14ac:dyDescent="0.3">
      <c r="G7098">
        <v>7091</v>
      </c>
      <c r="H7098">
        <f t="shared" ca="1" si="195"/>
        <v>1.0478934298396947E-3</v>
      </c>
    </row>
    <row r="7099" spans="7:8" x14ac:dyDescent="0.3">
      <c r="G7099">
        <v>7092</v>
      </c>
      <c r="H7099">
        <f t="shared" ca="1" si="195"/>
        <v>8.1331894676650602E-3</v>
      </c>
    </row>
    <row r="7100" spans="7:8" x14ac:dyDescent="0.3">
      <c r="G7100">
        <v>7093</v>
      </c>
      <c r="H7100">
        <f t="shared" ca="1" si="195"/>
        <v>9.5041625681560019E-4</v>
      </c>
    </row>
    <row r="7101" spans="7:8" x14ac:dyDescent="0.3">
      <c r="G7101">
        <v>7094</v>
      </c>
      <c r="H7101">
        <f t="shared" ca="1" si="195"/>
        <v>-4.4117890494442105E-2</v>
      </c>
    </row>
    <row r="7102" spans="7:8" x14ac:dyDescent="0.3">
      <c r="G7102">
        <v>7095</v>
      </c>
      <c r="H7102">
        <f t="shared" ca="1" si="195"/>
        <v>1.4663091732187186E-2</v>
      </c>
    </row>
    <row r="7103" spans="7:8" x14ac:dyDescent="0.3">
      <c r="G7103">
        <v>7096</v>
      </c>
      <c r="H7103">
        <f t="shared" ca="1" si="195"/>
        <v>-2.1470001761079993E-2</v>
      </c>
    </row>
    <row r="7104" spans="7:8" x14ac:dyDescent="0.3">
      <c r="G7104">
        <v>7097</v>
      </c>
      <c r="H7104">
        <f t="shared" ca="1" si="195"/>
        <v>-4.6068389937166353E-3</v>
      </c>
    </row>
    <row r="7105" spans="7:8" x14ac:dyDescent="0.3">
      <c r="G7105">
        <v>7098</v>
      </c>
      <c r="H7105">
        <f t="shared" ca="1" si="195"/>
        <v>4.9485885542030997E-2</v>
      </c>
    </row>
    <row r="7106" spans="7:8" x14ac:dyDescent="0.3">
      <c r="G7106">
        <v>7099</v>
      </c>
      <c r="H7106">
        <f t="shared" ca="1" si="195"/>
        <v>2.5148070302617044E-2</v>
      </c>
    </row>
    <row r="7107" spans="7:8" x14ac:dyDescent="0.3">
      <c r="G7107">
        <v>7100</v>
      </c>
      <c r="H7107">
        <f t="shared" ca="1" si="195"/>
        <v>2.808511907244881E-2</v>
      </c>
    </row>
    <row r="7108" spans="7:8" x14ac:dyDescent="0.3">
      <c r="G7108">
        <v>7101</v>
      </c>
      <c r="H7108">
        <f t="shared" ca="1" si="195"/>
        <v>-7.6753514131398136E-3</v>
      </c>
    </row>
    <row r="7109" spans="7:8" x14ac:dyDescent="0.3">
      <c r="G7109">
        <v>7102</v>
      </c>
      <c r="H7109">
        <f t="shared" ca="1" si="195"/>
        <v>-1.9492715999969521E-2</v>
      </c>
    </row>
    <row r="7110" spans="7:8" x14ac:dyDescent="0.3">
      <c r="G7110">
        <v>7103</v>
      </c>
      <c r="H7110">
        <f t="shared" ca="1" si="195"/>
        <v>-7.9426971298504883E-4</v>
      </c>
    </row>
    <row r="7111" spans="7:8" x14ac:dyDescent="0.3">
      <c r="G7111">
        <v>7104</v>
      </c>
      <c r="H7111">
        <f t="shared" ca="1" si="195"/>
        <v>-1.1812768413351705E-2</v>
      </c>
    </row>
    <row r="7112" spans="7:8" x14ac:dyDescent="0.3">
      <c r="G7112">
        <v>7105</v>
      </c>
      <c r="H7112">
        <f t="shared" ca="1" si="195"/>
        <v>2.0967010725566473E-2</v>
      </c>
    </row>
    <row r="7113" spans="7:8" x14ac:dyDescent="0.3">
      <c r="G7113">
        <v>7106</v>
      </c>
      <c r="H7113">
        <f t="shared" ref="H7113:H7176" ca="1" si="196">_xlfn.NORM.INV(RAND(),N$10,N$11)</f>
        <v>-1.9882668045927188E-2</v>
      </c>
    </row>
    <row r="7114" spans="7:8" x14ac:dyDescent="0.3">
      <c r="G7114">
        <v>7107</v>
      </c>
      <c r="H7114">
        <f t="shared" ca="1" si="196"/>
        <v>7.3370723450665407E-2</v>
      </c>
    </row>
    <row r="7115" spans="7:8" x14ac:dyDescent="0.3">
      <c r="G7115">
        <v>7108</v>
      </c>
      <c r="H7115">
        <f t="shared" ca="1" si="196"/>
        <v>1.2766683847539437E-3</v>
      </c>
    </row>
    <row r="7116" spans="7:8" x14ac:dyDescent="0.3">
      <c r="G7116">
        <v>7109</v>
      </c>
      <c r="H7116">
        <f t="shared" ca="1" si="196"/>
        <v>-1.0647516450702447E-2</v>
      </c>
    </row>
    <row r="7117" spans="7:8" x14ac:dyDescent="0.3">
      <c r="G7117">
        <v>7110</v>
      </c>
      <c r="H7117">
        <f t="shared" ca="1" si="196"/>
        <v>4.9059728022885704E-3</v>
      </c>
    </row>
    <row r="7118" spans="7:8" x14ac:dyDescent="0.3">
      <c r="G7118">
        <v>7111</v>
      </c>
      <c r="H7118">
        <f t="shared" ca="1" si="196"/>
        <v>1.0726782282045484E-3</v>
      </c>
    </row>
    <row r="7119" spans="7:8" x14ac:dyDescent="0.3">
      <c r="G7119">
        <v>7112</v>
      </c>
      <c r="H7119">
        <f t="shared" ca="1" si="196"/>
        <v>5.3052796944189733E-3</v>
      </c>
    </row>
    <row r="7120" spans="7:8" x14ac:dyDescent="0.3">
      <c r="G7120">
        <v>7113</v>
      </c>
      <c r="H7120">
        <f t="shared" ca="1" si="196"/>
        <v>-5.0384004027917019E-2</v>
      </c>
    </row>
    <row r="7121" spans="7:8" x14ac:dyDescent="0.3">
      <c r="G7121">
        <v>7114</v>
      </c>
      <c r="H7121">
        <f t="shared" ca="1" si="196"/>
        <v>1.5231846620266014E-3</v>
      </c>
    </row>
    <row r="7122" spans="7:8" x14ac:dyDescent="0.3">
      <c r="G7122">
        <v>7115</v>
      </c>
      <c r="H7122">
        <f t="shared" ca="1" si="196"/>
        <v>5.8609314055341963E-3</v>
      </c>
    </row>
    <row r="7123" spans="7:8" x14ac:dyDescent="0.3">
      <c r="G7123">
        <v>7116</v>
      </c>
      <c r="H7123">
        <f t="shared" ca="1" si="196"/>
        <v>1.8798628874488219E-2</v>
      </c>
    </row>
    <row r="7124" spans="7:8" x14ac:dyDescent="0.3">
      <c r="G7124">
        <v>7117</v>
      </c>
      <c r="H7124">
        <f t="shared" ca="1" si="196"/>
        <v>-8.7479705320146761E-3</v>
      </c>
    </row>
    <row r="7125" spans="7:8" x14ac:dyDescent="0.3">
      <c r="G7125">
        <v>7118</v>
      </c>
      <c r="H7125">
        <f t="shared" ca="1" si="196"/>
        <v>4.8215324557737468E-3</v>
      </c>
    </row>
    <row r="7126" spans="7:8" x14ac:dyDescent="0.3">
      <c r="G7126">
        <v>7119</v>
      </c>
      <c r="H7126">
        <f t="shared" ca="1" si="196"/>
        <v>-3.6814593962322145E-2</v>
      </c>
    </row>
    <row r="7127" spans="7:8" x14ac:dyDescent="0.3">
      <c r="G7127">
        <v>7120</v>
      </c>
      <c r="H7127">
        <f t="shared" ca="1" si="196"/>
        <v>-2.4516532098921025E-2</v>
      </c>
    </row>
    <row r="7128" spans="7:8" x14ac:dyDescent="0.3">
      <c r="G7128">
        <v>7121</v>
      </c>
      <c r="H7128">
        <f t="shared" ca="1" si="196"/>
        <v>-1.108289979569883E-2</v>
      </c>
    </row>
    <row r="7129" spans="7:8" x14ac:dyDescent="0.3">
      <c r="G7129">
        <v>7122</v>
      </c>
      <c r="H7129">
        <f t="shared" ca="1" si="196"/>
        <v>4.3337443975077087E-3</v>
      </c>
    </row>
    <row r="7130" spans="7:8" x14ac:dyDescent="0.3">
      <c r="G7130">
        <v>7123</v>
      </c>
      <c r="H7130">
        <f t="shared" ca="1" si="196"/>
        <v>-6.3753161855950439E-4</v>
      </c>
    </row>
    <row r="7131" spans="7:8" x14ac:dyDescent="0.3">
      <c r="G7131">
        <v>7124</v>
      </c>
      <c r="H7131">
        <f t="shared" ca="1" si="196"/>
        <v>3.4777583362908537E-2</v>
      </c>
    </row>
    <row r="7132" spans="7:8" x14ac:dyDescent="0.3">
      <c r="G7132">
        <v>7125</v>
      </c>
      <c r="H7132">
        <f t="shared" ca="1" si="196"/>
        <v>7.9702351173083653E-3</v>
      </c>
    </row>
    <row r="7133" spans="7:8" x14ac:dyDescent="0.3">
      <c r="G7133">
        <v>7126</v>
      </c>
      <c r="H7133">
        <f t="shared" ca="1" si="196"/>
        <v>-3.4373932513296179E-2</v>
      </c>
    </row>
    <row r="7134" spans="7:8" x14ac:dyDescent="0.3">
      <c r="G7134">
        <v>7127</v>
      </c>
      <c r="H7134">
        <f t="shared" ca="1" si="196"/>
        <v>-3.8758735906736737E-2</v>
      </c>
    </row>
    <row r="7135" spans="7:8" x14ac:dyDescent="0.3">
      <c r="G7135">
        <v>7128</v>
      </c>
      <c r="H7135">
        <f t="shared" ca="1" si="196"/>
        <v>-9.9143954566160248E-4</v>
      </c>
    </row>
    <row r="7136" spans="7:8" x14ac:dyDescent="0.3">
      <c r="G7136">
        <v>7129</v>
      </c>
      <c r="H7136">
        <f t="shared" ca="1" si="196"/>
        <v>-5.7246838779696142E-2</v>
      </c>
    </row>
    <row r="7137" spans="7:8" x14ac:dyDescent="0.3">
      <c r="G7137">
        <v>7130</v>
      </c>
      <c r="H7137">
        <f t="shared" ca="1" si="196"/>
        <v>1.6132444642987478E-2</v>
      </c>
    </row>
    <row r="7138" spans="7:8" x14ac:dyDescent="0.3">
      <c r="G7138">
        <v>7131</v>
      </c>
      <c r="H7138">
        <f t="shared" ca="1" si="196"/>
        <v>1.3289604173197481E-2</v>
      </c>
    </row>
    <row r="7139" spans="7:8" x14ac:dyDescent="0.3">
      <c r="G7139">
        <v>7132</v>
      </c>
      <c r="H7139">
        <f t="shared" ca="1" si="196"/>
        <v>5.3828212664180754E-3</v>
      </c>
    </row>
    <row r="7140" spans="7:8" x14ac:dyDescent="0.3">
      <c r="G7140">
        <v>7133</v>
      </c>
      <c r="H7140">
        <f t="shared" ca="1" si="196"/>
        <v>2.8898980769432731E-3</v>
      </c>
    </row>
    <row r="7141" spans="7:8" x14ac:dyDescent="0.3">
      <c r="G7141">
        <v>7134</v>
      </c>
      <c r="H7141">
        <f t="shared" ca="1" si="196"/>
        <v>5.40574248457871E-2</v>
      </c>
    </row>
    <row r="7142" spans="7:8" x14ac:dyDescent="0.3">
      <c r="G7142">
        <v>7135</v>
      </c>
      <c r="H7142">
        <f t="shared" ca="1" si="196"/>
        <v>1.7321551045672082E-3</v>
      </c>
    </row>
    <row r="7143" spans="7:8" x14ac:dyDescent="0.3">
      <c r="G7143">
        <v>7136</v>
      </c>
      <c r="H7143">
        <f t="shared" ca="1" si="196"/>
        <v>-4.8454289204961183E-3</v>
      </c>
    </row>
    <row r="7144" spans="7:8" x14ac:dyDescent="0.3">
      <c r="G7144">
        <v>7137</v>
      </c>
      <c r="H7144">
        <f t="shared" ca="1" si="196"/>
        <v>-4.9003284683069297E-2</v>
      </c>
    </row>
    <row r="7145" spans="7:8" x14ac:dyDescent="0.3">
      <c r="G7145">
        <v>7138</v>
      </c>
      <c r="H7145">
        <f t="shared" ca="1" si="196"/>
        <v>-1.3214267608405834E-2</v>
      </c>
    </row>
    <row r="7146" spans="7:8" x14ac:dyDescent="0.3">
      <c r="G7146">
        <v>7139</v>
      </c>
      <c r="H7146">
        <f t="shared" ca="1" si="196"/>
        <v>4.0174940732528211E-2</v>
      </c>
    </row>
    <row r="7147" spans="7:8" x14ac:dyDescent="0.3">
      <c r="G7147">
        <v>7140</v>
      </c>
      <c r="H7147">
        <f t="shared" ca="1" si="196"/>
        <v>-3.8686714676080182E-2</v>
      </c>
    </row>
    <row r="7148" spans="7:8" x14ac:dyDescent="0.3">
      <c r="G7148">
        <v>7141</v>
      </c>
      <c r="H7148">
        <f t="shared" ca="1" si="196"/>
        <v>7.4327010541463904E-3</v>
      </c>
    </row>
    <row r="7149" spans="7:8" x14ac:dyDescent="0.3">
      <c r="G7149">
        <v>7142</v>
      </c>
      <c r="H7149">
        <f t="shared" ca="1" si="196"/>
        <v>1.2288769628590452E-2</v>
      </c>
    </row>
    <row r="7150" spans="7:8" x14ac:dyDescent="0.3">
      <c r="G7150">
        <v>7143</v>
      </c>
      <c r="H7150">
        <f t="shared" ca="1" si="196"/>
        <v>-1.2137617358070479E-2</v>
      </c>
    </row>
    <row r="7151" spans="7:8" x14ac:dyDescent="0.3">
      <c r="G7151">
        <v>7144</v>
      </c>
      <c r="H7151">
        <f t="shared" ca="1" si="196"/>
        <v>-2.4583298380410061E-2</v>
      </c>
    </row>
    <row r="7152" spans="7:8" x14ac:dyDescent="0.3">
      <c r="G7152">
        <v>7145</v>
      </c>
      <c r="H7152">
        <f t="shared" ca="1" si="196"/>
        <v>1.1260228942193341E-2</v>
      </c>
    </row>
    <row r="7153" spans="7:8" x14ac:dyDescent="0.3">
      <c r="G7153">
        <v>7146</v>
      </c>
      <c r="H7153">
        <f t="shared" ca="1" si="196"/>
        <v>1.0496067646599484E-3</v>
      </c>
    </row>
    <row r="7154" spans="7:8" x14ac:dyDescent="0.3">
      <c r="G7154">
        <v>7147</v>
      </c>
      <c r="H7154">
        <f t="shared" ca="1" si="196"/>
        <v>-8.8214737389189597E-4</v>
      </c>
    </row>
    <row r="7155" spans="7:8" x14ac:dyDescent="0.3">
      <c r="G7155">
        <v>7148</v>
      </c>
      <c r="H7155">
        <f t="shared" ca="1" si="196"/>
        <v>3.4382788966463164E-2</v>
      </c>
    </row>
    <row r="7156" spans="7:8" x14ac:dyDescent="0.3">
      <c r="G7156">
        <v>7149</v>
      </c>
      <c r="H7156">
        <f t="shared" ca="1" si="196"/>
        <v>-3.0849574089128421E-2</v>
      </c>
    </row>
    <row r="7157" spans="7:8" x14ac:dyDescent="0.3">
      <c r="G7157">
        <v>7150</v>
      </c>
      <c r="H7157">
        <f t="shared" ca="1" si="196"/>
        <v>3.4994967742497597E-3</v>
      </c>
    </row>
    <row r="7158" spans="7:8" x14ac:dyDescent="0.3">
      <c r="G7158">
        <v>7151</v>
      </c>
      <c r="H7158">
        <f t="shared" ca="1" si="196"/>
        <v>-7.9030368891103014E-3</v>
      </c>
    </row>
    <row r="7159" spans="7:8" x14ac:dyDescent="0.3">
      <c r="G7159">
        <v>7152</v>
      </c>
      <c r="H7159">
        <f t="shared" ca="1" si="196"/>
        <v>-1.7273865129198616E-3</v>
      </c>
    </row>
    <row r="7160" spans="7:8" x14ac:dyDescent="0.3">
      <c r="G7160">
        <v>7153</v>
      </c>
      <c r="H7160">
        <f t="shared" ca="1" si="196"/>
        <v>2.3027566625473721E-2</v>
      </c>
    </row>
    <row r="7161" spans="7:8" x14ac:dyDescent="0.3">
      <c r="G7161">
        <v>7154</v>
      </c>
      <c r="H7161">
        <f t="shared" ca="1" si="196"/>
        <v>-5.2576074040331218E-2</v>
      </c>
    </row>
    <row r="7162" spans="7:8" x14ac:dyDescent="0.3">
      <c r="G7162">
        <v>7155</v>
      </c>
      <c r="H7162">
        <f t="shared" ca="1" si="196"/>
        <v>8.3620965873680286E-2</v>
      </c>
    </row>
    <row r="7163" spans="7:8" x14ac:dyDescent="0.3">
      <c r="G7163">
        <v>7156</v>
      </c>
      <c r="H7163">
        <f t="shared" ca="1" si="196"/>
        <v>-1.9960969463458443E-3</v>
      </c>
    </row>
    <row r="7164" spans="7:8" x14ac:dyDescent="0.3">
      <c r="G7164">
        <v>7157</v>
      </c>
      <c r="H7164">
        <f t="shared" ca="1" si="196"/>
        <v>-5.1387034395155061E-3</v>
      </c>
    </row>
    <row r="7165" spans="7:8" x14ac:dyDescent="0.3">
      <c r="G7165">
        <v>7158</v>
      </c>
      <c r="H7165">
        <f t="shared" ca="1" si="196"/>
        <v>5.2744033728343073E-3</v>
      </c>
    </row>
    <row r="7166" spans="7:8" x14ac:dyDescent="0.3">
      <c r="G7166">
        <v>7159</v>
      </c>
      <c r="H7166">
        <f t="shared" ca="1" si="196"/>
        <v>3.1121484549104274E-2</v>
      </c>
    </row>
    <row r="7167" spans="7:8" x14ac:dyDescent="0.3">
      <c r="G7167">
        <v>7160</v>
      </c>
      <c r="H7167">
        <f t="shared" ca="1" si="196"/>
        <v>-5.1513715851565396E-3</v>
      </c>
    </row>
    <row r="7168" spans="7:8" x14ac:dyDescent="0.3">
      <c r="G7168">
        <v>7161</v>
      </c>
      <c r="H7168">
        <f t="shared" ca="1" si="196"/>
        <v>3.0370765164878119E-2</v>
      </c>
    </row>
    <row r="7169" spans="7:8" x14ac:dyDescent="0.3">
      <c r="G7169">
        <v>7162</v>
      </c>
      <c r="H7169">
        <f t="shared" ca="1" si="196"/>
        <v>7.9505918428867325E-3</v>
      </c>
    </row>
    <row r="7170" spans="7:8" x14ac:dyDescent="0.3">
      <c r="G7170">
        <v>7163</v>
      </c>
      <c r="H7170">
        <f t="shared" ca="1" si="196"/>
        <v>-2.8264113906622014E-3</v>
      </c>
    </row>
    <row r="7171" spans="7:8" x14ac:dyDescent="0.3">
      <c r="G7171">
        <v>7164</v>
      </c>
      <c r="H7171">
        <f t="shared" ca="1" si="196"/>
        <v>-8.048768996678491E-3</v>
      </c>
    </row>
    <row r="7172" spans="7:8" x14ac:dyDescent="0.3">
      <c r="G7172">
        <v>7165</v>
      </c>
      <c r="H7172">
        <f t="shared" ca="1" si="196"/>
        <v>-3.2536421482041167E-2</v>
      </c>
    </row>
    <row r="7173" spans="7:8" x14ac:dyDescent="0.3">
      <c r="G7173">
        <v>7166</v>
      </c>
      <c r="H7173">
        <f t="shared" ca="1" si="196"/>
        <v>1.1554788304524249E-2</v>
      </c>
    </row>
    <row r="7174" spans="7:8" x14ac:dyDescent="0.3">
      <c r="G7174">
        <v>7167</v>
      </c>
      <c r="H7174">
        <f t="shared" ca="1" si="196"/>
        <v>-1.0427992741140566E-2</v>
      </c>
    </row>
    <row r="7175" spans="7:8" x14ac:dyDescent="0.3">
      <c r="G7175">
        <v>7168</v>
      </c>
      <c r="H7175">
        <f t="shared" ca="1" si="196"/>
        <v>3.3372774190840379E-2</v>
      </c>
    </row>
    <row r="7176" spans="7:8" x14ac:dyDescent="0.3">
      <c r="G7176">
        <v>7169</v>
      </c>
      <c r="H7176">
        <f t="shared" ca="1" si="196"/>
        <v>-2.67443320033238E-3</v>
      </c>
    </row>
    <row r="7177" spans="7:8" x14ac:dyDescent="0.3">
      <c r="G7177">
        <v>7170</v>
      </c>
      <c r="H7177">
        <f t="shared" ref="H7177:H7240" ca="1" si="197">_xlfn.NORM.INV(RAND(),N$10,N$11)</f>
        <v>-1.6479789049511355E-2</v>
      </c>
    </row>
    <row r="7178" spans="7:8" x14ac:dyDescent="0.3">
      <c r="G7178">
        <v>7171</v>
      </c>
      <c r="H7178">
        <f t="shared" ca="1" si="197"/>
        <v>6.4436579006594283E-3</v>
      </c>
    </row>
    <row r="7179" spans="7:8" x14ac:dyDescent="0.3">
      <c r="G7179">
        <v>7172</v>
      </c>
      <c r="H7179">
        <f t="shared" ca="1" si="197"/>
        <v>1.3160118399892527E-2</v>
      </c>
    </row>
    <row r="7180" spans="7:8" x14ac:dyDescent="0.3">
      <c r="G7180">
        <v>7173</v>
      </c>
      <c r="H7180">
        <f t="shared" ca="1" si="197"/>
        <v>2.0678599926397947E-2</v>
      </c>
    </row>
    <row r="7181" spans="7:8" x14ac:dyDescent="0.3">
      <c r="G7181">
        <v>7174</v>
      </c>
      <c r="H7181">
        <f t="shared" ca="1" si="197"/>
        <v>-9.1535911587073797E-3</v>
      </c>
    </row>
    <row r="7182" spans="7:8" x14ac:dyDescent="0.3">
      <c r="G7182">
        <v>7175</v>
      </c>
      <c r="H7182">
        <f t="shared" ca="1" si="197"/>
        <v>1.9139990952167979E-2</v>
      </c>
    </row>
    <row r="7183" spans="7:8" x14ac:dyDescent="0.3">
      <c r="G7183">
        <v>7176</v>
      </c>
      <c r="H7183">
        <f t="shared" ca="1" si="197"/>
        <v>-1.3059808384195391E-3</v>
      </c>
    </row>
    <row r="7184" spans="7:8" x14ac:dyDescent="0.3">
      <c r="G7184">
        <v>7177</v>
      </c>
      <c r="H7184">
        <f t="shared" ca="1" si="197"/>
        <v>2.585276630531429E-2</v>
      </c>
    </row>
    <row r="7185" spans="7:8" x14ac:dyDescent="0.3">
      <c r="G7185">
        <v>7178</v>
      </c>
      <c r="H7185">
        <f t="shared" ca="1" si="197"/>
        <v>3.3106824723973131E-2</v>
      </c>
    </row>
    <row r="7186" spans="7:8" x14ac:dyDescent="0.3">
      <c r="G7186">
        <v>7179</v>
      </c>
      <c r="H7186">
        <f t="shared" ca="1" si="197"/>
        <v>-8.4551701772546534E-3</v>
      </c>
    </row>
    <row r="7187" spans="7:8" x14ac:dyDescent="0.3">
      <c r="G7187">
        <v>7180</v>
      </c>
      <c r="H7187">
        <f t="shared" ca="1" si="197"/>
        <v>1.4332610473659763E-2</v>
      </c>
    </row>
    <row r="7188" spans="7:8" x14ac:dyDescent="0.3">
      <c r="G7188">
        <v>7181</v>
      </c>
      <c r="H7188">
        <f t="shared" ca="1" si="197"/>
        <v>1.2855863765011135E-3</v>
      </c>
    </row>
    <row r="7189" spans="7:8" x14ac:dyDescent="0.3">
      <c r="G7189">
        <v>7182</v>
      </c>
      <c r="H7189">
        <f t="shared" ca="1" si="197"/>
        <v>-8.8376456883040161E-3</v>
      </c>
    </row>
    <row r="7190" spans="7:8" x14ac:dyDescent="0.3">
      <c r="G7190">
        <v>7183</v>
      </c>
      <c r="H7190">
        <f t="shared" ca="1" si="197"/>
        <v>-4.3126980796776973E-2</v>
      </c>
    </row>
    <row r="7191" spans="7:8" x14ac:dyDescent="0.3">
      <c r="G7191">
        <v>7184</v>
      </c>
      <c r="H7191">
        <f t="shared" ca="1" si="197"/>
        <v>9.2716622347281154E-3</v>
      </c>
    </row>
    <row r="7192" spans="7:8" x14ac:dyDescent="0.3">
      <c r="G7192">
        <v>7185</v>
      </c>
      <c r="H7192">
        <f t="shared" ca="1" si="197"/>
        <v>3.2303748111134123E-2</v>
      </c>
    </row>
    <row r="7193" spans="7:8" x14ac:dyDescent="0.3">
      <c r="G7193">
        <v>7186</v>
      </c>
      <c r="H7193">
        <f t="shared" ca="1" si="197"/>
        <v>1.9331170698200457E-2</v>
      </c>
    </row>
    <row r="7194" spans="7:8" x14ac:dyDescent="0.3">
      <c r="G7194">
        <v>7187</v>
      </c>
      <c r="H7194">
        <f t="shared" ca="1" si="197"/>
        <v>-6.6118976810195032E-3</v>
      </c>
    </row>
    <row r="7195" spans="7:8" x14ac:dyDescent="0.3">
      <c r="G7195">
        <v>7188</v>
      </c>
      <c r="H7195">
        <f t="shared" ca="1" si="197"/>
        <v>-3.8406532791574301E-3</v>
      </c>
    </row>
    <row r="7196" spans="7:8" x14ac:dyDescent="0.3">
      <c r="G7196">
        <v>7189</v>
      </c>
      <c r="H7196">
        <f t="shared" ca="1" si="197"/>
        <v>1.1514545332668373E-2</v>
      </c>
    </row>
    <row r="7197" spans="7:8" x14ac:dyDescent="0.3">
      <c r="G7197">
        <v>7190</v>
      </c>
      <c r="H7197">
        <f t="shared" ca="1" si="197"/>
        <v>1.306528827989344E-2</v>
      </c>
    </row>
    <row r="7198" spans="7:8" x14ac:dyDescent="0.3">
      <c r="G7198">
        <v>7191</v>
      </c>
      <c r="H7198">
        <f t="shared" ca="1" si="197"/>
        <v>-1.8154638477023345E-2</v>
      </c>
    </row>
    <row r="7199" spans="7:8" x14ac:dyDescent="0.3">
      <c r="G7199">
        <v>7192</v>
      </c>
      <c r="H7199">
        <f t="shared" ca="1" si="197"/>
        <v>1.198335049118367E-2</v>
      </c>
    </row>
    <row r="7200" spans="7:8" x14ac:dyDescent="0.3">
      <c r="G7200">
        <v>7193</v>
      </c>
      <c r="H7200">
        <f t="shared" ca="1" si="197"/>
        <v>3.8753629064409724E-3</v>
      </c>
    </row>
    <row r="7201" spans="7:8" x14ac:dyDescent="0.3">
      <c r="G7201">
        <v>7194</v>
      </c>
      <c r="H7201">
        <f t="shared" ca="1" si="197"/>
        <v>-2.1273321114808352E-2</v>
      </c>
    </row>
    <row r="7202" spans="7:8" x14ac:dyDescent="0.3">
      <c r="G7202">
        <v>7195</v>
      </c>
      <c r="H7202">
        <f t="shared" ca="1" si="197"/>
        <v>4.3892771567892591E-3</v>
      </c>
    </row>
    <row r="7203" spans="7:8" x14ac:dyDescent="0.3">
      <c r="G7203">
        <v>7196</v>
      </c>
      <c r="H7203">
        <f t="shared" ca="1" si="197"/>
        <v>-2.1793562815498003E-3</v>
      </c>
    </row>
    <row r="7204" spans="7:8" x14ac:dyDescent="0.3">
      <c r="G7204">
        <v>7197</v>
      </c>
      <c r="H7204">
        <f t="shared" ca="1" si="197"/>
        <v>-2.4359354201917833E-2</v>
      </c>
    </row>
    <row r="7205" spans="7:8" x14ac:dyDescent="0.3">
      <c r="G7205">
        <v>7198</v>
      </c>
      <c r="H7205">
        <f t="shared" ca="1" si="197"/>
        <v>3.3920323168624367E-2</v>
      </c>
    </row>
    <row r="7206" spans="7:8" x14ac:dyDescent="0.3">
      <c r="G7206">
        <v>7199</v>
      </c>
      <c r="H7206">
        <f t="shared" ca="1" si="197"/>
        <v>9.5317395997463472E-3</v>
      </c>
    </row>
    <row r="7207" spans="7:8" x14ac:dyDescent="0.3">
      <c r="G7207">
        <v>7200</v>
      </c>
      <c r="H7207">
        <f t="shared" ca="1" si="197"/>
        <v>-2.7923098848158859E-2</v>
      </c>
    </row>
    <row r="7208" spans="7:8" x14ac:dyDescent="0.3">
      <c r="G7208">
        <v>7201</v>
      </c>
      <c r="H7208">
        <f t="shared" ca="1" si="197"/>
        <v>-1.4918010112281291E-2</v>
      </c>
    </row>
    <row r="7209" spans="7:8" x14ac:dyDescent="0.3">
      <c r="G7209">
        <v>7202</v>
      </c>
      <c r="H7209">
        <f t="shared" ca="1" si="197"/>
        <v>-5.8742061765571452E-2</v>
      </c>
    </row>
    <row r="7210" spans="7:8" x14ac:dyDescent="0.3">
      <c r="G7210">
        <v>7203</v>
      </c>
      <c r="H7210">
        <f t="shared" ca="1" si="197"/>
        <v>3.5559049502648485E-3</v>
      </c>
    </row>
    <row r="7211" spans="7:8" x14ac:dyDescent="0.3">
      <c r="G7211">
        <v>7204</v>
      </c>
      <c r="H7211">
        <f t="shared" ca="1" si="197"/>
        <v>-3.8301666873701137E-2</v>
      </c>
    </row>
    <row r="7212" spans="7:8" x14ac:dyDescent="0.3">
      <c r="G7212">
        <v>7205</v>
      </c>
      <c r="H7212">
        <f t="shared" ca="1" si="197"/>
        <v>-6.5575585801754668E-2</v>
      </c>
    </row>
    <row r="7213" spans="7:8" x14ac:dyDescent="0.3">
      <c r="G7213">
        <v>7206</v>
      </c>
      <c r="H7213">
        <f t="shared" ca="1" si="197"/>
        <v>1.9924548025950398E-2</v>
      </c>
    </row>
    <row r="7214" spans="7:8" x14ac:dyDescent="0.3">
      <c r="G7214">
        <v>7207</v>
      </c>
      <c r="H7214">
        <f t="shared" ca="1" si="197"/>
        <v>2.6601396463931566E-3</v>
      </c>
    </row>
    <row r="7215" spans="7:8" x14ac:dyDescent="0.3">
      <c r="G7215">
        <v>7208</v>
      </c>
      <c r="H7215">
        <f t="shared" ca="1" si="197"/>
        <v>-3.5348270009093498E-2</v>
      </c>
    </row>
    <row r="7216" spans="7:8" x14ac:dyDescent="0.3">
      <c r="G7216">
        <v>7209</v>
      </c>
      <c r="H7216">
        <f t="shared" ca="1" si="197"/>
        <v>1.294920082590156E-3</v>
      </c>
    </row>
    <row r="7217" spans="7:8" x14ac:dyDescent="0.3">
      <c r="G7217">
        <v>7210</v>
      </c>
      <c r="H7217">
        <f t="shared" ca="1" si="197"/>
        <v>-1.9940592828679937E-2</v>
      </c>
    </row>
    <row r="7218" spans="7:8" x14ac:dyDescent="0.3">
      <c r="G7218">
        <v>7211</v>
      </c>
      <c r="H7218">
        <f t="shared" ca="1" si="197"/>
        <v>-3.1560495611237922E-2</v>
      </c>
    </row>
    <row r="7219" spans="7:8" x14ac:dyDescent="0.3">
      <c r="G7219">
        <v>7212</v>
      </c>
      <c r="H7219">
        <f t="shared" ca="1" si="197"/>
        <v>1.3115278019843923E-2</v>
      </c>
    </row>
    <row r="7220" spans="7:8" x14ac:dyDescent="0.3">
      <c r="G7220">
        <v>7213</v>
      </c>
      <c r="H7220">
        <f t="shared" ca="1" si="197"/>
        <v>-3.2672015330128118E-2</v>
      </c>
    </row>
    <row r="7221" spans="7:8" x14ac:dyDescent="0.3">
      <c r="G7221">
        <v>7214</v>
      </c>
      <c r="H7221">
        <f t="shared" ca="1" si="197"/>
        <v>3.0128027145810209E-2</v>
      </c>
    </row>
    <row r="7222" spans="7:8" x14ac:dyDescent="0.3">
      <c r="G7222">
        <v>7215</v>
      </c>
      <c r="H7222">
        <f t="shared" ca="1" si="197"/>
        <v>2.2259666297687063E-2</v>
      </c>
    </row>
    <row r="7223" spans="7:8" x14ac:dyDescent="0.3">
      <c r="G7223">
        <v>7216</v>
      </c>
      <c r="H7223">
        <f t="shared" ca="1" si="197"/>
        <v>2.5892902372531924E-2</v>
      </c>
    </row>
    <row r="7224" spans="7:8" x14ac:dyDescent="0.3">
      <c r="G7224">
        <v>7217</v>
      </c>
      <c r="H7224">
        <f t="shared" ca="1" si="197"/>
        <v>4.7959389881881268E-2</v>
      </c>
    </row>
    <row r="7225" spans="7:8" x14ac:dyDescent="0.3">
      <c r="G7225">
        <v>7218</v>
      </c>
      <c r="H7225">
        <f t="shared" ca="1" si="197"/>
        <v>1.3852541781030625E-2</v>
      </c>
    </row>
    <row r="7226" spans="7:8" x14ac:dyDescent="0.3">
      <c r="G7226">
        <v>7219</v>
      </c>
      <c r="H7226">
        <f t="shared" ca="1" si="197"/>
        <v>-2.7954487588562945E-2</v>
      </c>
    </row>
    <row r="7227" spans="7:8" x14ac:dyDescent="0.3">
      <c r="G7227">
        <v>7220</v>
      </c>
      <c r="H7227">
        <f t="shared" ca="1" si="197"/>
        <v>1.5527691714503538E-3</v>
      </c>
    </row>
    <row r="7228" spans="7:8" x14ac:dyDescent="0.3">
      <c r="G7228">
        <v>7221</v>
      </c>
      <c r="H7228">
        <f t="shared" ca="1" si="197"/>
        <v>-2.4236973468254236E-2</v>
      </c>
    </row>
    <row r="7229" spans="7:8" x14ac:dyDescent="0.3">
      <c r="G7229">
        <v>7222</v>
      </c>
      <c r="H7229">
        <f t="shared" ca="1" si="197"/>
        <v>-3.2560971831154832E-3</v>
      </c>
    </row>
    <row r="7230" spans="7:8" x14ac:dyDescent="0.3">
      <c r="G7230">
        <v>7223</v>
      </c>
      <c r="H7230">
        <f t="shared" ca="1" si="197"/>
        <v>3.1743657068321984E-3</v>
      </c>
    </row>
    <row r="7231" spans="7:8" x14ac:dyDescent="0.3">
      <c r="G7231">
        <v>7224</v>
      </c>
      <c r="H7231">
        <f t="shared" ca="1" si="197"/>
        <v>-3.8289800573441606E-2</v>
      </c>
    </row>
    <row r="7232" spans="7:8" x14ac:dyDescent="0.3">
      <c r="G7232">
        <v>7225</v>
      </c>
      <c r="H7232">
        <f t="shared" ca="1" si="197"/>
        <v>-5.0002239648354756E-2</v>
      </c>
    </row>
    <row r="7233" spans="7:8" x14ac:dyDescent="0.3">
      <c r="G7233">
        <v>7226</v>
      </c>
      <c r="H7233">
        <f t="shared" ca="1" si="197"/>
        <v>-3.3528251436540771E-2</v>
      </c>
    </row>
    <row r="7234" spans="7:8" x14ac:dyDescent="0.3">
      <c r="G7234">
        <v>7227</v>
      </c>
      <c r="H7234">
        <f t="shared" ca="1" si="197"/>
        <v>1.1629016082202057E-2</v>
      </c>
    </row>
    <row r="7235" spans="7:8" x14ac:dyDescent="0.3">
      <c r="G7235">
        <v>7228</v>
      </c>
      <c r="H7235">
        <f t="shared" ca="1" si="197"/>
        <v>3.045122879069698E-2</v>
      </c>
    </row>
    <row r="7236" spans="7:8" x14ac:dyDescent="0.3">
      <c r="G7236">
        <v>7229</v>
      </c>
      <c r="H7236">
        <f t="shared" ca="1" si="197"/>
        <v>1.3715391312518508E-2</v>
      </c>
    </row>
    <row r="7237" spans="7:8" x14ac:dyDescent="0.3">
      <c r="G7237">
        <v>7230</v>
      </c>
      <c r="H7237">
        <f t="shared" ca="1" si="197"/>
        <v>-1.5021145742496892E-3</v>
      </c>
    </row>
    <row r="7238" spans="7:8" x14ac:dyDescent="0.3">
      <c r="G7238">
        <v>7231</v>
      </c>
      <c r="H7238">
        <f t="shared" ca="1" si="197"/>
        <v>-1.0810702290825467E-3</v>
      </c>
    </row>
    <row r="7239" spans="7:8" x14ac:dyDescent="0.3">
      <c r="G7239">
        <v>7232</v>
      </c>
      <c r="H7239">
        <f t="shared" ca="1" si="197"/>
        <v>-1.6536293240019789E-2</v>
      </c>
    </row>
    <row r="7240" spans="7:8" x14ac:dyDescent="0.3">
      <c r="G7240">
        <v>7233</v>
      </c>
      <c r="H7240">
        <f t="shared" ca="1" si="197"/>
        <v>2.5388921284438044E-2</v>
      </c>
    </row>
    <row r="7241" spans="7:8" x14ac:dyDescent="0.3">
      <c r="G7241">
        <v>7234</v>
      </c>
      <c r="H7241">
        <f t="shared" ref="H7241:H7304" ca="1" si="198">_xlfn.NORM.INV(RAND(),N$10,N$11)</f>
        <v>2.2375465637424447E-2</v>
      </c>
    </row>
    <row r="7242" spans="7:8" x14ac:dyDescent="0.3">
      <c r="G7242">
        <v>7235</v>
      </c>
      <c r="H7242">
        <f t="shared" ca="1" si="198"/>
        <v>-2.9574900884662251E-2</v>
      </c>
    </row>
    <row r="7243" spans="7:8" x14ac:dyDescent="0.3">
      <c r="G7243">
        <v>7236</v>
      </c>
      <c r="H7243">
        <f t="shared" ca="1" si="198"/>
        <v>2.4011126359569836E-2</v>
      </c>
    </row>
    <row r="7244" spans="7:8" x14ac:dyDescent="0.3">
      <c r="G7244">
        <v>7237</v>
      </c>
      <c r="H7244">
        <f t="shared" ca="1" si="198"/>
        <v>2.222982534216315E-2</v>
      </c>
    </row>
    <row r="7245" spans="7:8" x14ac:dyDescent="0.3">
      <c r="G7245">
        <v>7238</v>
      </c>
      <c r="H7245">
        <f t="shared" ca="1" si="198"/>
        <v>-1.2033756170682208E-2</v>
      </c>
    </row>
    <row r="7246" spans="7:8" x14ac:dyDescent="0.3">
      <c r="G7246">
        <v>7239</v>
      </c>
      <c r="H7246">
        <f t="shared" ca="1" si="198"/>
        <v>-5.7306496796720226E-3</v>
      </c>
    </row>
    <row r="7247" spans="7:8" x14ac:dyDescent="0.3">
      <c r="G7247">
        <v>7240</v>
      </c>
      <c r="H7247">
        <f t="shared" ca="1" si="198"/>
        <v>6.5949916308164344E-3</v>
      </c>
    </row>
    <row r="7248" spans="7:8" x14ac:dyDescent="0.3">
      <c r="G7248">
        <v>7241</v>
      </c>
      <c r="H7248">
        <f t="shared" ca="1" si="198"/>
        <v>-1.2331633994048921E-2</v>
      </c>
    </row>
    <row r="7249" spans="7:8" x14ac:dyDescent="0.3">
      <c r="G7249">
        <v>7242</v>
      </c>
      <c r="H7249">
        <f t="shared" ca="1" si="198"/>
        <v>-2.4173230897181888E-2</v>
      </c>
    </row>
    <row r="7250" spans="7:8" x14ac:dyDescent="0.3">
      <c r="G7250">
        <v>7243</v>
      </c>
      <c r="H7250">
        <f t="shared" ca="1" si="198"/>
        <v>-2.2142028875184936E-2</v>
      </c>
    </row>
    <row r="7251" spans="7:8" x14ac:dyDescent="0.3">
      <c r="G7251">
        <v>7244</v>
      </c>
      <c r="H7251">
        <f t="shared" ca="1" si="198"/>
        <v>-3.1897352127382879E-3</v>
      </c>
    </row>
    <row r="7252" spans="7:8" x14ac:dyDescent="0.3">
      <c r="G7252">
        <v>7245</v>
      </c>
      <c r="H7252">
        <f t="shared" ca="1" si="198"/>
        <v>2.6011098817824242E-2</v>
      </c>
    </row>
    <row r="7253" spans="7:8" x14ac:dyDescent="0.3">
      <c r="G7253">
        <v>7246</v>
      </c>
      <c r="H7253">
        <f t="shared" ca="1" si="198"/>
        <v>4.9728872473827596E-2</v>
      </c>
    </row>
    <row r="7254" spans="7:8" x14ac:dyDescent="0.3">
      <c r="G7254">
        <v>7247</v>
      </c>
      <c r="H7254">
        <f t="shared" ca="1" si="198"/>
        <v>-2.8711210221040007E-2</v>
      </c>
    </row>
    <row r="7255" spans="7:8" x14ac:dyDescent="0.3">
      <c r="G7255">
        <v>7248</v>
      </c>
      <c r="H7255">
        <f t="shared" ca="1" si="198"/>
        <v>4.4199318661589534E-2</v>
      </c>
    </row>
    <row r="7256" spans="7:8" x14ac:dyDescent="0.3">
      <c r="G7256">
        <v>7249</v>
      </c>
      <c r="H7256">
        <f t="shared" ca="1" si="198"/>
        <v>1.782025273295661E-2</v>
      </c>
    </row>
    <row r="7257" spans="7:8" x14ac:dyDescent="0.3">
      <c r="G7257">
        <v>7250</v>
      </c>
      <c r="H7257">
        <f t="shared" ca="1" si="198"/>
        <v>1.1009312623373124E-2</v>
      </c>
    </row>
    <row r="7258" spans="7:8" x14ac:dyDescent="0.3">
      <c r="G7258">
        <v>7251</v>
      </c>
      <c r="H7258">
        <f t="shared" ca="1" si="198"/>
        <v>-2.0352287036879541E-2</v>
      </c>
    </row>
    <row r="7259" spans="7:8" x14ac:dyDescent="0.3">
      <c r="G7259">
        <v>7252</v>
      </c>
      <c r="H7259">
        <f t="shared" ca="1" si="198"/>
        <v>3.2744398913071762E-3</v>
      </c>
    </row>
    <row r="7260" spans="7:8" x14ac:dyDescent="0.3">
      <c r="G7260">
        <v>7253</v>
      </c>
      <c r="H7260">
        <f t="shared" ca="1" si="198"/>
        <v>-4.5539150135260253E-3</v>
      </c>
    </row>
    <row r="7261" spans="7:8" x14ac:dyDescent="0.3">
      <c r="G7261">
        <v>7254</v>
      </c>
      <c r="H7261">
        <f t="shared" ca="1" si="198"/>
        <v>4.3672862746191858E-2</v>
      </c>
    </row>
    <row r="7262" spans="7:8" x14ac:dyDescent="0.3">
      <c r="G7262">
        <v>7255</v>
      </c>
      <c r="H7262">
        <f t="shared" ca="1" si="198"/>
        <v>2.2121199194596115E-2</v>
      </c>
    </row>
    <row r="7263" spans="7:8" x14ac:dyDescent="0.3">
      <c r="G7263">
        <v>7256</v>
      </c>
      <c r="H7263">
        <f t="shared" ca="1" si="198"/>
        <v>-5.6509412674971941E-3</v>
      </c>
    </row>
    <row r="7264" spans="7:8" x14ac:dyDescent="0.3">
      <c r="G7264">
        <v>7257</v>
      </c>
      <c r="H7264">
        <f t="shared" ca="1" si="198"/>
        <v>-9.1811005594474547E-3</v>
      </c>
    </row>
    <row r="7265" spans="7:8" x14ac:dyDescent="0.3">
      <c r="G7265">
        <v>7258</v>
      </c>
      <c r="H7265">
        <f t="shared" ca="1" si="198"/>
        <v>3.3396561577548736E-2</v>
      </c>
    </row>
    <row r="7266" spans="7:8" x14ac:dyDescent="0.3">
      <c r="G7266">
        <v>7259</v>
      </c>
      <c r="H7266">
        <f t="shared" ca="1" si="198"/>
        <v>2.2350170480257073E-3</v>
      </c>
    </row>
    <row r="7267" spans="7:8" x14ac:dyDescent="0.3">
      <c r="G7267">
        <v>7260</v>
      </c>
      <c r="H7267">
        <f t="shared" ca="1" si="198"/>
        <v>1.2495194159169731E-2</v>
      </c>
    </row>
    <row r="7268" spans="7:8" x14ac:dyDescent="0.3">
      <c r="G7268">
        <v>7261</v>
      </c>
      <c r="H7268">
        <f t="shared" ca="1" si="198"/>
        <v>1.2383509159588208E-2</v>
      </c>
    </row>
    <row r="7269" spans="7:8" x14ac:dyDescent="0.3">
      <c r="G7269">
        <v>7262</v>
      </c>
      <c r="H7269">
        <f t="shared" ca="1" si="198"/>
        <v>-4.6272352064811511E-3</v>
      </c>
    </row>
    <row r="7270" spans="7:8" x14ac:dyDescent="0.3">
      <c r="G7270">
        <v>7263</v>
      </c>
      <c r="H7270">
        <f t="shared" ca="1" si="198"/>
        <v>1.091165073100572E-2</v>
      </c>
    </row>
    <row r="7271" spans="7:8" x14ac:dyDescent="0.3">
      <c r="G7271">
        <v>7264</v>
      </c>
      <c r="H7271">
        <f t="shared" ca="1" si="198"/>
        <v>-1.6402921398522178E-2</v>
      </c>
    </row>
    <row r="7272" spans="7:8" x14ac:dyDescent="0.3">
      <c r="G7272">
        <v>7265</v>
      </c>
      <c r="H7272">
        <f t="shared" ca="1" si="198"/>
        <v>-3.5345505001575768E-3</v>
      </c>
    </row>
    <row r="7273" spans="7:8" x14ac:dyDescent="0.3">
      <c r="G7273">
        <v>7266</v>
      </c>
      <c r="H7273">
        <f t="shared" ca="1" si="198"/>
        <v>2.7671872667210343E-2</v>
      </c>
    </row>
    <row r="7274" spans="7:8" x14ac:dyDescent="0.3">
      <c r="G7274">
        <v>7267</v>
      </c>
      <c r="H7274">
        <f t="shared" ca="1" si="198"/>
        <v>-2.6286585962990851E-2</v>
      </c>
    </row>
    <row r="7275" spans="7:8" x14ac:dyDescent="0.3">
      <c r="G7275">
        <v>7268</v>
      </c>
      <c r="H7275">
        <f t="shared" ca="1" si="198"/>
        <v>1.4925707800475176E-2</v>
      </c>
    </row>
    <row r="7276" spans="7:8" x14ac:dyDescent="0.3">
      <c r="G7276">
        <v>7269</v>
      </c>
      <c r="H7276">
        <f t="shared" ca="1" si="198"/>
        <v>1.3502204973173292E-2</v>
      </c>
    </row>
    <row r="7277" spans="7:8" x14ac:dyDescent="0.3">
      <c r="G7277">
        <v>7270</v>
      </c>
      <c r="H7277">
        <f t="shared" ca="1" si="198"/>
        <v>-1.8764454806637874E-2</v>
      </c>
    </row>
    <row r="7278" spans="7:8" x14ac:dyDescent="0.3">
      <c r="G7278">
        <v>7271</v>
      </c>
      <c r="H7278">
        <f t="shared" ca="1" si="198"/>
        <v>-3.0574951451719446E-2</v>
      </c>
    </row>
    <row r="7279" spans="7:8" x14ac:dyDescent="0.3">
      <c r="G7279">
        <v>7272</v>
      </c>
      <c r="H7279">
        <f t="shared" ca="1" si="198"/>
        <v>-2.5005877801523783E-3</v>
      </c>
    </row>
    <row r="7280" spans="7:8" x14ac:dyDescent="0.3">
      <c r="G7280">
        <v>7273</v>
      </c>
      <c r="H7280">
        <f t="shared" ca="1" si="198"/>
        <v>-3.3095224930787355E-3</v>
      </c>
    </row>
    <row r="7281" spans="7:8" x14ac:dyDescent="0.3">
      <c r="G7281">
        <v>7274</v>
      </c>
      <c r="H7281">
        <f t="shared" ca="1" si="198"/>
        <v>4.3394413464879281E-2</v>
      </c>
    </row>
    <row r="7282" spans="7:8" x14ac:dyDescent="0.3">
      <c r="G7282">
        <v>7275</v>
      </c>
      <c r="H7282">
        <f t="shared" ca="1" si="198"/>
        <v>8.4363014268545172E-3</v>
      </c>
    </row>
    <row r="7283" spans="7:8" x14ac:dyDescent="0.3">
      <c r="G7283">
        <v>7276</v>
      </c>
      <c r="H7283">
        <f t="shared" ca="1" si="198"/>
        <v>1.6617058065268763E-2</v>
      </c>
    </row>
    <row r="7284" spans="7:8" x14ac:dyDescent="0.3">
      <c r="G7284">
        <v>7277</v>
      </c>
      <c r="H7284">
        <f t="shared" ca="1" si="198"/>
        <v>3.4714247463033518E-2</v>
      </c>
    </row>
    <row r="7285" spans="7:8" x14ac:dyDescent="0.3">
      <c r="G7285">
        <v>7278</v>
      </c>
      <c r="H7285">
        <f t="shared" ca="1" si="198"/>
        <v>-3.8470123010485016E-3</v>
      </c>
    </row>
    <row r="7286" spans="7:8" x14ac:dyDescent="0.3">
      <c r="G7286">
        <v>7279</v>
      </c>
      <c r="H7286">
        <f t="shared" ca="1" si="198"/>
        <v>-1.0501585180695293E-2</v>
      </c>
    </row>
    <row r="7287" spans="7:8" x14ac:dyDescent="0.3">
      <c r="G7287">
        <v>7280</v>
      </c>
      <c r="H7287">
        <f t="shared" ca="1" si="198"/>
        <v>-3.0226970018745847E-2</v>
      </c>
    </row>
    <row r="7288" spans="7:8" x14ac:dyDescent="0.3">
      <c r="G7288">
        <v>7281</v>
      </c>
      <c r="H7288">
        <f t="shared" ca="1" si="198"/>
        <v>-1.9586012161390817E-2</v>
      </c>
    </row>
    <row r="7289" spans="7:8" x14ac:dyDescent="0.3">
      <c r="G7289">
        <v>7282</v>
      </c>
      <c r="H7289">
        <f t="shared" ca="1" si="198"/>
        <v>-5.5448503489149859E-3</v>
      </c>
    </row>
    <row r="7290" spans="7:8" x14ac:dyDescent="0.3">
      <c r="G7290">
        <v>7283</v>
      </c>
      <c r="H7290">
        <f t="shared" ca="1" si="198"/>
        <v>-5.8221614786836434E-2</v>
      </c>
    </row>
    <row r="7291" spans="7:8" x14ac:dyDescent="0.3">
      <c r="G7291">
        <v>7284</v>
      </c>
      <c r="H7291">
        <f t="shared" ca="1" si="198"/>
        <v>2.4950022590139575E-3</v>
      </c>
    </row>
    <row r="7292" spans="7:8" x14ac:dyDescent="0.3">
      <c r="G7292">
        <v>7285</v>
      </c>
      <c r="H7292">
        <f t="shared" ca="1" si="198"/>
        <v>-5.9487144897434792E-3</v>
      </c>
    </row>
    <row r="7293" spans="7:8" x14ac:dyDescent="0.3">
      <c r="G7293">
        <v>7286</v>
      </c>
      <c r="H7293">
        <f t="shared" ca="1" si="198"/>
        <v>-9.9983259794927358E-3</v>
      </c>
    </row>
    <row r="7294" spans="7:8" x14ac:dyDescent="0.3">
      <c r="G7294">
        <v>7287</v>
      </c>
      <c r="H7294">
        <f t="shared" ca="1" si="198"/>
        <v>-1.3438252756156652E-2</v>
      </c>
    </row>
    <row r="7295" spans="7:8" x14ac:dyDescent="0.3">
      <c r="G7295">
        <v>7288</v>
      </c>
      <c r="H7295">
        <f t="shared" ca="1" si="198"/>
        <v>-1.5922912665164768E-2</v>
      </c>
    </row>
    <row r="7296" spans="7:8" x14ac:dyDescent="0.3">
      <c r="G7296">
        <v>7289</v>
      </c>
      <c r="H7296">
        <f t="shared" ca="1" si="198"/>
        <v>2.0746186390542078E-2</v>
      </c>
    </row>
    <row r="7297" spans="7:8" x14ac:dyDescent="0.3">
      <c r="G7297">
        <v>7290</v>
      </c>
      <c r="H7297">
        <f t="shared" ca="1" si="198"/>
        <v>2.7835043423283596E-2</v>
      </c>
    </row>
    <row r="7298" spans="7:8" x14ac:dyDescent="0.3">
      <c r="G7298">
        <v>7291</v>
      </c>
      <c r="H7298">
        <f t="shared" ca="1" si="198"/>
        <v>-3.0375205254467037E-2</v>
      </c>
    </row>
    <row r="7299" spans="7:8" x14ac:dyDescent="0.3">
      <c r="G7299">
        <v>7292</v>
      </c>
      <c r="H7299">
        <f t="shared" ca="1" si="198"/>
        <v>1.9690912245695347E-2</v>
      </c>
    </row>
    <row r="7300" spans="7:8" x14ac:dyDescent="0.3">
      <c r="G7300">
        <v>7293</v>
      </c>
      <c r="H7300">
        <f t="shared" ca="1" si="198"/>
        <v>1.6825726668073863E-2</v>
      </c>
    </row>
    <row r="7301" spans="7:8" x14ac:dyDescent="0.3">
      <c r="G7301">
        <v>7294</v>
      </c>
      <c r="H7301">
        <f t="shared" ca="1" si="198"/>
        <v>1.9424584963796555E-2</v>
      </c>
    </row>
    <row r="7302" spans="7:8" x14ac:dyDescent="0.3">
      <c r="G7302">
        <v>7295</v>
      </c>
      <c r="H7302">
        <f t="shared" ca="1" si="198"/>
        <v>3.6040988323449881E-3</v>
      </c>
    </row>
    <row r="7303" spans="7:8" x14ac:dyDescent="0.3">
      <c r="G7303">
        <v>7296</v>
      </c>
      <c r="H7303">
        <f t="shared" ca="1" si="198"/>
        <v>-2.2497441450694371E-2</v>
      </c>
    </row>
    <row r="7304" spans="7:8" x14ac:dyDescent="0.3">
      <c r="G7304">
        <v>7297</v>
      </c>
      <c r="H7304">
        <f t="shared" ca="1" si="198"/>
        <v>2.3034273192688366E-2</v>
      </c>
    </row>
    <row r="7305" spans="7:8" x14ac:dyDescent="0.3">
      <c r="G7305">
        <v>7298</v>
      </c>
      <c r="H7305">
        <f t="shared" ref="H7305:H7368" ca="1" si="199">_xlfn.NORM.INV(RAND(),N$10,N$11)</f>
        <v>1.3923264003581173E-3</v>
      </c>
    </row>
    <row r="7306" spans="7:8" x14ac:dyDescent="0.3">
      <c r="G7306">
        <v>7299</v>
      </c>
      <c r="H7306">
        <f t="shared" ca="1" si="199"/>
        <v>3.4559092092764539E-2</v>
      </c>
    </row>
    <row r="7307" spans="7:8" x14ac:dyDescent="0.3">
      <c r="G7307">
        <v>7300</v>
      </c>
      <c r="H7307">
        <f t="shared" ca="1" si="199"/>
        <v>1.9869893236940033E-2</v>
      </c>
    </row>
    <row r="7308" spans="7:8" x14ac:dyDescent="0.3">
      <c r="G7308">
        <v>7301</v>
      </c>
      <c r="H7308">
        <f t="shared" ca="1" si="199"/>
        <v>-7.5494367132271896E-3</v>
      </c>
    </row>
    <row r="7309" spans="7:8" x14ac:dyDescent="0.3">
      <c r="G7309">
        <v>7302</v>
      </c>
      <c r="H7309">
        <f t="shared" ca="1" si="199"/>
        <v>-6.0660196470409414E-3</v>
      </c>
    </row>
    <row r="7310" spans="7:8" x14ac:dyDescent="0.3">
      <c r="G7310">
        <v>7303</v>
      </c>
      <c r="H7310">
        <f t="shared" ca="1" si="199"/>
        <v>3.8234321356562335E-3</v>
      </c>
    </row>
    <row r="7311" spans="7:8" x14ac:dyDescent="0.3">
      <c r="G7311">
        <v>7304</v>
      </c>
      <c r="H7311">
        <f t="shared" ca="1" si="199"/>
        <v>-1.3084489871197778E-2</v>
      </c>
    </row>
    <row r="7312" spans="7:8" x14ac:dyDescent="0.3">
      <c r="G7312">
        <v>7305</v>
      </c>
      <c r="H7312">
        <f t="shared" ca="1" si="199"/>
        <v>8.8583493695038248E-3</v>
      </c>
    </row>
    <row r="7313" spans="7:8" x14ac:dyDescent="0.3">
      <c r="G7313">
        <v>7306</v>
      </c>
      <c r="H7313">
        <f t="shared" ca="1" si="199"/>
        <v>2.2693151701005262E-2</v>
      </c>
    </row>
    <row r="7314" spans="7:8" x14ac:dyDescent="0.3">
      <c r="G7314">
        <v>7307</v>
      </c>
      <c r="H7314">
        <f t="shared" ca="1" si="199"/>
        <v>1.6066359473917328E-2</v>
      </c>
    </row>
    <row r="7315" spans="7:8" x14ac:dyDescent="0.3">
      <c r="G7315">
        <v>7308</v>
      </c>
      <c r="H7315">
        <f t="shared" ca="1" si="199"/>
        <v>4.3609354908403446E-2</v>
      </c>
    </row>
    <row r="7316" spans="7:8" x14ac:dyDescent="0.3">
      <c r="G7316">
        <v>7309</v>
      </c>
      <c r="H7316">
        <f t="shared" ca="1" si="199"/>
        <v>1.5905780115155041E-3</v>
      </c>
    </row>
    <row r="7317" spans="7:8" x14ac:dyDescent="0.3">
      <c r="G7317">
        <v>7310</v>
      </c>
      <c r="H7317">
        <f t="shared" ca="1" si="199"/>
        <v>8.6400804261250531E-4</v>
      </c>
    </row>
    <row r="7318" spans="7:8" x14ac:dyDescent="0.3">
      <c r="G7318">
        <v>7311</v>
      </c>
      <c r="H7318">
        <f t="shared" ca="1" si="199"/>
        <v>5.9255386100333356E-3</v>
      </c>
    </row>
    <row r="7319" spans="7:8" x14ac:dyDescent="0.3">
      <c r="G7319">
        <v>7312</v>
      </c>
      <c r="H7319">
        <f t="shared" ca="1" si="199"/>
        <v>-4.7570249668434296E-2</v>
      </c>
    </row>
    <row r="7320" spans="7:8" x14ac:dyDescent="0.3">
      <c r="G7320">
        <v>7313</v>
      </c>
      <c r="H7320">
        <f t="shared" ca="1" si="199"/>
        <v>-2.492405583873686E-3</v>
      </c>
    </row>
    <row r="7321" spans="7:8" x14ac:dyDescent="0.3">
      <c r="G7321">
        <v>7314</v>
      </c>
      <c r="H7321">
        <f t="shared" ca="1" si="199"/>
        <v>1.6127240016544319E-2</v>
      </c>
    </row>
    <row r="7322" spans="7:8" x14ac:dyDescent="0.3">
      <c r="G7322">
        <v>7315</v>
      </c>
      <c r="H7322">
        <f t="shared" ca="1" si="199"/>
        <v>-7.7491040491621905E-3</v>
      </c>
    </row>
    <row r="7323" spans="7:8" x14ac:dyDescent="0.3">
      <c r="G7323">
        <v>7316</v>
      </c>
      <c r="H7323">
        <f t="shared" ca="1" si="199"/>
        <v>2.8983831620560219E-2</v>
      </c>
    </row>
    <row r="7324" spans="7:8" x14ac:dyDescent="0.3">
      <c r="G7324">
        <v>7317</v>
      </c>
      <c r="H7324">
        <f t="shared" ca="1" si="199"/>
        <v>-3.7232217693852045E-3</v>
      </c>
    </row>
    <row r="7325" spans="7:8" x14ac:dyDescent="0.3">
      <c r="G7325">
        <v>7318</v>
      </c>
      <c r="H7325">
        <f t="shared" ca="1" si="199"/>
        <v>6.1617304622352848E-2</v>
      </c>
    </row>
    <row r="7326" spans="7:8" x14ac:dyDescent="0.3">
      <c r="G7326">
        <v>7319</v>
      </c>
      <c r="H7326">
        <f t="shared" ca="1" si="199"/>
        <v>-9.5319068355630282E-3</v>
      </c>
    </row>
    <row r="7327" spans="7:8" x14ac:dyDescent="0.3">
      <c r="G7327">
        <v>7320</v>
      </c>
      <c r="H7327">
        <f t="shared" ca="1" si="199"/>
        <v>4.7651656654116623E-2</v>
      </c>
    </row>
    <row r="7328" spans="7:8" x14ac:dyDescent="0.3">
      <c r="G7328">
        <v>7321</v>
      </c>
      <c r="H7328">
        <f t="shared" ca="1" si="199"/>
        <v>-5.1388153708332739E-2</v>
      </c>
    </row>
    <row r="7329" spans="7:8" x14ac:dyDescent="0.3">
      <c r="G7329">
        <v>7322</v>
      </c>
      <c r="H7329">
        <f t="shared" ca="1" si="199"/>
        <v>3.4552095184295868E-2</v>
      </c>
    </row>
    <row r="7330" spans="7:8" x14ac:dyDescent="0.3">
      <c r="G7330">
        <v>7323</v>
      </c>
      <c r="H7330">
        <f t="shared" ca="1" si="199"/>
        <v>-4.4317603129589885E-3</v>
      </c>
    </row>
    <row r="7331" spans="7:8" x14ac:dyDescent="0.3">
      <c r="G7331">
        <v>7324</v>
      </c>
      <c r="H7331">
        <f t="shared" ca="1" si="199"/>
        <v>1.8656109547581474E-2</v>
      </c>
    </row>
    <row r="7332" spans="7:8" x14ac:dyDescent="0.3">
      <c r="G7332">
        <v>7325</v>
      </c>
      <c r="H7332">
        <f t="shared" ca="1" si="199"/>
        <v>3.083278711751835E-2</v>
      </c>
    </row>
    <row r="7333" spans="7:8" x14ac:dyDescent="0.3">
      <c r="G7333">
        <v>7326</v>
      </c>
      <c r="H7333">
        <f t="shared" ca="1" si="199"/>
        <v>1.2395507293838638E-2</v>
      </c>
    </row>
    <row r="7334" spans="7:8" x14ac:dyDescent="0.3">
      <c r="G7334">
        <v>7327</v>
      </c>
      <c r="H7334">
        <f t="shared" ca="1" si="199"/>
        <v>-1.2452256386371019E-3</v>
      </c>
    </row>
    <row r="7335" spans="7:8" x14ac:dyDescent="0.3">
      <c r="G7335">
        <v>7328</v>
      </c>
      <c r="H7335">
        <f t="shared" ca="1" si="199"/>
        <v>2.5526333100386225E-2</v>
      </c>
    </row>
    <row r="7336" spans="7:8" x14ac:dyDescent="0.3">
      <c r="G7336">
        <v>7329</v>
      </c>
      <c r="H7336">
        <f t="shared" ca="1" si="199"/>
        <v>3.2564669529149132E-3</v>
      </c>
    </row>
    <row r="7337" spans="7:8" x14ac:dyDescent="0.3">
      <c r="G7337">
        <v>7330</v>
      </c>
      <c r="H7337">
        <f t="shared" ca="1" si="199"/>
        <v>-2.2205303717609714E-2</v>
      </c>
    </row>
    <row r="7338" spans="7:8" x14ac:dyDescent="0.3">
      <c r="G7338">
        <v>7331</v>
      </c>
      <c r="H7338">
        <f t="shared" ca="1" si="199"/>
        <v>1.2010258205771233E-2</v>
      </c>
    </row>
    <row r="7339" spans="7:8" x14ac:dyDescent="0.3">
      <c r="G7339">
        <v>7332</v>
      </c>
      <c r="H7339">
        <f t="shared" ca="1" si="199"/>
        <v>-4.5252752052211735E-2</v>
      </c>
    </row>
    <row r="7340" spans="7:8" x14ac:dyDescent="0.3">
      <c r="G7340">
        <v>7333</v>
      </c>
      <c r="H7340">
        <f t="shared" ca="1" si="199"/>
        <v>-3.4539244611119443E-2</v>
      </c>
    </row>
    <row r="7341" spans="7:8" x14ac:dyDescent="0.3">
      <c r="G7341">
        <v>7334</v>
      </c>
      <c r="H7341">
        <f t="shared" ca="1" si="199"/>
        <v>3.3335684878310649E-3</v>
      </c>
    </row>
    <row r="7342" spans="7:8" x14ac:dyDescent="0.3">
      <c r="G7342">
        <v>7335</v>
      </c>
      <c r="H7342">
        <f t="shared" ca="1" si="199"/>
        <v>-1.3332621111877024E-2</v>
      </c>
    </row>
    <row r="7343" spans="7:8" x14ac:dyDescent="0.3">
      <c r="G7343">
        <v>7336</v>
      </c>
      <c r="H7343">
        <f t="shared" ca="1" si="199"/>
        <v>-2.1229500328927048E-3</v>
      </c>
    </row>
    <row r="7344" spans="7:8" x14ac:dyDescent="0.3">
      <c r="G7344">
        <v>7337</v>
      </c>
      <c r="H7344">
        <f t="shared" ca="1" si="199"/>
        <v>-2.3445444616118041E-2</v>
      </c>
    </row>
    <row r="7345" spans="7:8" x14ac:dyDescent="0.3">
      <c r="G7345">
        <v>7338</v>
      </c>
      <c r="H7345">
        <f t="shared" ca="1" si="199"/>
        <v>-4.1177399079547157E-2</v>
      </c>
    </row>
    <row r="7346" spans="7:8" x14ac:dyDescent="0.3">
      <c r="G7346">
        <v>7339</v>
      </c>
      <c r="H7346">
        <f t="shared" ca="1" si="199"/>
        <v>-1.2506807019877907E-2</v>
      </c>
    </row>
    <row r="7347" spans="7:8" x14ac:dyDescent="0.3">
      <c r="G7347">
        <v>7340</v>
      </c>
      <c r="H7347">
        <f t="shared" ca="1" si="199"/>
        <v>-4.3313471512972917E-3</v>
      </c>
    </row>
    <row r="7348" spans="7:8" x14ac:dyDescent="0.3">
      <c r="G7348">
        <v>7341</v>
      </c>
      <c r="H7348">
        <f t="shared" ca="1" si="199"/>
        <v>2.0539078483187603E-2</v>
      </c>
    </row>
    <row r="7349" spans="7:8" x14ac:dyDescent="0.3">
      <c r="G7349">
        <v>7342</v>
      </c>
      <c r="H7349">
        <f t="shared" ca="1" si="199"/>
        <v>-2.2642403402034574E-2</v>
      </c>
    </row>
    <row r="7350" spans="7:8" x14ac:dyDescent="0.3">
      <c r="G7350">
        <v>7343</v>
      </c>
      <c r="H7350">
        <f t="shared" ca="1" si="199"/>
        <v>-3.246802330754528E-2</v>
      </c>
    </row>
    <row r="7351" spans="7:8" x14ac:dyDescent="0.3">
      <c r="G7351">
        <v>7344</v>
      </c>
      <c r="H7351">
        <f t="shared" ca="1" si="199"/>
        <v>1.9821772593503394E-2</v>
      </c>
    </row>
    <row r="7352" spans="7:8" x14ac:dyDescent="0.3">
      <c r="G7352">
        <v>7345</v>
      </c>
      <c r="H7352">
        <f t="shared" ca="1" si="199"/>
        <v>-1.3000940605676194E-3</v>
      </c>
    </row>
    <row r="7353" spans="7:8" x14ac:dyDescent="0.3">
      <c r="G7353">
        <v>7346</v>
      </c>
      <c r="H7353">
        <f t="shared" ca="1" si="199"/>
        <v>-3.9165682785146087E-2</v>
      </c>
    </row>
    <row r="7354" spans="7:8" x14ac:dyDescent="0.3">
      <c r="G7354">
        <v>7347</v>
      </c>
      <c r="H7354">
        <f t="shared" ca="1" si="199"/>
        <v>-7.2820867999477739E-3</v>
      </c>
    </row>
    <row r="7355" spans="7:8" x14ac:dyDescent="0.3">
      <c r="G7355">
        <v>7348</v>
      </c>
      <c r="H7355">
        <f t="shared" ca="1" si="199"/>
        <v>4.0840511742129288E-3</v>
      </c>
    </row>
    <row r="7356" spans="7:8" x14ac:dyDescent="0.3">
      <c r="G7356">
        <v>7349</v>
      </c>
      <c r="H7356">
        <f t="shared" ca="1" si="199"/>
        <v>3.8164009231332831E-3</v>
      </c>
    </row>
    <row r="7357" spans="7:8" x14ac:dyDescent="0.3">
      <c r="G7357">
        <v>7350</v>
      </c>
      <c r="H7357">
        <f t="shared" ca="1" si="199"/>
        <v>-1.0757965252171573E-2</v>
      </c>
    </row>
    <row r="7358" spans="7:8" x14ac:dyDescent="0.3">
      <c r="G7358">
        <v>7351</v>
      </c>
      <c r="H7358">
        <f t="shared" ca="1" si="199"/>
        <v>-6.151271577480303E-3</v>
      </c>
    </row>
    <row r="7359" spans="7:8" x14ac:dyDescent="0.3">
      <c r="G7359">
        <v>7352</v>
      </c>
      <c r="H7359">
        <f t="shared" ca="1" si="199"/>
        <v>-1.2839567757936717E-2</v>
      </c>
    </row>
    <row r="7360" spans="7:8" x14ac:dyDescent="0.3">
      <c r="G7360">
        <v>7353</v>
      </c>
      <c r="H7360">
        <f t="shared" ca="1" si="199"/>
        <v>1.5739863489819296E-2</v>
      </c>
    </row>
    <row r="7361" spans="7:8" x14ac:dyDescent="0.3">
      <c r="G7361">
        <v>7354</v>
      </c>
      <c r="H7361">
        <f t="shared" ca="1" si="199"/>
        <v>1.3348509435790603E-2</v>
      </c>
    </row>
    <row r="7362" spans="7:8" x14ac:dyDescent="0.3">
      <c r="G7362">
        <v>7355</v>
      </c>
      <c r="H7362">
        <f t="shared" ca="1" si="199"/>
        <v>-8.5959070417919413E-3</v>
      </c>
    </row>
    <row r="7363" spans="7:8" x14ac:dyDescent="0.3">
      <c r="G7363">
        <v>7356</v>
      </c>
      <c r="H7363">
        <f t="shared" ca="1" si="199"/>
        <v>-1.6815339043792857E-2</v>
      </c>
    </row>
    <row r="7364" spans="7:8" x14ac:dyDescent="0.3">
      <c r="G7364">
        <v>7357</v>
      </c>
      <c r="H7364">
        <f t="shared" ca="1" si="199"/>
        <v>2.5695669810663305E-2</v>
      </c>
    </row>
    <row r="7365" spans="7:8" x14ac:dyDescent="0.3">
      <c r="G7365">
        <v>7358</v>
      </c>
      <c r="H7365">
        <f t="shared" ca="1" si="199"/>
        <v>-3.8947839002811718E-4</v>
      </c>
    </row>
    <row r="7366" spans="7:8" x14ac:dyDescent="0.3">
      <c r="G7366">
        <v>7359</v>
      </c>
      <c r="H7366">
        <f t="shared" ca="1" si="199"/>
        <v>-2.9587083980498977E-2</v>
      </c>
    </row>
    <row r="7367" spans="7:8" x14ac:dyDescent="0.3">
      <c r="G7367">
        <v>7360</v>
      </c>
      <c r="H7367">
        <f t="shared" ca="1" si="199"/>
        <v>8.5339742471189917E-3</v>
      </c>
    </row>
    <row r="7368" spans="7:8" x14ac:dyDescent="0.3">
      <c r="G7368">
        <v>7361</v>
      </c>
      <c r="H7368">
        <f t="shared" ca="1" si="199"/>
        <v>-1.3951508531027529E-2</v>
      </c>
    </row>
    <row r="7369" spans="7:8" x14ac:dyDescent="0.3">
      <c r="G7369">
        <v>7362</v>
      </c>
      <c r="H7369">
        <f t="shared" ref="H7369:H7432" ca="1" si="200">_xlfn.NORM.INV(RAND(),N$10,N$11)</f>
        <v>5.8971998629617E-3</v>
      </c>
    </row>
    <row r="7370" spans="7:8" x14ac:dyDescent="0.3">
      <c r="G7370">
        <v>7363</v>
      </c>
      <c r="H7370">
        <f t="shared" ca="1" si="200"/>
        <v>-5.2054822758251882E-5</v>
      </c>
    </row>
    <row r="7371" spans="7:8" x14ac:dyDescent="0.3">
      <c r="G7371">
        <v>7364</v>
      </c>
      <c r="H7371">
        <f t="shared" ca="1" si="200"/>
        <v>-7.8805187651940188E-3</v>
      </c>
    </row>
    <row r="7372" spans="7:8" x14ac:dyDescent="0.3">
      <c r="G7372">
        <v>7365</v>
      </c>
      <c r="H7372">
        <f t="shared" ca="1" si="200"/>
        <v>-1.3307520498239717E-2</v>
      </c>
    </row>
    <row r="7373" spans="7:8" x14ac:dyDescent="0.3">
      <c r="G7373">
        <v>7366</v>
      </c>
      <c r="H7373">
        <f t="shared" ca="1" si="200"/>
        <v>-1.0158470812896694E-2</v>
      </c>
    </row>
    <row r="7374" spans="7:8" x14ac:dyDescent="0.3">
      <c r="G7374">
        <v>7367</v>
      </c>
      <c r="H7374">
        <f t="shared" ca="1" si="200"/>
        <v>-1.6011735278067016E-2</v>
      </c>
    </row>
    <row r="7375" spans="7:8" x14ac:dyDescent="0.3">
      <c r="G7375">
        <v>7368</v>
      </c>
      <c r="H7375">
        <f t="shared" ca="1" si="200"/>
        <v>1.4531791421766645E-2</v>
      </c>
    </row>
    <row r="7376" spans="7:8" x14ac:dyDescent="0.3">
      <c r="G7376">
        <v>7369</v>
      </c>
      <c r="H7376">
        <f t="shared" ca="1" si="200"/>
        <v>1.9617007684047689E-3</v>
      </c>
    </row>
    <row r="7377" spans="7:8" x14ac:dyDescent="0.3">
      <c r="G7377">
        <v>7370</v>
      </c>
      <c r="H7377">
        <f t="shared" ca="1" si="200"/>
        <v>2.1279910713063534E-2</v>
      </c>
    </row>
    <row r="7378" spans="7:8" x14ac:dyDescent="0.3">
      <c r="G7378">
        <v>7371</v>
      </c>
      <c r="H7378">
        <f t="shared" ca="1" si="200"/>
        <v>-2.9623532136119218E-2</v>
      </c>
    </row>
    <row r="7379" spans="7:8" x14ac:dyDescent="0.3">
      <c r="G7379">
        <v>7372</v>
      </c>
      <c r="H7379">
        <f t="shared" ca="1" si="200"/>
        <v>1.435431571154545E-2</v>
      </c>
    </row>
    <row r="7380" spans="7:8" x14ac:dyDescent="0.3">
      <c r="G7380">
        <v>7373</v>
      </c>
      <c r="H7380">
        <f t="shared" ca="1" si="200"/>
        <v>-4.6243171427602829E-3</v>
      </c>
    </row>
    <row r="7381" spans="7:8" x14ac:dyDescent="0.3">
      <c r="G7381">
        <v>7374</v>
      </c>
      <c r="H7381">
        <f t="shared" ca="1" si="200"/>
        <v>-4.6780792045165312E-3</v>
      </c>
    </row>
    <row r="7382" spans="7:8" x14ac:dyDescent="0.3">
      <c r="G7382">
        <v>7375</v>
      </c>
      <c r="H7382">
        <f t="shared" ca="1" si="200"/>
        <v>3.031011504211922E-2</v>
      </c>
    </row>
    <row r="7383" spans="7:8" x14ac:dyDescent="0.3">
      <c r="G7383">
        <v>7376</v>
      </c>
      <c r="H7383">
        <f t="shared" ca="1" si="200"/>
        <v>3.2998031202099376E-2</v>
      </c>
    </row>
    <row r="7384" spans="7:8" x14ac:dyDescent="0.3">
      <c r="G7384">
        <v>7377</v>
      </c>
      <c r="H7384">
        <f t="shared" ca="1" si="200"/>
        <v>-9.5306227486573782E-3</v>
      </c>
    </row>
    <row r="7385" spans="7:8" x14ac:dyDescent="0.3">
      <c r="G7385">
        <v>7378</v>
      </c>
      <c r="H7385">
        <f t="shared" ca="1" si="200"/>
        <v>-3.4864317462814806E-2</v>
      </c>
    </row>
    <row r="7386" spans="7:8" x14ac:dyDescent="0.3">
      <c r="G7386">
        <v>7379</v>
      </c>
      <c r="H7386">
        <f t="shared" ca="1" si="200"/>
        <v>-2.7065313041902295E-2</v>
      </c>
    </row>
    <row r="7387" spans="7:8" x14ac:dyDescent="0.3">
      <c r="G7387">
        <v>7380</v>
      </c>
      <c r="H7387">
        <f t="shared" ca="1" si="200"/>
        <v>9.8742627198338227E-3</v>
      </c>
    </row>
    <row r="7388" spans="7:8" x14ac:dyDescent="0.3">
      <c r="G7388">
        <v>7381</v>
      </c>
      <c r="H7388">
        <f t="shared" ca="1" si="200"/>
        <v>-2.5536314121617571E-2</v>
      </c>
    </row>
    <row r="7389" spans="7:8" x14ac:dyDescent="0.3">
      <c r="G7389">
        <v>7382</v>
      </c>
      <c r="H7389">
        <f t="shared" ca="1" si="200"/>
        <v>-3.3515831548505085E-2</v>
      </c>
    </row>
    <row r="7390" spans="7:8" x14ac:dyDescent="0.3">
      <c r="G7390">
        <v>7383</v>
      </c>
      <c r="H7390">
        <f t="shared" ca="1" si="200"/>
        <v>-6.7978579345032236E-2</v>
      </c>
    </row>
    <row r="7391" spans="7:8" x14ac:dyDescent="0.3">
      <c r="G7391">
        <v>7384</v>
      </c>
      <c r="H7391">
        <f t="shared" ca="1" si="200"/>
        <v>1.3146103737398933E-2</v>
      </c>
    </row>
    <row r="7392" spans="7:8" x14ac:dyDescent="0.3">
      <c r="G7392">
        <v>7385</v>
      </c>
      <c r="H7392">
        <f t="shared" ca="1" si="200"/>
        <v>-1.4573995242862653E-2</v>
      </c>
    </row>
    <row r="7393" spans="7:8" x14ac:dyDescent="0.3">
      <c r="G7393">
        <v>7386</v>
      </c>
      <c r="H7393">
        <f t="shared" ca="1" si="200"/>
        <v>-3.2880396934314292E-2</v>
      </c>
    </row>
    <row r="7394" spans="7:8" x14ac:dyDescent="0.3">
      <c r="G7394">
        <v>7387</v>
      </c>
      <c r="H7394">
        <f t="shared" ca="1" si="200"/>
        <v>5.582186250959441E-3</v>
      </c>
    </row>
    <row r="7395" spans="7:8" x14ac:dyDescent="0.3">
      <c r="G7395">
        <v>7388</v>
      </c>
      <c r="H7395">
        <f t="shared" ca="1" si="200"/>
        <v>6.1034688303356933E-2</v>
      </c>
    </row>
    <row r="7396" spans="7:8" x14ac:dyDescent="0.3">
      <c r="G7396">
        <v>7389</v>
      </c>
      <c r="H7396">
        <f t="shared" ca="1" si="200"/>
        <v>-1.4269310231998181E-3</v>
      </c>
    </row>
    <row r="7397" spans="7:8" x14ac:dyDescent="0.3">
      <c r="G7397">
        <v>7390</v>
      </c>
      <c r="H7397">
        <f t="shared" ca="1" si="200"/>
        <v>-6.9543067202937304E-4</v>
      </c>
    </row>
    <row r="7398" spans="7:8" x14ac:dyDescent="0.3">
      <c r="G7398">
        <v>7391</v>
      </c>
      <c r="H7398">
        <f t="shared" ca="1" si="200"/>
        <v>4.2644943282617677E-2</v>
      </c>
    </row>
    <row r="7399" spans="7:8" x14ac:dyDescent="0.3">
      <c r="G7399">
        <v>7392</v>
      </c>
      <c r="H7399">
        <f t="shared" ca="1" si="200"/>
        <v>2.0311840784827733E-3</v>
      </c>
    </row>
    <row r="7400" spans="7:8" x14ac:dyDescent="0.3">
      <c r="G7400">
        <v>7393</v>
      </c>
      <c r="H7400">
        <f t="shared" ca="1" si="200"/>
        <v>-1.8036136898847061E-2</v>
      </c>
    </row>
    <row r="7401" spans="7:8" x14ac:dyDescent="0.3">
      <c r="G7401">
        <v>7394</v>
      </c>
      <c r="H7401">
        <f t="shared" ca="1" si="200"/>
        <v>-1.451266151492309E-2</v>
      </c>
    </row>
    <row r="7402" spans="7:8" x14ac:dyDescent="0.3">
      <c r="G7402">
        <v>7395</v>
      </c>
      <c r="H7402">
        <f t="shared" ca="1" si="200"/>
        <v>9.6591631308231424E-3</v>
      </c>
    </row>
    <row r="7403" spans="7:8" x14ac:dyDescent="0.3">
      <c r="G7403">
        <v>7396</v>
      </c>
      <c r="H7403">
        <f t="shared" ca="1" si="200"/>
        <v>-2.3627044869150265E-2</v>
      </c>
    </row>
    <row r="7404" spans="7:8" x14ac:dyDescent="0.3">
      <c r="G7404">
        <v>7397</v>
      </c>
      <c r="H7404">
        <f t="shared" ca="1" si="200"/>
        <v>-3.5384297102697658E-2</v>
      </c>
    </row>
    <row r="7405" spans="7:8" x14ac:dyDescent="0.3">
      <c r="G7405">
        <v>7398</v>
      </c>
      <c r="H7405">
        <f t="shared" ca="1" si="200"/>
        <v>-6.8516788576898661E-3</v>
      </c>
    </row>
    <row r="7406" spans="7:8" x14ac:dyDescent="0.3">
      <c r="G7406">
        <v>7399</v>
      </c>
      <c r="H7406">
        <f t="shared" ca="1" si="200"/>
        <v>-1.2960893498613301E-2</v>
      </c>
    </row>
    <row r="7407" spans="7:8" x14ac:dyDescent="0.3">
      <c r="G7407">
        <v>7400</v>
      </c>
      <c r="H7407">
        <f t="shared" ca="1" si="200"/>
        <v>5.2265240533901886E-2</v>
      </c>
    </row>
    <row r="7408" spans="7:8" x14ac:dyDescent="0.3">
      <c r="G7408">
        <v>7401</v>
      </c>
      <c r="H7408">
        <f t="shared" ca="1" si="200"/>
        <v>-1.795083078942452E-2</v>
      </c>
    </row>
    <row r="7409" spans="7:8" x14ac:dyDescent="0.3">
      <c r="G7409">
        <v>7402</v>
      </c>
      <c r="H7409">
        <f t="shared" ca="1" si="200"/>
        <v>-1.0001018805896492E-2</v>
      </c>
    </row>
    <row r="7410" spans="7:8" x14ac:dyDescent="0.3">
      <c r="G7410">
        <v>7403</v>
      </c>
      <c r="H7410">
        <f t="shared" ca="1" si="200"/>
        <v>8.9696521922128063E-3</v>
      </c>
    </row>
    <row r="7411" spans="7:8" x14ac:dyDescent="0.3">
      <c r="G7411">
        <v>7404</v>
      </c>
      <c r="H7411">
        <f t="shared" ca="1" si="200"/>
        <v>-1.0748631059077224E-3</v>
      </c>
    </row>
    <row r="7412" spans="7:8" x14ac:dyDescent="0.3">
      <c r="G7412">
        <v>7405</v>
      </c>
      <c r="H7412">
        <f t="shared" ca="1" si="200"/>
        <v>1.1195147502172521E-2</v>
      </c>
    </row>
    <row r="7413" spans="7:8" x14ac:dyDescent="0.3">
      <c r="G7413">
        <v>7406</v>
      </c>
      <c r="H7413">
        <f t="shared" ca="1" si="200"/>
        <v>1.3871512797579394E-2</v>
      </c>
    </row>
    <row r="7414" spans="7:8" x14ac:dyDescent="0.3">
      <c r="G7414">
        <v>7407</v>
      </c>
      <c r="H7414">
        <f t="shared" ca="1" si="200"/>
        <v>5.5760024497656874E-3</v>
      </c>
    </row>
    <row r="7415" spans="7:8" x14ac:dyDescent="0.3">
      <c r="G7415">
        <v>7408</v>
      </c>
      <c r="H7415">
        <f t="shared" ca="1" si="200"/>
        <v>-2.4562126189383846E-2</v>
      </c>
    </row>
    <row r="7416" spans="7:8" x14ac:dyDescent="0.3">
      <c r="G7416">
        <v>7409</v>
      </c>
      <c r="H7416">
        <f t="shared" ca="1" si="200"/>
        <v>6.9141096013519187E-3</v>
      </c>
    </row>
    <row r="7417" spans="7:8" x14ac:dyDescent="0.3">
      <c r="G7417">
        <v>7410</v>
      </c>
      <c r="H7417">
        <f t="shared" ca="1" si="200"/>
        <v>-6.9311898966595625E-3</v>
      </c>
    </row>
    <row r="7418" spans="7:8" x14ac:dyDescent="0.3">
      <c r="G7418">
        <v>7411</v>
      </c>
      <c r="H7418">
        <f t="shared" ca="1" si="200"/>
        <v>-2.9258949603472327E-2</v>
      </c>
    </row>
    <row r="7419" spans="7:8" x14ac:dyDescent="0.3">
      <c r="G7419">
        <v>7412</v>
      </c>
      <c r="H7419">
        <f t="shared" ca="1" si="200"/>
        <v>1.0124230529733137E-2</v>
      </c>
    </row>
    <row r="7420" spans="7:8" x14ac:dyDescent="0.3">
      <c r="G7420">
        <v>7413</v>
      </c>
      <c r="H7420">
        <f t="shared" ca="1" si="200"/>
        <v>4.4890959768417171E-3</v>
      </c>
    </row>
    <row r="7421" spans="7:8" x14ac:dyDescent="0.3">
      <c r="G7421">
        <v>7414</v>
      </c>
      <c r="H7421">
        <f t="shared" ca="1" si="200"/>
        <v>2.7716979796968459E-2</v>
      </c>
    </row>
    <row r="7422" spans="7:8" x14ac:dyDescent="0.3">
      <c r="G7422">
        <v>7415</v>
      </c>
      <c r="H7422">
        <f t="shared" ca="1" si="200"/>
        <v>-1.7618383476357111E-2</v>
      </c>
    </row>
    <row r="7423" spans="7:8" x14ac:dyDescent="0.3">
      <c r="G7423">
        <v>7416</v>
      </c>
      <c r="H7423">
        <f t="shared" ca="1" si="200"/>
        <v>-3.0054922307408648E-2</v>
      </c>
    </row>
    <row r="7424" spans="7:8" x14ac:dyDescent="0.3">
      <c r="G7424">
        <v>7417</v>
      </c>
      <c r="H7424">
        <f t="shared" ca="1" si="200"/>
        <v>1.4851392254124174E-3</v>
      </c>
    </row>
    <row r="7425" spans="7:8" x14ac:dyDescent="0.3">
      <c r="G7425">
        <v>7418</v>
      </c>
      <c r="H7425">
        <f t="shared" ca="1" si="200"/>
        <v>-2.056610927870909E-2</v>
      </c>
    </row>
    <row r="7426" spans="7:8" x14ac:dyDescent="0.3">
      <c r="G7426">
        <v>7419</v>
      </c>
      <c r="H7426">
        <f t="shared" ca="1" si="200"/>
        <v>-1.0318953915255103E-2</v>
      </c>
    </row>
    <row r="7427" spans="7:8" x14ac:dyDescent="0.3">
      <c r="G7427">
        <v>7420</v>
      </c>
      <c r="H7427">
        <f t="shared" ca="1" si="200"/>
        <v>5.7496927471372651E-3</v>
      </c>
    </row>
    <row r="7428" spans="7:8" x14ac:dyDescent="0.3">
      <c r="G7428">
        <v>7421</v>
      </c>
      <c r="H7428">
        <f t="shared" ca="1" si="200"/>
        <v>9.2545763188724758E-4</v>
      </c>
    </row>
    <row r="7429" spans="7:8" x14ac:dyDescent="0.3">
      <c r="G7429">
        <v>7422</v>
      </c>
      <c r="H7429">
        <f t="shared" ca="1" si="200"/>
        <v>3.0831293393515136E-2</v>
      </c>
    </row>
    <row r="7430" spans="7:8" x14ac:dyDescent="0.3">
      <c r="G7430">
        <v>7423</v>
      </c>
      <c r="H7430">
        <f t="shared" ca="1" si="200"/>
        <v>5.6152956978170548E-2</v>
      </c>
    </row>
    <row r="7431" spans="7:8" x14ac:dyDescent="0.3">
      <c r="G7431">
        <v>7424</v>
      </c>
      <c r="H7431">
        <f t="shared" ca="1" si="200"/>
        <v>-1.6476944826771121E-2</v>
      </c>
    </row>
    <row r="7432" spans="7:8" x14ac:dyDescent="0.3">
      <c r="G7432">
        <v>7425</v>
      </c>
      <c r="H7432">
        <f t="shared" ca="1" si="200"/>
        <v>-2.589984245143509E-2</v>
      </c>
    </row>
    <row r="7433" spans="7:8" x14ac:dyDescent="0.3">
      <c r="G7433">
        <v>7426</v>
      </c>
      <c r="H7433">
        <f t="shared" ref="H7433:H7496" ca="1" si="201">_xlfn.NORM.INV(RAND(),N$10,N$11)</f>
        <v>-3.8074956922346352E-2</v>
      </c>
    </row>
    <row r="7434" spans="7:8" x14ac:dyDescent="0.3">
      <c r="G7434">
        <v>7427</v>
      </c>
      <c r="H7434">
        <f t="shared" ca="1" si="201"/>
        <v>1.3053246282089131E-2</v>
      </c>
    </row>
    <row r="7435" spans="7:8" x14ac:dyDescent="0.3">
      <c r="G7435">
        <v>7428</v>
      </c>
      <c r="H7435">
        <f t="shared" ca="1" si="201"/>
        <v>-2.5055606674645937E-2</v>
      </c>
    </row>
    <row r="7436" spans="7:8" x14ac:dyDescent="0.3">
      <c r="G7436">
        <v>7429</v>
      </c>
      <c r="H7436">
        <f t="shared" ca="1" si="201"/>
        <v>1.3585063425630508E-2</v>
      </c>
    </row>
    <row r="7437" spans="7:8" x14ac:dyDescent="0.3">
      <c r="G7437">
        <v>7430</v>
      </c>
      <c r="H7437">
        <f t="shared" ca="1" si="201"/>
        <v>7.3577096734809362E-4</v>
      </c>
    </row>
    <row r="7438" spans="7:8" x14ac:dyDescent="0.3">
      <c r="G7438">
        <v>7431</v>
      </c>
      <c r="H7438">
        <f t="shared" ca="1" si="201"/>
        <v>-8.3444039521454426E-3</v>
      </c>
    </row>
    <row r="7439" spans="7:8" x14ac:dyDescent="0.3">
      <c r="G7439">
        <v>7432</v>
      </c>
      <c r="H7439">
        <f t="shared" ca="1" si="201"/>
        <v>-2.3635352803682431E-2</v>
      </c>
    </row>
    <row r="7440" spans="7:8" x14ac:dyDescent="0.3">
      <c r="G7440">
        <v>7433</v>
      </c>
      <c r="H7440">
        <f t="shared" ca="1" si="201"/>
        <v>1.7637827660382587E-2</v>
      </c>
    </row>
    <row r="7441" spans="7:8" x14ac:dyDescent="0.3">
      <c r="G7441">
        <v>7434</v>
      </c>
      <c r="H7441">
        <f t="shared" ca="1" si="201"/>
        <v>-2.0404445272305945E-3</v>
      </c>
    </row>
    <row r="7442" spans="7:8" x14ac:dyDescent="0.3">
      <c r="G7442">
        <v>7435</v>
      </c>
      <c r="H7442">
        <f t="shared" ca="1" si="201"/>
        <v>4.303754383854605E-2</v>
      </c>
    </row>
    <row r="7443" spans="7:8" x14ac:dyDescent="0.3">
      <c r="G7443">
        <v>7436</v>
      </c>
      <c r="H7443">
        <f t="shared" ca="1" si="201"/>
        <v>2.4377479205803031E-2</v>
      </c>
    </row>
    <row r="7444" spans="7:8" x14ac:dyDescent="0.3">
      <c r="G7444">
        <v>7437</v>
      </c>
      <c r="H7444">
        <f t="shared" ca="1" si="201"/>
        <v>2.5586081700266345E-2</v>
      </c>
    </row>
    <row r="7445" spans="7:8" x14ac:dyDescent="0.3">
      <c r="G7445">
        <v>7438</v>
      </c>
      <c r="H7445">
        <f t="shared" ca="1" si="201"/>
        <v>3.9363523741962725E-2</v>
      </c>
    </row>
    <row r="7446" spans="7:8" x14ac:dyDescent="0.3">
      <c r="G7446">
        <v>7439</v>
      </c>
      <c r="H7446">
        <f t="shared" ca="1" si="201"/>
        <v>1.2688861641407517E-2</v>
      </c>
    </row>
    <row r="7447" spans="7:8" x14ac:dyDescent="0.3">
      <c r="G7447">
        <v>7440</v>
      </c>
      <c r="H7447">
        <f t="shared" ca="1" si="201"/>
        <v>1.9426638228696291E-2</v>
      </c>
    </row>
    <row r="7448" spans="7:8" x14ac:dyDescent="0.3">
      <c r="G7448">
        <v>7441</v>
      </c>
      <c r="H7448">
        <f t="shared" ca="1" si="201"/>
        <v>-2.2356626802582498E-2</v>
      </c>
    </row>
    <row r="7449" spans="7:8" x14ac:dyDescent="0.3">
      <c r="G7449">
        <v>7442</v>
      </c>
      <c r="H7449">
        <f t="shared" ca="1" si="201"/>
        <v>-1.2275032016304237E-2</v>
      </c>
    </row>
    <row r="7450" spans="7:8" x14ac:dyDescent="0.3">
      <c r="G7450">
        <v>7443</v>
      </c>
      <c r="H7450">
        <f t="shared" ca="1" si="201"/>
        <v>3.9470569016769042E-2</v>
      </c>
    </row>
    <row r="7451" spans="7:8" x14ac:dyDescent="0.3">
      <c r="G7451">
        <v>7444</v>
      </c>
      <c r="H7451">
        <f t="shared" ca="1" si="201"/>
        <v>-2.5092812445588693E-2</v>
      </c>
    </row>
    <row r="7452" spans="7:8" x14ac:dyDescent="0.3">
      <c r="G7452">
        <v>7445</v>
      </c>
      <c r="H7452">
        <f t="shared" ca="1" si="201"/>
        <v>1.1782540363323075E-3</v>
      </c>
    </row>
    <row r="7453" spans="7:8" x14ac:dyDescent="0.3">
      <c r="G7453">
        <v>7446</v>
      </c>
      <c r="H7453">
        <f t="shared" ca="1" si="201"/>
        <v>-3.2223224006646754E-2</v>
      </c>
    </row>
    <row r="7454" spans="7:8" x14ac:dyDescent="0.3">
      <c r="G7454">
        <v>7447</v>
      </c>
      <c r="H7454">
        <f t="shared" ca="1" si="201"/>
        <v>-7.4974338032579536E-3</v>
      </c>
    </row>
    <row r="7455" spans="7:8" x14ac:dyDescent="0.3">
      <c r="G7455">
        <v>7448</v>
      </c>
      <c r="H7455">
        <f t="shared" ca="1" si="201"/>
        <v>2.7203366339150846E-2</v>
      </c>
    </row>
    <row r="7456" spans="7:8" x14ac:dyDescent="0.3">
      <c r="G7456">
        <v>7449</v>
      </c>
      <c r="H7456">
        <f t="shared" ca="1" si="201"/>
        <v>3.8475434095094976E-2</v>
      </c>
    </row>
    <row r="7457" spans="7:8" x14ac:dyDescent="0.3">
      <c r="G7457">
        <v>7450</v>
      </c>
      <c r="H7457">
        <f t="shared" ca="1" si="201"/>
        <v>1.3193805491410721E-2</v>
      </c>
    </row>
    <row r="7458" spans="7:8" x14ac:dyDescent="0.3">
      <c r="G7458">
        <v>7451</v>
      </c>
      <c r="H7458">
        <f t="shared" ca="1" si="201"/>
        <v>-4.6086469296393101E-3</v>
      </c>
    </row>
    <row r="7459" spans="7:8" x14ac:dyDescent="0.3">
      <c r="G7459">
        <v>7452</v>
      </c>
      <c r="H7459">
        <f t="shared" ca="1" si="201"/>
        <v>-1.2497649639061144E-2</v>
      </c>
    </row>
    <row r="7460" spans="7:8" x14ac:dyDescent="0.3">
      <c r="G7460">
        <v>7453</v>
      </c>
      <c r="H7460">
        <f t="shared" ca="1" si="201"/>
        <v>-1.9900990122077376E-2</v>
      </c>
    </row>
    <row r="7461" spans="7:8" x14ac:dyDescent="0.3">
      <c r="G7461">
        <v>7454</v>
      </c>
      <c r="H7461">
        <f t="shared" ca="1" si="201"/>
        <v>-3.7366182592293865E-2</v>
      </c>
    </row>
    <row r="7462" spans="7:8" x14ac:dyDescent="0.3">
      <c r="G7462">
        <v>7455</v>
      </c>
      <c r="H7462">
        <f t="shared" ca="1" si="201"/>
        <v>-1.1263131496110305E-2</v>
      </c>
    </row>
    <row r="7463" spans="7:8" x14ac:dyDescent="0.3">
      <c r="G7463">
        <v>7456</v>
      </c>
      <c r="H7463">
        <f t="shared" ca="1" si="201"/>
        <v>-1.075441337083298E-2</v>
      </c>
    </row>
    <row r="7464" spans="7:8" x14ac:dyDescent="0.3">
      <c r="G7464">
        <v>7457</v>
      </c>
      <c r="H7464">
        <f t="shared" ca="1" si="201"/>
        <v>2.1056225015420389E-3</v>
      </c>
    </row>
    <row r="7465" spans="7:8" x14ac:dyDescent="0.3">
      <c r="G7465">
        <v>7458</v>
      </c>
      <c r="H7465">
        <f t="shared" ca="1" si="201"/>
        <v>4.9750135416444165E-2</v>
      </c>
    </row>
    <row r="7466" spans="7:8" x14ac:dyDescent="0.3">
      <c r="G7466">
        <v>7459</v>
      </c>
      <c r="H7466">
        <f t="shared" ca="1" si="201"/>
        <v>-4.1836217474861763E-2</v>
      </c>
    </row>
    <row r="7467" spans="7:8" x14ac:dyDescent="0.3">
      <c r="G7467">
        <v>7460</v>
      </c>
      <c r="H7467">
        <f t="shared" ca="1" si="201"/>
        <v>-2.8239462733292871E-2</v>
      </c>
    </row>
    <row r="7468" spans="7:8" x14ac:dyDescent="0.3">
      <c r="G7468">
        <v>7461</v>
      </c>
      <c r="H7468">
        <f t="shared" ca="1" si="201"/>
        <v>-4.1648295346617095E-4</v>
      </c>
    </row>
    <row r="7469" spans="7:8" x14ac:dyDescent="0.3">
      <c r="G7469">
        <v>7462</v>
      </c>
      <c r="H7469">
        <f t="shared" ca="1" si="201"/>
        <v>9.2084905620324689E-3</v>
      </c>
    </row>
    <row r="7470" spans="7:8" x14ac:dyDescent="0.3">
      <c r="G7470">
        <v>7463</v>
      </c>
      <c r="H7470">
        <f t="shared" ca="1" si="201"/>
        <v>9.0660946243350977E-3</v>
      </c>
    </row>
    <row r="7471" spans="7:8" x14ac:dyDescent="0.3">
      <c r="G7471">
        <v>7464</v>
      </c>
      <c r="H7471">
        <f t="shared" ca="1" si="201"/>
        <v>-4.5923794598445658E-3</v>
      </c>
    </row>
    <row r="7472" spans="7:8" x14ac:dyDescent="0.3">
      <c r="G7472">
        <v>7465</v>
      </c>
      <c r="H7472">
        <f t="shared" ca="1" si="201"/>
        <v>2.0640216147904612E-2</v>
      </c>
    </row>
    <row r="7473" spans="7:8" x14ac:dyDescent="0.3">
      <c r="G7473">
        <v>7466</v>
      </c>
      <c r="H7473">
        <f t="shared" ca="1" si="201"/>
        <v>5.4378765396009641E-3</v>
      </c>
    </row>
    <row r="7474" spans="7:8" x14ac:dyDescent="0.3">
      <c r="G7474">
        <v>7467</v>
      </c>
      <c r="H7474">
        <f t="shared" ca="1" si="201"/>
        <v>-5.2538906168997732E-3</v>
      </c>
    </row>
    <row r="7475" spans="7:8" x14ac:dyDescent="0.3">
      <c r="G7475">
        <v>7468</v>
      </c>
      <c r="H7475">
        <f t="shared" ca="1" si="201"/>
        <v>8.3393381077531189E-3</v>
      </c>
    </row>
    <row r="7476" spans="7:8" x14ac:dyDescent="0.3">
      <c r="G7476">
        <v>7469</v>
      </c>
      <c r="H7476">
        <f t="shared" ca="1" si="201"/>
        <v>-2.3936610104733459E-2</v>
      </c>
    </row>
    <row r="7477" spans="7:8" x14ac:dyDescent="0.3">
      <c r="G7477">
        <v>7470</v>
      </c>
      <c r="H7477">
        <f t="shared" ca="1" si="201"/>
        <v>4.3806772854770842E-3</v>
      </c>
    </row>
    <row r="7478" spans="7:8" x14ac:dyDescent="0.3">
      <c r="G7478">
        <v>7471</v>
      </c>
      <c r="H7478">
        <f t="shared" ca="1" si="201"/>
        <v>1.0200267064444189E-3</v>
      </c>
    </row>
    <row r="7479" spans="7:8" x14ac:dyDescent="0.3">
      <c r="G7479">
        <v>7472</v>
      </c>
      <c r="H7479">
        <f t="shared" ca="1" si="201"/>
        <v>-1.3105867655147086E-2</v>
      </c>
    </row>
    <row r="7480" spans="7:8" x14ac:dyDescent="0.3">
      <c r="G7480">
        <v>7473</v>
      </c>
      <c r="H7480">
        <f t="shared" ca="1" si="201"/>
        <v>-7.0655570959290916E-4</v>
      </c>
    </row>
    <row r="7481" spans="7:8" x14ac:dyDescent="0.3">
      <c r="G7481">
        <v>7474</v>
      </c>
      <c r="H7481">
        <f t="shared" ca="1" si="201"/>
        <v>1.8560473094090049E-2</v>
      </c>
    </row>
    <row r="7482" spans="7:8" x14ac:dyDescent="0.3">
      <c r="G7482">
        <v>7475</v>
      </c>
      <c r="H7482">
        <f t="shared" ca="1" si="201"/>
        <v>1.5103955749057152E-2</v>
      </c>
    </row>
    <row r="7483" spans="7:8" x14ac:dyDescent="0.3">
      <c r="G7483">
        <v>7476</v>
      </c>
      <c r="H7483">
        <f t="shared" ca="1" si="201"/>
        <v>-1.5899680423806222E-2</v>
      </c>
    </row>
    <row r="7484" spans="7:8" x14ac:dyDescent="0.3">
      <c r="G7484">
        <v>7477</v>
      </c>
      <c r="H7484">
        <f t="shared" ca="1" si="201"/>
        <v>-3.4064414030018912E-2</v>
      </c>
    </row>
    <row r="7485" spans="7:8" x14ac:dyDescent="0.3">
      <c r="G7485">
        <v>7478</v>
      </c>
      <c r="H7485">
        <f t="shared" ca="1" si="201"/>
        <v>-2.2462756773910922E-2</v>
      </c>
    </row>
    <row r="7486" spans="7:8" x14ac:dyDescent="0.3">
      <c r="G7486">
        <v>7479</v>
      </c>
      <c r="H7486">
        <f t="shared" ca="1" si="201"/>
        <v>1.1125271930494233E-2</v>
      </c>
    </row>
    <row r="7487" spans="7:8" x14ac:dyDescent="0.3">
      <c r="G7487">
        <v>7480</v>
      </c>
      <c r="H7487">
        <f t="shared" ca="1" si="201"/>
        <v>-1.2319243118603149E-2</v>
      </c>
    </row>
    <row r="7488" spans="7:8" x14ac:dyDescent="0.3">
      <c r="G7488">
        <v>7481</v>
      </c>
      <c r="H7488">
        <f t="shared" ca="1" si="201"/>
        <v>-3.0227619933450248E-2</v>
      </c>
    </row>
    <row r="7489" spans="7:8" x14ac:dyDescent="0.3">
      <c r="G7489">
        <v>7482</v>
      </c>
      <c r="H7489">
        <f t="shared" ca="1" si="201"/>
        <v>-1.0338586657285917E-2</v>
      </c>
    </row>
    <row r="7490" spans="7:8" x14ac:dyDescent="0.3">
      <c r="G7490">
        <v>7483</v>
      </c>
      <c r="H7490">
        <f t="shared" ca="1" si="201"/>
        <v>-1.2383587539983823E-2</v>
      </c>
    </row>
    <row r="7491" spans="7:8" x14ac:dyDescent="0.3">
      <c r="G7491">
        <v>7484</v>
      </c>
      <c r="H7491">
        <f t="shared" ca="1" si="201"/>
        <v>2.1409755150412876E-2</v>
      </c>
    </row>
    <row r="7492" spans="7:8" x14ac:dyDescent="0.3">
      <c r="G7492">
        <v>7485</v>
      </c>
      <c r="H7492">
        <f t="shared" ca="1" si="201"/>
        <v>-1.4093560932090569E-2</v>
      </c>
    </row>
    <row r="7493" spans="7:8" x14ac:dyDescent="0.3">
      <c r="G7493">
        <v>7486</v>
      </c>
      <c r="H7493">
        <f t="shared" ca="1" si="201"/>
        <v>1.6120390902415269E-3</v>
      </c>
    </row>
    <row r="7494" spans="7:8" x14ac:dyDescent="0.3">
      <c r="G7494">
        <v>7487</v>
      </c>
      <c r="H7494">
        <f t="shared" ca="1" si="201"/>
        <v>2.7391413083663736E-2</v>
      </c>
    </row>
    <row r="7495" spans="7:8" x14ac:dyDescent="0.3">
      <c r="G7495">
        <v>7488</v>
      </c>
      <c r="H7495">
        <f t="shared" ca="1" si="201"/>
        <v>5.6595599013961736E-3</v>
      </c>
    </row>
    <row r="7496" spans="7:8" x14ac:dyDescent="0.3">
      <c r="G7496">
        <v>7489</v>
      </c>
      <c r="H7496">
        <f t="shared" ca="1" si="201"/>
        <v>3.1361077332958995E-2</v>
      </c>
    </row>
    <row r="7497" spans="7:8" x14ac:dyDescent="0.3">
      <c r="G7497">
        <v>7490</v>
      </c>
      <c r="H7497">
        <f t="shared" ref="H7497:H7560" ca="1" si="202">_xlfn.NORM.INV(RAND(),N$10,N$11)</f>
        <v>-2.5052732615981829E-4</v>
      </c>
    </row>
    <row r="7498" spans="7:8" x14ac:dyDescent="0.3">
      <c r="G7498">
        <v>7491</v>
      </c>
      <c r="H7498">
        <f t="shared" ca="1" si="202"/>
        <v>-3.666017784148573E-2</v>
      </c>
    </row>
    <row r="7499" spans="7:8" x14ac:dyDescent="0.3">
      <c r="G7499">
        <v>7492</v>
      </c>
      <c r="H7499">
        <f t="shared" ca="1" si="202"/>
        <v>-2.5226843128095667E-3</v>
      </c>
    </row>
    <row r="7500" spans="7:8" x14ac:dyDescent="0.3">
      <c r="G7500">
        <v>7493</v>
      </c>
      <c r="H7500">
        <f t="shared" ca="1" si="202"/>
        <v>-2.8498855777860314E-2</v>
      </c>
    </row>
    <row r="7501" spans="7:8" x14ac:dyDescent="0.3">
      <c r="G7501">
        <v>7494</v>
      </c>
      <c r="H7501">
        <f t="shared" ca="1" si="202"/>
        <v>-2.2591171329249798E-2</v>
      </c>
    </row>
    <row r="7502" spans="7:8" x14ac:dyDescent="0.3">
      <c r="G7502">
        <v>7495</v>
      </c>
      <c r="H7502">
        <f t="shared" ca="1" si="202"/>
        <v>-2.245637723348693E-3</v>
      </c>
    </row>
    <row r="7503" spans="7:8" x14ac:dyDescent="0.3">
      <c r="G7503">
        <v>7496</v>
      </c>
      <c r="H7503">
        <f t="shared" ca="1" si="202"/>
        <v>-1.9446481267559289E-2</v>
      </c>
    </row>
    <row r="7504" spans="7:8" x14ac:dyDescent="0.3">
      <c r="G7504">
        <v>7497</v>
      </c>
      <c r="H7504">
        <f t="shared" ca="1" si="202"/>
        <v>2.7206431747218408E-2</v>
      </c>
    </row>
    <row r="7505" spans="7:8" x14ac:dyDescent="0.3">
      <c r="G7505">
        <v>7498</v>
      </c>
      <c r="H7505">
        <f t="shared" ca="1" si="202"/>
        <v>8.4413627567558845E-3</v>
      </c>
    </row>
    <row r="7506" spans="7:8" x14ac:dyDescent="0.3">
      <c r="G7506">
        <v>7499</v>
      </c>
      <c r="H7506">
        <f t="shared" ca="1" si="202"/>
        <v>1.024849109701988E-2</v>
      </c>
    </row>
    <row r="7507" spans="7:8" x14ac:dyDescent="0.3">
      <c r="G7507">
        <v>7500</v>
      </c>
      <c r="H7507">
        <f t="shared" ca="1" si="202"/>
        <v>1.7227419891999358E-3</v>
      </c>
    </row>
    <row r="7508" spans="7:8" x14ac:dyDescent="0.3">
      <c r="G7508">
        <v>7501</v>
      </c>
      <c r="H7508">
        <f t="shared" ca="1" si="202"/>
        <v>1.7191830643736441E-2</v>
      </c>
    </row>
    <row r="7509" spans="7:8" x14ac:dyDescent="0.3">
      <c r="G7509">
        <v>7502</v>
      </c>
      <c r="H7509">
        <f t="shared" ca="1" si="202"/>
        <v>-1.30547129598883E-2</v>
      </c>
    </row>
    <row r="7510" spans="7:8" x14ac:dyDescent="0.3">
      <c r="G7510">
        <v>7503</v>
      </c>
      <c r="H7510">
        <f t="shared" ca="1" si="202"/>
        <v>4.7340749959879913E-2</v>
      </c>
    </row>
    <row r="7511" spans="7:8" x14ac:dyDescent="0.3">
      <c r="G7511">
        <v>7504</v>
      </c>
      <c r="H7511">
        <f t="shared" ca="1" si="202"/>
        <v>2.9983209156868685E-2</v>
      </c>
    </row>
    <row r="7512" spans="7:8" x14ac:dyDescent="0.3">
      <c r="G7512">
        <v>7505</v>
      </c>
      <c r="H7512">
        <f t="shared" ca="1" si="202"/>
        <v>2.424067196089923E-2</v>
      </c>
    </row>
    <row r="7513" spans="7:8" x14ac:dyDescent="0.3">
      <c r="G7513">
        <v>7506</v>
      </c>
      <c r="H7513">
        <f t="shared" ca="1" si="202"/>
        <v>4.2875441287000349E-3</v>
      </c>
    </row>
    <row r="7514" spans="7:8" x14ac:dyDescent="0.3">
      <c r="G7514">
        <v>7507</v>
      </c>
      <c r="H7514">
        <f t="shared" ca="1" si="202"/>
        <v>-5.5723704903986183E-2</v>
      </c>
    </row>
    <row r="7515" spans="7:8" x14ac:dyDescent="0.3">
      <c r="G7515">
        <v>7508</v>
      </c>
      <c r="H7515">
        <f t="shared" ca="1" si="202"/>
        <v>-1.2719902809561461E-2</v>
      </c>
    </row>
    <row r="7516" spans="7:8" x14ac:dyDescent="0.3">
      <c r="G7516">
        <v>7509</v>
      </c>
      <c r="H7516">
        <f t="shared" ca="1" si="202"/>
        <v>6.1127274797528025E-2</v>
      </c>
    </row>
    <row r="7517" spans="7:8" x14ac:dyDescent="0.3">
      <c r="G7517">
        <v>7510</v>
      </c>
      <c r="H7517">
        <f t="shared" ca="1" si="202"/>
        <v>-1.8597246273616131E-2</v>
      </c>
    </row>
    <row r="7518" spans="7:8" x14ac:dyDescent="0.3">
      <c r="G7518">
        <v>7511</v>
      </c>
      <c r="H7518">
        <f t="shared" ca="1" si="202"/>
        <v>-1.8825343576204103E-2</v>
      </c>
    </row>
    <row r="7519" spans="7:8" x14ac:dyDescent="0.3">
      <c r="G7519">
        <v>7512</v>
      </c>
      <c r="H7519">
        <f t="shared" ca="1" si="202"/>
        <v>4.5479859042152453E-3</v>
      </c>
    </row>
    <row r="7520" spans="7:8" x14ac:dyDescent="0.3">
      <c r="G7520">
        <v>7513</v>
      </c>
      <c r="H7520">
        <f t="shared" ca="1" si="202"/>
        <v>1.4414688996030402E-2</v>
      </c>
    </row>
    <row r="7521" spans="7:8" x14ac:dyDescent="0.3">
      <c r="G7521">
        <v>7514</v>
      </c>
      <c r="H7521">
        <f t="shared" ca="1" si="202"/>
        <v>1.6123889783484384E-2</v>
      </c>
    </row>
    <row r="7522" spans="7:8" x14ac:dyDescent="0.3">
      <c r="G7522">
        <v>7515</v>
      </c>
      <c r="H7522">
        <f t="shared" ca="1" si="202"/>
        <v>9.9391933787392785E-5</v>
      </c>
    </row>
    <row r="7523" spans="7:8" x14ac:dyDescent="0.3">
      <c r="G7523">
        <v>7516</v>
      </c>
      <c r="H7523">
        <f t="shared" ca="1" si="202"/>
        <v>-1.5246407594729165E-2</v>
      </c>
    </row>
    <row r="7524" spans="7:8" x14ac:dyDescent="0.3">
      <c r="G7524">
        <v>7517</v>
      </c>
      <c r="H7524">
        <f t="shared" ca="1" si="202"/>
        <v>2.6044806486522132E-2</v>
      </c>
    </row>
    <row r="7525" spans="7:8" x14ac:dyDescent="0.3">
      <c r="G7525">
        <v>7518</v>
      </c>
      <c r="H7525">
        <f t="shared" ca="1" si="202"/>
        <v>1.6791136126567671E-2</v>
      </c>
    </row>
    <row r="7526" spans="7:8" x14ac:dyDescent="0.3">
      <c r="G7526">
        <v>7519</v>
      </c>
      <c r="H7526">
        <f t="shared" ca="1" si="202"/>
        <v>6.3126111687629985E-3</v>
      </c>
    </row>
    <row r="7527" spans="7:8" x14ac:dyDescent="0.3">
      <c r="G7527">
        <v>7520</v>
      </c>
      <c r="H7527">
        <f t="shared" ca="1" si="202"/>
        <v>-3.3185536363113805E-3</v>
      </c>
    </row>
    <row r="7528" spans="7:8" x14ac:dyDescent="0.3">
      <c r="G7528">
        <v>7521</v>
      </c>
      <c r="H7528">
        <f t="shared" ca="1" si="202"/>
        <v>3.1860553457469042E-2</v>
      </c>
    </row>
    <row r="7529" spans="7:8" x14ac:dyDescent="0.3">
      <c r="G7529">
        <v>7522</v>
      </c>
      <c r="H7529">
        <f t="shared" ca="1" si="202"/>
        <v>-1.155062140820939E-2</v>
      </c>
    </row>
    <row r="7530" spans="7:8" x14ac:dyDescent="0.3">
      <c r="G7530">
        <v>7523</v>
      </c>
      <c r="H7530">
        <f t="shared" ca="1" si="202"/>
        <v>-2.5984918449910781E-2</v>
      </c>
    </row>
    <row r="7531" spans="7:8" x14ac:dyDescent="0.3">
      <c r="G7531">
        <v>7524</v>
      </c>
      <c r="H7531">
        <f t="shared" ca="1" si="202"/>
        <v>1.410938655072469E-2</v>
      </c>
    </row>
    <row r="7532" spans="7:8" x14ac:dyDescent="0.3">
      <c r="G7532">
        <v>7525</v>
      </c>
      <c r="H7532">
        <f t="shared" ca="1" si="202"/>
        <v>1.813347495498675E-2</v>
      </c>
    </row>
    <row r="7533" spans="7:8" x14ac:dyDescent="0.3">
      <c r="G7533">
        <v>7526</v>
      </c>
      <c r="H7533">
        <f t="shared" ca="1" si="202"/>
        <v>-1.0863134924574091E-2</v>
      </c>
    </row>
    <row r="7534" spans="7:8" x14ac:dyDescent="0.3">
      <c r="G7534">
        <v>7527</v>
      </c>
      <c r="H7534">
        <f t="shared" ca="1" si="202"/>
        <v>5.9254660029901826E-3</v>
      </c>
    </row>
    <row r="7535" spans="7:8" x14ac:dyDescent="0.3">
      <c r="G7535">
        <v>7528</v>
      </c>
      <c r="H7535">
        <f t="shared" ca="1" si="202"/>
        <v>-4.7490771555790253E-4</v>
      </c>
    </row>
    <row r="7536" spans="7:8" x14ac:dyDescent="0.3">
      <c r="G7536">
        <v>7529</v>
      </c>
      <c r="H7536">
        <f t="shared" ca="1" si="202"/>
        <v>2.2312319883199993E-2</v>
      </c>
    </row>
    <row r="7537" spans="7:8" x14ac:dyDescent="0.3">
      <c r="G7537">
        <v>7530</v>
      </c>
      <c r="H7537">
        <f t="shared" ca="1" si="202"/>
        <v>3.0307299743512855E-2</v>
      </c>
    </row>
    <row r="7538" spans="7:8" x14ac:dyDescent="0.3">
      <c r="G7538">
        <v>7531</v>
      </c>
      <c r="H7538">
        <f t="shared" ca="1" si="202"/>
        <v>1.6850746134726834E-2</v>
      </c>
    </row>
    <row r="7539" spans="7:8" x14ac:dyDescent="0.3">
      <c r="G7539">
        <v>7532</v>
      </c>
      <c r="H7539">
        <f t="shared" ca="1" si="202"/>
        <v>-2.4049863537677667E-2</v>
      </c>
    </row>
    <row r="7540" spans="7:8" x14ac:dyDescent="0.3">
      <c r="G7540">
        <v>7533</v>
      </c>
      <c r="H7540">
        <f t="shared" ca="1" si="202"/>
        <v>3.9836529152289815E-2</v>
      </c>
    </row>
    <row r="7541" spans="7:8" x14ac:dyDescent="0.3">
      <c r="G7541">
        <v>7534</v>
      </c>
      <c r="H7541">
        <f t="shared" ca="1" si="202"/>
        <v>-6.1024416612679079E-2</v>
      </c>
    </row>
    <row r="7542" spans="7:8" x14ac:dyDescent="0.3">
      <c r="G7542">
        <v>7535</v>
      </c>
      <c r="H7542">
        <f t="shared" ca="1" si="202"/>
        <v>-4.5459440058479281E-2</v>
      </c>
    </row>
    <row r="7543" spans="7:8" x14ac:dyDescent="0.3">
      <c r="G7543">
        <v>7536</v>
      </c>
      <c r="H7543">
        <f t="shared" ca="1" si="202"/>
        <v>-9.9583412637894685E-3</v>
      </c>
    </row>
    <row r="7544" spans="7:8" x14ac:dyDescent="0.3">
      <c r="G7544">
        <v>7537</v>
      </c>
      <c r="H7544">
        <f t="shared" ca="1" si="202"/>
        <v>-1.6073642233071748E-2</v>
      </c>
    </row>
    <row r="7545" spans="7:8" x14ac:dyDescent="0.3">
      <c r="G7545">
        <v>7538</v>
      </c>
      <c r="H7545">
        <f t="shared" ca="1" si="202"/>
        <v>-2.6073822180277748E-2</v>
      </c>
    </row>
    <row r="7546" spans="7:8" x14ac:dyDescent="0.3">
      <c r="G7546">
        <v>7539</v>
      </c>
      <c r="H7546">
        <f t="shared" ca="1" si="202"/>
        <v>1.6224248181476955E-2</v>
      </c>
    </row>
    <row r="7547" spans="7:8" x14ac:dyDescent="0.3">
      <c r="G7547">
        <v>7540</v>
      </c>
      <c r="H7547">
        <f t="shared" ca="1" si="202"/>
        <v>3.8673089543408146E-3</v>
      </c>
    </row>
    <row r="7548" spans="7:8" x14ac:dyDescent="0.3">
      <c r="G7548">
        <v>7541</v>
      </c>
      <c r="H7548">
        <f t="shared" ca="1" si="202"/>
        <v>-5.3400791939776588E-3</v>
      </c>
    </row>
    <row r="7549" spans="7:8" x14ac:dyDescent="0.3">
      <c r="G7549">
        <v>7542</v>
      </c>
      <c r="H7549">
        <f t="shared" ca="1" si="202"/>
        <v>-1.0919324650930241E-2</v>
      </c>
    </row>
    <row r="7550" spans="7:8" x14ac:dyDescent="0.3">
      <c r="G7550">
        <v>7543</v>
      </c>
      <c r="H7550">
        <f t="shared" ca="1" si="202"/>
        <v>-2.3215036102086209E-2</v>
      </c>
    </row>
    <row r="7551" spans="7:8" x14ac:dyDescent="0.3">
      <c r="G7551">
        <v>7544</v>
      </c>
      <c r="H7551">
        <f t="shared" ca="1" si="202"/>
        <v>-1.8297393645587457E-2</v>
      </c>
    </row>
    <row r="7552" spans="7:8" x14ac:dyDescent="0.3">
      <c r="G7552">
        <v>7545</v>
      </c>
      <c r="H7552">
        <f t="shared" ca="1" si="202"/>
        <v>2.9638866746722024E-4</v>
      </c>
    </row>
    <row r="7553" spans="7:8" x14ac:dyDescent="0.3">
      <c r="G7553">
        <v>7546</v>
      </c>
      <c r="H7553">
        <f t="shared" ca="1" si="202"/>
        <v>2.7625006296938825E-2</v>
      </c>
    </row>
    <row r="7554" spans="7:8" x14ac:dyDescent="0.3">
      <c r="G7554">
        <v>7547</v>
      </c>
      <c r="H7554">
        <f t="shared" ca="1" si="202"/>
        <v>-6.7420349915013672E-3</v>
      </c>
    </row>
    <row r="7555" spans="7:8" x14ac:dyDescent="0.3">
      <c r="G7555">
        <v>7548</v>
      </c>
      <c r="H7555">
        <f t="shared" ca="1" si="202"/>
        <v>-2.2088727892932499E-3</v>
      </c>
    </row>
    <row r="7556" spans="7:8" x14ac:dyDescent="0.3">
      <c r="G7556">
        <v>7549</v>
      </c>
      <c r="H7556">
        <f t="shared" ca="1" si="202"/>
        <v>8.5227085910501187E-4</v>
      </c>
    </row>
    <row r="7557" spans="7:8" x14ac:dyDescent="0.3">
      <c r="G7557">
        <v>7550</v>
      </c>
      <c r="H7557">
        <f t="shared" ca="1" si="202"/>
        <v>-1.7110304793391203E-2</v>
      </c>
    </row>
    <row r="7558" spans="7:8" x14ac:dyDescent="0.3">
      <c r="G7558">
        <v>7551</v>
      </c>
      <c r="H7558">
        <f t="shared" ca="1" si="202"/>
        <v>2.1163291018933363E-2</v>
      </c>
    </row>
    <row r="7559" spans="7:8" x14ac:dyDescent="0.3">
      <c r="G7559">
        <v>7552</v>
      </c>
      <c r="H7559">
        <f t="shared" ca="1" si="202"/>
        <v>1.5512116350208539E-2</v>
      </c>
    </row>
    <row r="7560" spans="7:8" x14ac:dyDescent="0.3">
      <c r="G7560">
        <v>7553</v>
      </c>
      <c r="H7560">
        <f t="shared" ca="1" si="202"/>
        <v>2.7427259505563725E-2</v>
      </c>
    </row>
    <row r="7561" spans="7:8" x14ac:dyDescent="0.3">
      <c r="G7561">
        <v>7554</v>
      </c>
      <c r="H7561">
        <f t="shared" ref="H7561:H7624" ca="1" si="203">_xlfn.NORM.INV(RAND(),N$10,N$11)</f>
        <v>-2.5953388902875265E-2</v>
      </c>
    </row>
    <row r="7562" spans="7:8" x14ac:dyDescent="0.3">
      <c r="G7562">
        <v>7555</v>
      </c>
      <c r="H7562">
        <f t="shared" ca="1" si="203"/>
        <v>1.1451638559679393E-2</v>
      </c>
    </row>
    <row r="7563" spans="7:8" x14ac:dyDescent="0.3">
      <c r="G7563">
        <v>7556</v>
      </c>
      <c r="H7563">
        <f t="shared" ca="1" si="203"/>
        <v>4.5522978651619996E-3</v>
      </c>
    </row>
    <row r="7564" spans="7:8" x14ac:dyDescent="0.3">
      <c r="G7564">
        <v>7557</v>
      </c>
      <c r="H7564">
        <f t="shared" ca="1" si="203"/>
        <v>2.960888206440402E-2</v>
      </c>
    </row>
    <row r="7565" spans="7:8" x14ac:dyDescent="0.3">
      <c r="G7565">
        <v>7558</v>
      </c>
      <c r="H7565">
        <f t="shared" ca="1" si="203"/>
        <v>-1.13936885700236E-2</v>
      </c>
    </row>
    <row r="7566" spans="7:8" x14ac:dyDescent="0.3">
      <c r="G7566">
        <v>7559</v>
      </c>
      <c r="H7566">
        <f t="shared" ca="1" si="203"/>
        <v>1.3924043810410948E-3</v>
      </c>
    </row>
    <row r="7567" spans="7:8" x14ac:dyDescent="0.3">
      <c r="G7567">
        <v>7560</v>
      </c>
      <c r="H7567">
        <f t="shared" ca="1" si="203"/>
        <v>-8.7514535695084163E-4</v>
      </c>
    </row>
    <row r="7568" spans="7:8" x14ac:dyDescent="0.3">
      <c r="G7568">
        <v>7561</v>
      </c>
      <c r="H7568">
        <f t="shared" ca="1" si="203"/>
        <v>9.208370845056664E-3</v>
      </c>
    </row>
    <row r="7569" spans="7:8" x14ac:dyDescent="0.3">
      <c r="G7569">
        <v>7562</v>
      </c>
      <c r="H7569">
        <f t="shared" ca="1" si="203"/>
        <v>-1.5767231828028607E-2</v>
      </c>
    </row>
    <row r="7570" spans="7:8" x14ac:dyDescent="0.3">
      <c r="G7570">
        <v>7563</v>
      </c>
      <c r="H7570">
        <f t="shared" ca="1" si="203"/>
        <v>-4.4860479418218517E-2</v>
      </c>
    </row>
    <row r="7571" spans="7:8" x14ac:dyDescent="0.3">
      <c r="G7571">
        <v>7564</v>
      </c>
      <c r="H7571">
        <f t="shared" ca="1" si="203"/>
        <v>5.7518106706271905E-3</v>
      </c>
    </row>
    <row r="7572" spans="7:8" x14ac:dyDescent="0.3">
      <c r="G7572">
        <v>7565</v>
      </c>
      <c r="H7572">
        <f t="shared" ca="1" si="203"/>
        <v>2.9093068506264325E-2</v>
      </c>
    </row>
    <row r="7573" spans="7:8" x14ac:dyDescent="0.3">
      <c r="G7573">
        <v>7566</v>
      </c>
      <c r="H7573">
        <f t="shared" ca="1" si="203"/>
        <v>-1.7914810954241911E-2</v>
      </c>
    </row>
    <row r="7574" spans="7:8" x14ac:dyDescent="0.3">
      <c r="G7574">
        <v>7567</v>
      </c>
      <c r="H7574">
        <f t="shared" ca="1" si="203"/>
        <v>-1.3071880604168796E-2</v>
      </c>
    </row>
    <row r="7575" spans="7:8" x14ac:dyDescent="0.3">
      <c r="G7575">
        <v>7568</v>
      </c>
      <c r="H7575">
        <f t="shared" ca="1" si="203"/>
        <v>-1.195699801172883E-2</v>
      </c>
    </row>
    <row r="7576" spans="7:8" x14ac:dyDescent="0.3">
      <c r="G7576">
        <v>7569</v>
      </c>
      <c r="H7576">
        <f t="shared" ca="1" si="203"/>
        <v>-4.343119825169277E-3</v>
      </c>
    </row>
    <row r="7577" spans="7:8" x14ac:dyDescent="0.3">
      <c r="G7577">
        <v>7570</v>
      </c>
      <c r="H7577">
        <f t="shared" ca="1" si="203"/>
        <v>2.4432684810392458E-2</v>
      </c>
    </row>
    <row r="7578" spans="7:8" x14ac:dyDescent="0.3">
      <c r="G7578">
        <v>7571</v>
      </c>
      <c r="H7578">
        <f t="shared" ca="1" si="203"/>
        <v>1.8248850786559863E-2</v>
      </c>
    </row>
    <row r="7579" spans="7:8" x14ac:dyDescent="0.3">
      <c r="G7579">
        <v>7572</v>
      </c>
      <c r="H7579">
        <f t="shared" ca="1" si="203"/>
        <v>8.9503929256319024E-3</v>
      </c>
    </row>
    <row r="7580" spans="7:8" x14ac:dyDescent="0.3">
      <c r="G7580">
        <v>7573</v>
      </c>
      <c r="H7580">
        <f t="shared" ca="1" si="203"/>
        <v>-1.0323362593609383E-2</v>
      </c>
    </row>
    <row r="7581" spans="7:8" x14ac:dyDescent="0.3">
      <c r="G7581">
        <v>7574</v>
      </c>
      <c r="H7581">
        <f t="shared" ca="1" si="203"/>
        <v>3.4335321431484336E-2</v>
      </c>
    </row>
    <row r="7582" spans="7:8" x14ac:dyDescent="0.3">
      <c r="G7582">
        <v>7575</v>
      </c>
      <c r="H7582">
        <f t="shared" ca="1" si="203"/>
        <v>2.5609759403108164E-2</v>
      </c>
    </row>
    <row r="7583" spans="7:8" x14ac:dyDescent="0.3">
      <c r="G7583">
        <v>7576</v>
      </c>
      <c r="H7583">
        <f t="shared" ca="1" si="203"/>
        <v>-1.5439597546578247E-2</v>
      </c>
    </row>
    <row r="7584" spans="7:8" x14ac:dyDescent="0.3">
      <c r="G7584">
        <v>7577</v>
      </c>
      <c r="H7584">
        <f t="shared" ca="1" si="203"/>
        <v>1.1289235207926449E-2</v>
      </c>
    </row>
    <row r="7585" spans="7:8" x14ac:dyDescent="0.3">
      <c r="G7585">
        <v>7578</v>
      </c>
      <c r="H7585">
        <f t="shared" ca="1" si="203"/>
        <v>-1.1486963561227703E-2</v>
      </c>
    </row>
    <row r="7586" spans="7:8" x14ac:dyDescent="0.3">
      <c r="G7586">
        <v>7579</v>
      </c>
      <c r="H7586">
        <f t="shared" ca="1" si="203"/>
        <v>-2.8033018805603129E-2</v>
      </c>
    </row>
    <row r="7587" spans="7:8" x14ac:dyDescent="0.3">
      <c r="G7587">
        <v>7580</v>
      </c>
      <c r="H7587">
        <f t="shared" ca="1" si="203"/>
        <v>-3.9571051453425779E-2</v>
      </c>
    </row>
    <row r="7588" spans="7:8" x14ac:dyDescent="0.3">
      <c r="G7588">
        <v>7581</v>
      </c>
      <c r="H7588">
        <f t="shared" ca="1" si="203"/>
        <v>2.9342329113802176E-2</v>
      </c>
    </row>
    <row r="7589" spans="7:8" x14ac:dyDescent="0.3">
      <c r="G7589">
        <v>7582</v>
      </c>
      <c r="H7589">
        <f t="shared" ca="1" si="203"/>
        <v>-2.6559742280901921E-2</v>
      </c>
    </row>
    <row r="7590" spans="7:8" x14ac:dyDescent="0.3">
      <c r="G7590">
        <v>7583</v>
      </c>
      <c r="H7590">
        <f t="shared" ca="1" si="203"/>
        <v>-3.3640862767806715E-2</v>
      </c>
    </row>
    <row r="7591" spans="7:8" x14ac:dyDescent="0.3">
      <c r="G7591">
        <v>7584</v>
      </c>
      <c r="H7591">
        <f t="shared" ca="1" si="203"/>
        <v>2.5549115801826033E-3</v>
      </c>
    </row>
    <row r="7592" spans="7:8" x14ac:dyDescent="0.3">
      <c r="G7592">
        <v>7585</v>
      </c>
      <c r="H7592">
        <f t="shared" ca="1" si="203"/>
        <v>-1.9071159816036434E-2</v>
      </c>
    </row>
    <row r="7593" spans="7:8" x14ac:dyDescent="0.3">
      <c r="G7593">
        <v>7586</v>
      </c>
      <c r="H7593">
        <f t="shared" ca="1" si="203"/>
        <v>9.1126985531341589E-3</v>
      </c>
    </row>
    <row r="7594" spans="7:8" x14ac:dyDescent="0.3">
      <c r="G7594">
        <v>7587</v>
      </c>
      <c r="H7594">
        <f t="shared" ca="1" si="203"/>
        <v>9.3711617225119507E-4</v>
      </c>
    </row>
    <row r="7595" spans="7:8" x14ac:dyDescent="0.3">
      <c r="G7595">
        <v>7588</v>
      </c>
      <c r="H7595">
        <f t="shared" ca="1" si="203"/>
        <v>1.5983269729140655E-2</v>
      </c>
    </row>
    <row r="7596" spans="7:8" x14ac:dyDescent="0.3">
      <c r="G7596">
        <v>7589</v>
      </c>
      <c r="H7596">
        <f t="shared" ca="1" si="203"/>
        <v>2.3837331098074972E-2</v>
      </c>
    </row>
    <row r="7597" spans="7:8" x14ac:dyDescent="0.3">
      <c r="G7597">
        <v>7590</v>
      </c>
      <c r="H7597">
        <f t="shared" ca="1" si="203"/>
        <v>-4.7758244108474001E-3</v>
      </c>
    </row>
    <row r="7598" spans="7:8" x14ac:dyDescent="0.3">
      <c r="G7598">
        <v>7591</v>
      </c>
      <c r="H7598">
        <f t="shared" ca="1" si="203"/>
        <v>-5.087453153738393E-2</v>
      </c>
    </row>
    <row r="7599" spans="7:8" x14ac:dyDescent="0.3">
      <c r="G7599">
        <v>7592</v>
      </c>
      <c r="H7599">
        <f t="shared" ca="1" si="203"/>
        <v>-7.3778239447232002E-3</v>
      </c>
    </row>
    <row r="7600" spans="7:8" x14ac:dyDescent="0.3">
      <c r="G7600">
        <v>7593</v>
      </c>
      <c r="H7600">
        <f t="shared" ca="1" si="203"/>
        <v>-9.1578835791908779E-3</v>
      </c>
    </row>
    <row r="7601" spans="7:8" x14ac:dyDescent="0.3">
      <c r="G7601">
        <v>7594</v>
      </c>
      <c r="H7601">
        <f t="shared" ca="1" si="203"/>
        <v>-3.4193373087857436E-2</v>
      </c>
    </row>
    <row r="7602" spans="7:8" x14ac:dyDescent="0.3">
      <c r="G7602">
        <v>7595</v>
      </c>
      <c r="H7602">
        <f t="shared" ca="1" si="203"/>
        <v>-2.7430301486389419E-2</v>
      </c>
    </row>
    <row r="7603" spans="7:8" x14ac:dyDescent="0.3">
      <c r="G7603">
        <v>7596</v>
      </c>
      <c r="H7603">
        <f t="shared" ca="1" si="203"/>
        <v>3.1480574713095254E-2</v>
      </c>
    </row>
    <row r="7604" spans="7:8" x14ac:dyDescent="0.3">
      <c r="G7604">
        <v>7597</v>
      </c>
      <c r="H7604">
        <f t="shared" ca="1" si="203"/>
        <v>2.6372355892490429E-2</v>
      </c>
    </row>
    <row r="7605" spans="7:8" x14ac:dyDescent="0.3">
      <c r="G7605">
        <v>7598</v>
      </c>
      <c r="H7605">
        <f t="shared" ca="1" si="203"/>
        <v>-6.3439065133984784E-2</v>
      </c>
    </row>
    <row r="7606" spans="7:8" x14ac:dyDescent="0.3">
      <c r="G7606">
        <v>7599</v>
      </c>
      <c r="H7606">
        <f t="shared" ca="1" si="203"/>
        <v>2.4604394053158268E-2</v>
      </c>
    </row>
    <row r="7607" spans="7:8" x14ac:dyDescent="0.3">
      <c r="G7607">
        <v>7600</v>
      </c>
      <c r="H7607">
        <f t="shared" ca="1" si="203"/>
        <v>2.3223916275978244E-2</v>
      </c>
    </row>
    <row r="7608" spans="7:8" x14ac:dyDescent="0.3">
      <c r="G7608">
        <v>7601</v>
      </c>
      <c r="H7608">
        <f t="shared" ca="1" si="203"/>
        <v>-1.6675846581354476E-2</v>
      </c>
    </row>
    <row r="7609" spans="7:8" x14ac:dyDescent="0.3">
      <c r="G7609">
        <v>7602</v>
      </c>
      <c r="H7609">
        <f t="shared" ca="1" si="203"/>
        <v>4.5763370359962072E-2</v>
      </c>
    </row>
    <row r="7610" spans="7:8" x14ac:dyDescent="0.3">
      <c r="G7610">
        <v>7603</v>
      </c>
      <c r="H7610">
        <f t="shared" ca="1" si="203"/>
        <v>1.168063269846524E-2</v>
      </c>
    </row>
    <row r="7611" spans="7:8" x14ac:dyDescent="0.3">
      <c r="G7611">
        <v>7604</v>
      </c>
      <c r="H7611">
        <f t="shared" ca="1" si="203"/>
        <v>-3.3226824450001261E-2</v>
      </c>
    </row>
    <row r="7612" spans="7:8" x14ac:dyDescent="0.3">
      <c r="G7612">
        <v>7605</v>
      </c>
      <c r="H7612">
        <f t="shared" ca="1" si="203"/>
        <v>-1.2957785286964726E-2</v>
      </c>
    </row>
    <row r="7613" spans="7:8" x14ac:dyDescent="0.3">
      <c r="G7613">
        <v>7606</v>
      </c>
      <c r="H7613">
        <f t="shared" ca="1" si="203"/>
        <v>-2.5417352311408341E-2</v>
      </c>
    </row>
    <row r="7614" spans="7:8" x14ac:dyDescent="0.3">
      <c r="G7614">
        <v>7607</v>
      </c>
      <c r="H7614">
        <f t="shared" ca="1" si="203"/>
        <v>1.0739229599188171E-2</v>
      </c>
    </row>
    <row r="7615" spans="7:8" x14ac:dyDescent="0.3">
      <c r="G7615">
        <v>7608</v>
      </c>
      <c r="H7615">
        <f t="shared" ca="1" si="203"/>
        <v>7.9586194746341845E-3</v>
      </c>
    </row>
    <row r="7616" spans="7:8" x14ac:dyDescent="0.3">
      <c r="G7616">
        <v>7609</v>
      </c>
      <c r="H7616">
        <f t="shared" ca="1" si="203"/>
        <v>2.3210386586419496E-2</v>
      </c>
    </row>
    <row r="7617" spans="7:8" x14ac:dyDescent="0.3">
      <c r="G7617">
        <v>7610</v>
      </c>
      <c r="H7617">
        <f t="shared" ca="1" si="203"/>
        <v>-5.1172127928009702E-3</v>
      </c>
    </row>
    <row r="7618" spans="7:8" x14ac:dyDescent="0.3">
      <c r="G7618">
        <v>7611</v>
      </c>
      <c r="H7618">
        <f t="shared" ca="1" si="203"/>
        <v>-1.8116718523544996E-2</v>
      </c>
    </row>
    <row r="7619" spans="7:8" x14ac:dyDescent="0.3">
      <c r="G7619">
        <v>7612</v>
      </c>
      <c r="H7619">
        <f t="shared" ca="1" si="203"/>
        <v>-5.1772322248306761E-3</v>
      </c>
    </row>
    <row r="7620" spans="7:8" x14ac:dyDescent="0.3">
      <c r="G7620">
        <v>7613</v>
      </c>
      <c r="H7620">
        <f t="shared" ca="1" si="203"/>
        <v>-1.1335418292725174E-2</v>
      </c>
    </row>
    <row r="7621" spans="7:8" x14ac:dyDescent="0.3">
      <c r="G7621">
        <v>7614</v>
      </c>
      <c r="H7621">
        <f t="shared" ca="1" si="203"/>
        <v>1.526197095256877E-2</v>
      </c>
    </row>
    <row r="7622" spans="7:8" x14ac:dyDescent="0.3">
      <c r="G7622">
        <v>7615</v>
      </c>
      <c r="H7622">
        <f t="shared" ca="1" si="203"/>
        <v>2.2880836797879587E-2</v>
      </c>
    </row>
    <row r="7623" spans="7:8" x14ac:dyDescent="0.3">
      <c r="G7623">
        <v>7616</v>
      </c>
      <c r="H7623">
        <f t="shared" ca="1" si="203"/>
        <v>1.2579237620907378E-2</v>
      </c>
    </row>
    <row r="7624" spans="7:8" x14ac:dyDescent="0.3">
      <c r="G7624">
        <v>7617</v>
      </c>
      <c r="H7624">
        <f t="shared" ca="1" si="203"/>
        <v>1.5979319628351116E-2</v>
      </c>
    </row>
    <row r="7625" spans="7:8" x14ac:dyDescent="0.3">
      <c r="G7625">
        <v>7618</v>
      </c>
      <c r="H7625">
        <f t="shared" ref="H7625:H7688" ca="1" si="204">_xlfn.NORM.INV(RAND(),N$10,N$11)</f>
        <v>-1.1484514952556656E-2</v>
      </c>
    </row>
    <row r="7626" spans="7:8" x14ac:dyDescent="0.3">
      <c r="G7626">
        <v>7619</v>
      </c>
      <c r="H7626">
        <f t="shared" ca="1" si="204"/>
        <v>-1.6970344762792921E-2</v>
      </c>
    </row>
    <row r="7627" spans="7:8" x14ac:dyDescent="0.3">
      <c r="G7627">
        <v>7620</v>
      </c>
      <c r="H7627">
        <f t="shared" ca="1" si="204"/>
        <v>-3.6510513861961531E-2</v>
      </c>
    </row>
    <row r="7628" spans="7:8" x14ac:dyDescent="0.3">
      <c r="G7628">
        <v>7621</v>
      </c>
      <c r="H7628">
        <f t="shared" ca="1" si="204"/>
        <v>-1.3999912154166799E-3</v>
      </c>
    </row>
    <row r="7629" spans="7:8" x14ac:dyDescent="0.3">
      <c r="G7629">
        <v>7622</v>
      </c>
      <c r="H7629">
        <f t="shared" ca="1" si="204"/>
        <v>1.6552161216226336E-3</v>
      </c>
    </row>
    <row r="7630" spans="7:8" x14ac:dyDescent="0.3">
      <c r="G7630">
        <v>7623</v>
      </c>
      <c r="H7630">
        <f t="shared" ca="1" si="204"/>
        <v>-6.2626345076882009E-3</v>
      </c>
    </row>
    <row r="7631" spans="7:8" x14ac:dyDescent="0.3">
      <c r="G7631">
        <v>7624</v>
      </c>
      <c r="H7631">
        <f t="shared" ca="1" si="204"/>
        <v>-1.3292853593017767E-2</v>
      </c>
    </row>
    <row r="7632" spans="7:8" x14ac:dyDescent="0.3">
      <c r="G7632">
        <v>7625</v>
      </c>
      <c r="H7632">
        <f t="shared" ca="1" si="204"/>
        <v>-1.5188019361292455E-2</v>
      </c>
    </row>
    <row r="7633" spans="7:8" x14ac:dyDescent="0.3">
      <c r="G7633">
        <v>7626</v>
      </c>
      <c r="H7633">
        <f t="shared" ca="1" si="204"/>
        <v>2.5951155544916296E-2</v>
      </c>
    </row>
    <row r="7634" spans="7:8" x14ac:dyDescent="0.3">
      <c r="G7634">
        <v>7627</v>
      </c>
      <c r="H7634">
        <f t="shared" ca="1" si="204"/>
        <v>2.7918355064013484E-2</v>
      </c>
    </row>
    <row r="7635" spans="7:8" x14ac:dyDescent="0.3">
      <c r="G7635">
        <v>7628</v>
      </c>
      <c r="H7635">
        <f t="shared" ca="1" si="204"/>
        <v>1.5348210408610133E-2</v>
      </c>
    </row>
    <row r="7636" spans="7:8" x14ac:dyDescent="0.3">
      <c r="G7636">
        <v>7629</v>
      </c>
      <c r="H7636">
        <f t="shared" ca="1" si="204"/>
        <v>-6.05321752636492E-2</v>
      </c>
    </row>
    <row r="7637" spans="7:8" x14ac:dyDescent="0.3">
      <c r="G7637">
        <v>7630</v>
      </c>
      <c r="H7637">
        <f t="shared" ca="1" si="204"/>
        <v>-1.9167180707259038E-2</v>
      </c>
    </row>
    <row r="7638" spans="7:8" x14ac:dyDescent="0.3">
      <c r="G7638">
        <v>7631</v>
      </c>
      <c r="H7638">
        <f t="shared" ca="1" si="204"/>
        <v>1.9733131467093564E-3</v>
      </c>
    </row>
    <row r="7639" spans="7:8" x14ac:dyDescent="0.3">
      <c r="G7639">
        <v>7632</v>
      </c>
      <c r="H7639">
        <f t="shared" ca="1" si="204"/>
        <v>-3.2921039680653434E-3</v>
      </c>
    </row>
    <row r="7640" spans="7:8" x14ac:dyDescent="0.3">
      <c r="G7640">
        <v>7633</v>
      </c>
      <c r="H7640">
        <f t="shared" ca="1" si="204"/>
        <v>-3.7370861018100845E-2</v>
      </c>
    </row>
    <row r="7641" spans="7:8" x14ac:dyDescent="0.3">
      <c r="G7641">
        <v>7634</v>
      </c>
      <c r="H7641">
        <f t="shared" ca="1" si="204"/>
        <v>3.1416274605735754E-2</v>
      </c>
    </row>
    <row r="7642" spans="7:8" x14ac:dyDescent="0.3">
      <c r="G7642">
        <v>7635</v>
      </c>
      <c r="H7642">
        <f t="shared" ca="1" si="204"/>
        <v>9.4483646066866531E-3</v>
      </c>
    </row>
    <row r="7643" spans="7:8" x14ac:dyDescent="0.3">
      <c r="G7643">
        <v>7636</v>
      </c>
      <c r="H7643">
        <f t="shared" ca="1" si="204"/>
        <v>1.1461911821209403E-3</v>
      </c>
    </row>
    <row r="7644" spans="7:8" x14ac:dyDescent="0.3">
      <c r="G7644">
        <v>7637</v>
      </c>
      <c r="H7644">
        <f t="shared" ca="1" si="204"/>
        <v>-1.6765881032120001E-2</v>
      </c>
    </row>
    <row r="7645" spans="7:8" x14ac:dyDescent="0.3">
      <c r="G7645">
        <v>7638</v>
      </c>
      <c r="H7645">
        <f t="shared" ca="1" si="204"/>
        <v>-6.9118052745166247E-2</v>
      </c>
    </row>
    <row r="7646" spans="7:8" x14ac:dyDescent="0.3">
      <c r="G7646">
        <v>7639</v>
      </c>
      <c r="H7646">
        <f t="shared" ca="1" si="204"/>
        <v>-6.5884678758877145E-3</v>
      </c>
    </row>
    <row r="7647" spans="7:8" x14ac:dyDescent="0.3">
      <c r="G7647">
        <v>7640</v>
      </c>
      <c r="H7647">
        <f t="shared" ca="1" si="204"/>
        <v>3.0039922819074416E-2</v>
      </c>
    </row>
    <row r="7648" spans="7:8" x14ac:dyDescent="0.3">
      <c r="G7648">
        <v>7641</v>
      </c>
      <c r="H7648">
        <f t="shared" ca="1" si="204"/>
        <v>-3.8693001555924061E-3</v>
      </c>
    </row>
    <row r="7649" spans="7:8" x14ac:dyDescent="0.3">
      <c r="G7649">
        <v>7642</v>
      </c>
      <c r="H7649">
        <f t="shared" ca="1" si="204"/>
        <v>7.9841025961875905E-3</v>
      </c>
    </row>
    <row r="7650" spans="7:8" x14ac:dyDescent="0.3">
      <c r="G7650">
        <v>7643</v>
      </c>
      <c r="H7650">
        <f t="shared" ca="1" si="204"/>
        <v>-6.5699029928585097E-3</v>
      </c>
    </row>
    <row r="7651" spans="7:8" x14ac:dyDescent="0.3">
      <c r="G7651">
        <v>7644</v>
      </c>
      <c r="H7651">
        <f t="shared" ca="1" si="204"/>
        <v>-5.2100956131839141E-2</v>
      </c>
    </row>
    <row r="7652" spans="7:8" x14ac:dyDescent="0.3">
      <c r="G7652">
        <v>7645</v>
      </c>
      <c r="H7652">
        <f t="shared" ca="1" si="204"/>
        <v>-4.6375552925414691E-3</v>
      </c>
    </row>
    <row r="7653" spans="7:8" x14ac:dyDescent="0.3">
      <c r="G7653">
        <v>7646</v>
      </c>
      <c r="H7653">
        <f t="shared" ca="1" si="204"/>
        <v>1.1566532941460053E-2</v>
      </c>
    </row>
    <row r="7654" spans="7:8" x14ac:dyDescent="0.3">
      <c r="G7654">
        <v>7647</v>
      </c>
      <c r="H7654">
        <f t="shared" ca="1" si="204"/>
        <v>2.4124775579180035E-2</v>
      </c>
    </row>
    <row r="7655" spans="7:8" x14ac:dyDescent="0.3">
      <c r="G7655">
        <v>7648</v>
      </c>
      <c r="H7655">
        <f t="shared" ca="1" si="204"/>
        <v>-2.922638643710641E-2</v>
      </c>
    </row>
    <row r="7656" spans="7:8" x14ac:dyDescent="0.3">
      <c r="G7656">
        <v>7649</v>
      </c>
      <c r="H7656">
        <f t="shared" ca="1" si="204"/>
        <v>6.3921957085353474E-3</v>
      </c>
    </row>
    <row r="7657" spans="7:8" x14ac:dyDescent="0.3">
      <c r="G7657">
        <v>7650</v>
      </c>
      <c r="H7657">
        <f t="shared" ca="1" si="204"/>
        <v>-3.1670481141280807E-3</v>
      </c>
    </row>
    <row r="7658" spans="7:8" x14ac:dyDescent="0.3">
      <c r="G7658">
        <v>7651</v>
      </c>
      <c r="H7658">
        <f t="shared" ca="1" si="204"/>
        <v>1.6141786716450706E-2</v>
      </c>
    </row>
    <row r="7659" spans="7:8" x14ac:dyDescent="0.3">
      <c r="G7659">
        <v>7652</v>
      </c>
      <c r="H7659">
        <f t="shared" ca="1" si="204"/>
        <v>-2.2815036238394541E-2</v>
      </c>
    </row>
    <row r="7660" spans="7:8" x14ac:dyDescent="0.3">
      <c r="G7660">
        <v>7653</v>
      </c>
      <c r="H7660">
        <f t="shared" ca="1" si="204"/>
        <v>-3.1162566865757819E-2</v>
      </c>
    </row>
    <row r="7661" spans="7:8" x14ac:dyDescent="0.3">
      <c r="G7661">
        <v>7654</v>
      </c>
      <c r="H7661">
        <f t="shared" ca="1" si="204"/>
        <v>-2.1679589572807501E-3</v>
      </c>
    </row>
    <row r="7662" spans="7:8" x14ac:dyDescent="0.3">
      <c r="G7662">
        <v>7655</v>
      </c>
      <c r="H7662">
        <f t="shared" ca="1" si="204"/>
        <v>-7.5968313382504425E-3</v>
      </c>
    </row>
    <row r="7663" spans="7:8" x14ac:dyDescent="0.3">
      <c r="G7663">
        <v>7656</v>
      </c>
      <c r="H7663">
        <f t="shared" ca="1" si="204"/>
        <v>-1.0494060537660382E-3</v>
      </c>
    </row>
    <row r="7664" spans="7:8" x14ac:dyDescent="0.3">
      <c r="G7664">
        <v>7657</v>
      </c>
      <c r="H7664">
        <f t="shared" ca="1" si="204"/>
        <v>-1.7161989671428877E-2</v>
      </c>
    </row>
    <row r="7665" spans="7:8" x14ac:dyDescent="0.3">
      <c r="G7665">
        <v>7658</v>
      </c>
      <c r="H7665">
        <f t="shared" ca="1" si="204"/>
        <v>-1.2147916672788278E-2</v>
      </c>
    </row>
    <row r="7666" spans="7:8" x14ac:dyDescent="0.3">
      <c r="G7666">
        <v>7659</v>
      </c>
      <c r="H7666">
        <f t="shared" ca="1" si="204"/>
        <v>5.4762018806752235E-4</v>
      </c>
    </row>
    <row r="7667" spans="7:8" x14ac:dyDescent="0.3">
      <c r="G7667">
        <v>7660</v>
      </c>
      <c r="H7667">
        <f t="shared" ca="1" si="204"/>
        <v>-2.4949569996990275E-3</v>
      </c>
    </row>
    <row r="7668" spans="7:8" x14ac:dyDescent="0.3">
      <c r="G7668">
        <v>7661</v>
      </c>
      <c r="H7668">
        <f t="shared" ca="1" si="204"/>
        <v>-2.7158545168118895E-3</v>
      </c>
    </row>
    <row r="7669" spans="7:8" x14ac:dyDescent="0.3">
      <c r="G7669">
        <v>7662</v>
      </c>
      <c r="H7669">
        <f t="shared" ca="1" si="204"/>
        <v>7.97885430762936E-3</v>
      </c>
    </row>
    <row r="7670" spans="7:8" x14ac:dyDescent="0.3">
      <c r="G7670">
        <v>7663</v>
      </c>
      <c r="H7670">
        <f t="shared" ca="1" si="204"/>
        <v>-9.0423543781519254E-3</v>
      </c>
    </row>
    <row r="7671" spans="7:8" x14ac:dyDescent="0.3">
      <c r="G7671">
        <v>7664</v>
      </c>
      <c r="H7671">
        <f t="shared" ca="1" si="204"/>
        <v>-8.8456532287049493E-3</v>
      </c>
    </row>
    <row r="7672" spans="7:8" x14ac:dyDescent="0.3">
      <c r="G7672">
        <v>7665</v>
      </c>
      <c r="H7672">
        <f t="shared" ca="1" si="204"/>
        <v>3.5474500320664529E-2</v>
      </c>
    </row>
    <row r="7673" spans="7:8" x14ac:dyDescent="0.3">
      <c r="G7673">
        <v>7666</v>
      </c>
      <c r="H7673">
        <f t="shared" ca="1" si="204"/>
        <v>-5.7471879234681292E-3</v>
      </c>
    </row>
    <row r="7674" spans="7:8" x14ac:dyDescent="0.3">
      <c r="G7674">
        <v>7667</v>
      </c>
      <c r="H7674">
        <f t="shared" ca="1" si="204"/>
        <v>1.3170661537867109E-2</v>
      </c>
    </row>
    <row r="7675" spans="7:8" x14ac:dyDescent="0.3">
      <c r="G7675">
        <v>7668</v>
      </c>
      <c r="H7675">
        <f t="shared" ca="1" si="204"/>
        <v>-1.8972307474554261E-2</v>
      </c>
    </row>
    <row r="7676" spans="7:8" x14ac:dyDescent="0.3">
      <c r="G7676">
        <v>7669</v>
      </c>
      <c r="H7676">
        <f t="shared" ca="1" si="204"/>
        <v>2.0678302809292335E-3</v>
      </c>
    </row>
    <row r="7677" spans="7:8" x14ac:dyDescent="0.3">
      <c r="G7677">
        <v>7670</v>
      </c>
      <c r="H7677">
        <f t="shared" ca="1" si="204"/>
        <v>-2.8856779006404751E-2</v>
      </c>
    </row>
    <row r="7678" spans="7:8" x14ac:dyDescent="0.3">
      <c r="G7678">
        <v>7671</v>
      </c>
      <c r="H7678">
        <f t="shared" ca="1" si="204"/>
        <v>-4.4056951911866085E-3</v>
      </c>
    </row>
    <row r="7679" spans="7:8" x14ac:dyDescent="0.3">
      <c r="G7679">
        <v>7672</v>
      </c>
      <c r="H7679">
        <f t="shared" ca="1" si="204"/>
        <v>1.3859688559849804E-3</v>
      </c>
    </row>
    <row r="7680" spans="7:8" x14ac:dyDescent="0.3">
      <c r="G7680">
        <v>7673</v>
      </c>
      <c r="H7680">
        <f t="shared" ca="1" si="204"/>
        <v>3.1503774343647657E-2</v>
      </c>
    </row>
    <row r="7681" spans="7:8" x14ac:dyDescent="0.3">
      <c r="G7681">
        <v>7674</v>
      </c>
      <c r="H7681">
        <f t="shared" ca="1" si="204"/>
        <v>1.5768237622960292E-2</v>
      </c>
    </row>
    <row r="7682" spans="7:8" x14ac:dyDescent="0.3">
      <c r="G7682">
        <v>7675</v>
      </c>
      <c r="H7682">
        <f t="shared" ca="1" si="204"/>
        <v>-3.5630965250152838E-3</v>
      </c>
    </row>
    <row r="7683" spans="7:8" x14ac:dyDescent="0.3">
      <c r="G7683">
        <v>7676</v>
      </c>
      <c r="H7683">
        <f t="shared" ca="1" si="204"/>
        <v>-2.6383437005648859E-2</v>
      </c>
    </row>
    <row r="7684" spans="7:8" x14ac:dyDescent="0.3">
      <c r="G7684">
        <v>7677</v>
      </c>
      <c r="H7684">
        <f t="shared" ca="1" si="204"/>
        <v>-8.2987675520489017E-3</v>
      </c>
    </row>
    <row r="7685" spans="7:8" x14ac:dyDescent="0.3">
      <c r="G7685">
        <v>7678</v>
      </c>
      <c r="H7685">
        <f t="shared" ca="1" si="204"/>
        <v>3.8857835288987203E-2</v>
      </c>
    </row>
    <row r="7686" spans="7:8" x14ac:dyDescent="0.3">
      <c r="G7686">
        <v>7679</v>
      </c>
      <c r="H7686">
        <f t="shared" ca="1" si="204"/>
        <v>-1.8965992193876267E-2</v>
      </c>
    </row>
    <row r="7687" spans="7:8" x14ac:dyDescent="0.3">
      <c r="G7687">
        <v>7680</v>
      </c>
      <c r="H7687">
        <f t="shared" ca="1" si="204"/>
        <v>5.4811792755685368E-3</v>
      </c>
    </row>
    <row r="7688" spans="7:8" x14ac:dyDescent="0.3">
      <c r="G7688">
        <v>7681</v>
      </c>
      <c r="H7688">
        <f t="shared" ca="1" si="204"/>
        <v>-7.2399967498452808E-3</v>
      </c>
    </row>
    <row r="7689" spans="7:8" x14ac:dyDescent="0.3">
      <c r="G7689">
        <v>7682</v>
      </c>
      <c r="H7689">
        <f t="shared" ref="H7689:H7752" ca="1" si="205">_xlfn.NORM.INV(RAND(),N$10,N$11)</f>
        <v>3.0037479325169383E-2</v>
      </c>
    </row>
    <row r="7690" spans="7:8" x14ac:dyDescent="0.3">
      <c r="G7690">
        <v>7683</v>
      </c>
      <c r="H7690">
        <f t="shared" ca="1" si="205"/>
        <v>-9.6732604955439387E-3</v>
      </c>
    </row>
    <row r="7691" spans="7:8" x14ac:dyDescent="0.3">
      <c r="G7691">
        <v>7684</v>
      </c>
      <c r="H7691">
        <f t="shared" ca="1" si="205"/>
        <v>1.4057109774328034E-2</v>
      </c>
    </row>
    <row r="7692" spans="7:8" x14ac:dyDescent="0.3">
      <c r="G7692">
        <v>7685</v>
      </c>
      <c r="H7692">
        <f t="shared" ca="1" si="205"/>
        <v>4.3618535511636188E-3</v>
      </c>
    </row>
    <row r="7693" spans="7:8" x14ac:dyDescent="0.3">
      <c r="G7693">
        <v>7686</v>
      </c>
      <c r="H7693">
        <f t="shared" ca="1" si="205"/>
        <v>3.4731280243431716E-2</v>
      </c>
    </row>
    <row r="7694" spans="7:8" x14ac:dyDescent="0.3">
      <c r="G7694">
        <v>7687</v>
      </c>
      <c r="H7694">
        <f t="shared" ca="1" si="205"/>
        <v>-1.0826284462555637E-4</v>
      </c>
    </row>
    <row r="7695" spans="7:8" x14ac:dyDescent="0.3">
      <c r="G7695">
        <v>7688</v>
      </c>
      <c r="H7695">
        <f t="shared" ca="1" si="205"/>
        <v>1.7245030653470543E-2</v>
      </c>
    </row>
    <row r="7696" spans="7:8" x14ac:dyDescent="0.3">
      <c r="G7696">
        <v>7689</v>
      </c>
      <c r="H7696">
        <f t="shared" ca="1" si="205"/>
        <v>9.2188236251882633E-4</v>
      </c>
    </row>
    <row r="7697" spans="7:8" x14ac:dyDescent="0.3">
      <c r="G7697">
        <v>7690</v>
      </c>
      <c r="H7697">
        <f t="shared" ca="1" si="205"/>
        <v>-5.9823253583682094E-3</v>
      </c>
    </row>
    <row r="7698" spans="7:8" x14ac:dyDescent="0.3">
      <c r="G7698">
        <v>7691</v>
      </c>
      <c r="H7698">
        <f t="shared" ca="1" si="205"/>
        <v>-2.2347753379521315E-2</v>
      </c>
    </row>
    <row r="7699" spans="7:8" x14ac:dyDescent="0.3">
      <c r="G7699">
        <v>7692</v>
      </c>
      <c r="H7699">
        <f t="shared" ca="1" si="205"/>
        <v>-2.053293576150152E-2</v>
      </c>
    </row>
    <row r="7700" spans="7:8" x14ac:dyDescent="0.3">
      <c r="G7700">
        <v>7693</v>
      </c>
      <c r="H7700">
        <f t="shared" ca="1" si="205"/>
        <v>4.6569088505073256E-3</v>
      </c>
    </row>
    <row r="7701" spans="7:8" x14ac:dyDescent="0.3">
      <c r="G7701">
        <v>7694</v>
      </c>
      <c r="H7701">
        <f t="shared" ca="1" si="205"/>
        <v>-2.8913366786045013E-2</v>
      </c>
    </row>
    <row r="7702" spans="7:8" x14ac:dyDescent="0.3">
      <c r="G7702">
        <v>7695</v>
      </c>
      <c r="H7702">
        <f t="shared" ca="1" si="205"/>
        <v>1.5142270093291125E-3</v>
      </c>
    </row>
    <row r="7703" spans="7:8" x14ac:dyDescent="0.3">
      <c r="G7703">
        <v>7696</v>
      </c>
      <c r="H7703">
        <f t="shared" ca="1" si="205"/>
        <v>-8.0775758695274223E-3</v>
      </c>
    </row>
    <row r="7704" spans="7:8" x14ac:dyDescent="0.3">
      <c r="G7704">
        <v>7697</v>
      </c>
      <c r="H7704">
        <f t="shared" ca="1" si="205"/>
        <v>-3.2355689257049861E-2</v>
      </c>
    </row>
    <row r="7705" spans="7:8" x14ac:dyDescent="0.3">
      <c r="G7705">
        <v>7698</v>
      </c>
      <c r="H7705">
        <f t="shared" ca="1" si="205"/>
        <v>-3.031056392257173E-2</v>
      </c>
    </row>
    <row r="7706" spans="7:8" x14ac:dyDescent="0.3">
      <c r="G7706">
        <v>7699</v>
      </c>
      <c r="H7706">
        <f t="shared" ca="1" si="205"/>
        <v>-1.961501125412099E-2</v>
      </c>
    </row>
    <row r="7707" spans="7:8" x14ac:dyDescent="0.3">
      <c r="G7707">
        <v>7700</v>
      </c>
      <c r="H7707">
        <f t="shared" ca="1" si="205"/>
        <v>2.9397935279920382E-2</v>
      </c>
    </row>
    <row r="7708" spans="7:8" x14ac:dyDescent="0.3">
      <c r="G7708">
        <v>7701</v>
      </c>
      <c r="H7708">
        <f t="shared" ca="1" si="205"/>
        <v>4.5271100392033498E-3</v>
      </c>
    </row>
    <row r="7709" spans="7:8" x14ac:dyDescent="0.3">
      <c r="G7709">
        <v>7702</v>
      </c>
      <c r="H7709">
        <f t="shared" ca="1" si="205"/>
        <v>-3.5198288921374915E-3</v>
      </c>
    </row>
    <row r="7710" spans="7:8" x14ac:dyDescent="0.3">
      <c r="G7710">
        <v>7703</v>
      </c>
      <c r="H7710">
        <f t="shared" ca="1" si="205"/>
        <v>3.5519492146203211E-3</v>
      </c>
    </row>
    <row r="7711" spans="7:8" x14ac:dyDescent="0.3">
      <c r="G7711">
        <v>7704</v>
      </c>
      <c r="H7711">
        <f t="shared" ca="1" si="205"/>
        <v>-9.6314962849624527E-3</v>
      </c>
    </row>
    <row r="7712" spans="7:8" x14ac:dyDescent="0.3">
      <c r="G7712">
        <v>7705</v>
      </c>
      <c r="H7712">
        <f t="shared" ca="1" si="205"/>
        <v>3.1302414941890865E-2</v>
      </c>
    </row>
    <row r="7713" spans="7:8" x14ac:dyDescent="0.3">
      <c r="G7713">
        <v>7706</v>
      </c>
      <c r="H7713">
        <f t="shared" ca="1" si="205"/>
        <v>-1.1526776831126836E-2</v>
      </c>
    </row>
    <row r="7714" spans="7:8" x14ac:dyDescent="0.3">
      <c r="G7714">
        <v>7707</v>
      </c>
      <c r="H7714">
        <f t="shared" ca="1" si="205"/>
        <v>2.2471486889924938E-2</v>
      </c>
    </row>
    <row r="7715" spans="7:8" x14ac:dyDescent="0.3">
      <c r="G7715">
        <v>7708</v>
      </c>
      <c r="H7715">
        <f t="shared" ca="1" si="205"/>
        <v>-3.6738576270627626E-2</v>
      </c>
    </row>
    <row r="7716" spans="7:8" x14ac:dyDescent="0.3">
      <c r="G7716">
        <v>7709</v>
      </c>
      <c r="H7716">
        <f t="shared" ca="1" si="205"/>
        <v>-2.7192182379258863E-2</v>
      </c>
    </row>
    <row r="7717" spans="7:8" x14ac:dyDescent="0.3">
      <c r="G7717">
        <v>7710</v>
      </c>
      <c r="H7717">
        <f t="shared" ca="1" si="205"/>
        <v>2.4511845331552477E-3</v>
      </c>
    </row>
    <row r="7718" spans="7:8" x14ac:dyDescent="0.3">
      <c r="G7718">
        <v>7711</v>
      </c>
      <c r="H7718">
        <f t="shared" ca="1" si="205"/>
        <v>-4.649284785749512E-2</v>
      </c>
    </row>
    <row r="7719" spans="7:8" x14ac:dyDescent="0.3">
      <c r="G7719">
        <v>7712</v>
      </c>
      <c r="H7719">
        <f t="shared" ca="1" si="205"/>
        <v>2.2341677286791641E-4</v>
      </c>
    </row>
    <row r="7720" spans="7:8" x14ac:dyDescent="0.3">
      <c r="G7720">
        <v>7713</v>
      </c>
      <c r="H7720">
        <f t="shared" ca="1" si="205"/>
        <v>-2.8698926003902895E-2</v>
      </c>
    </row>
    <row r="7721" spans="7:8" x14ac:dyDescent="0.3">
      <c r="G7721">
        <v>7714</v>
      </c>
      <c r="H7721">
        <f t="shared" ca="1" si="205"/>
        <v>2.7769351827413139E-2</v>
      </c>
    </row>
    <row r="7722" spans="7:8" x14ac:dyDescent="0.3">
      <c r="G7722">
        <v>7715</v>
      </c>
      <c r="H7722">
        <f t="shared" ca="1" si="205"/>
        <v>6.2974618604309432E-2</v>
      </c>
    </row>
    <row r="7723" spans="7:8" x14ac:dyDescent="0.3">
      <c r="G7723">
        <v>7716</v>
      </c>
      <c r="H7723">
        <f t="shared" ca="1" si="205"/>
        <v>2.8838186467145199E-2</v>
      </c>
    </row>
    <row r="7724" spans="7:8" x14ac:dyDescent="0.3">
      <c r="G7724">
        <v>7717</v>
      </c>
      <c r="H7724">
        <f t="shared" ca="1" si="205"/>
        <v>7.9097123877385871E-3</v>
      </c>
    </row>
    <row r="7725" spans="7:8" x14ac:dyDescent="0.3">
      <c r="G7725">
        <v>7718</v>
      </c>
      <c r="H7725">
        <f t="shared" ca="1" si="205"/>
        <v>1.1054190805040602E-2</v>
      </c>
    </row>
    <row r="7726" spans="7:8" x14ac:dyDescent="0.3">
      <c r="G7726">
        <v>7719</v>
      </c>
      <c r="H7726">
        <f t="shared" ca="1" si="205"/>
        <v>4.0116764253857427E-2</v>
      </c>
    </row>
    <row r="7727" spans="7:8" x14ac:dyDescent="0.3">
      <c r="G7727">
        <v>7720</v>
      </c>
      <c r="H7727">
        <f t="shared" ca="1" si="205"/>
        <v>-2.3578475439944461E-2</v>
      </c>
    </row>
    <row r="7728" spans="7:8" x14ac:dyDescent="0.3">
      <c r="G7728">
        <v>7721</v>
      </c>
      <c r="H7728">
        <f t="shared" ca="1" si="205"/>
        <v>-1.2382421061920067E-2</v>
      </c>
    </row>
    <row r="7729" spans="7:8" x14ac:dyDescent="0.3">
      <c r="G7729">
        <v>7722</v>
      </c>
      <c r="H7729">
        <f t="shared" ca="1" si="205"/>
        <v>1.3248305794777416E-2</v>
      </c>
    </row>
    <row r="7730" spans="7:8" x14ac:dyDescent="0.3">
      <c r="G7730">
        <v>7723</v>
      </c>
      <c r="H7730">
        <f t="shared" ca="1" si="205"/>
        <v>8.5527468456896554E-3</v>
      </c>
    </row>
    <row r="7731" spans="7:8" x14ac:dyDescent="0.3">
      <c r="G7731">
        <v>7724</v>
      </c>
      <c r="H7731">
        <f t="shared" ca="1" si="205"/>
        <v>-3.6372765259529032E-2</v>
      </c>
    </row>
    <row r="7732" spans="7:8" x14ac:dyDescent="0.3">
      <c r="G7732">
        <v>7725</v>
      </c>
      <c r="H7732">
        <f t="shared" ca="1" si="205"/>
        <v>9.4265777855600946E-3</v>
      </c>
    </row>
    <row r="7733" spans="7:8" x14ac:dyDescent="0.3">
      <c r="G7733">
        <v>7726</v>
      </c>
      <c r="H7733">
        <f t="shared" ca="1" si="205"/>
        <v>1.2999774169743363E-3</v>
      </c>
    </row>
    <row r="7734" spans="7:8" x14ac:dyDescent="0.3">
      <c r="G7734">
        <v>7727</v>
      </c>
      <c r="H7734">
        <f t="shared" ca="1" si="205"/>
        <v>-1.3583426668948659E-2</v>
      </c>
    </row>
    <row r="7735" spans="7:8" x14ac:dyDescent="0.3">
      <c r="G7735">
        <v>7728</v>
      </c>
      <c r="H7735">
        <f t="shared" ca="1" si="205"/>
        <v>-2.5652099503495254E-2</v>
      </c>
    </row>
    <row r="7736" spans="7:8" x14ac:dyDescent="0.3">
      <c r="G7736">
        <v>7729</v>
      </c>
      <c r="H7736">
        <f t="shared" ca="1" si="205"/>
        <v>2.6611497354127184E-2</v>
      </c>
    </row>
    <row r="7737" spans="7:8" x14ac:dyDescent="0.3">
      <c r="G7737">
        <v>7730</v>
      </c>
      <c r="H7737">
        <f t="shared" ca="1" si="205"/>
        <v>4.8322872137279392E-3</v>
      </c>
    </row>
    <row r="7738" spans="7:8" x14ac:dyDescent="0.3">
      <c r="G7738">
        <v>7731</v>
      </c>
      <c r="H7738">
        <f t="shared" ca="1" si="205"/>
        <v>-2.1964334814341024E-2</v>
      </c>
    </row>
    <row r="7739" spans="7:8" x14ac:dyDescent="0.3">
      <c r="G7739">
        <v>7732</v>
      </c>
      <c r="H7739">
        <f t="shared" ca="1" si="205"/>
        <v>-1.8278057844962937E-2</v>
      </c>
    </row>
    <row r="7740" spans="7:8" x14ac:dyDescent="0.3">
      <c r="G7740">
        <v>7733</v>
      </c>
      <c r="H7740">
        <f t="shared" ca="1" si="205"/>
        <v>-8.8938472168722665E-3</v>
      </c>
    </row>
    <row r="7741" spans="7:8" x14ac:dyDescent="0.3">
      <c r="G7741">
        <v>7734</v>
      </c>
      <c r="H7741">
        <f t="shared" ca="1" si="205"/>
        <v>3.2928329052230323E-2</v>
      </c>
    </row>
    <row r="7742" spans="7:8" x14ac:dyDescent="0.3">
      <c r="G7742">
        <v>7735</v>
      </c>
      <c r="H7742">
        <f t="shared" ca="1" si="205"/>
        <v>5.3599431679788451E-2</v>
      </c>
    </row>
    <row r="7743" spans="7:8" x14ac:dyDescent="0.3">
      <c r="G7743">
        <v>7736</v>
      </c>
      <c r="H7743">
        <f t="shared" ca="1" si="205"/>
        <v>-2.0079700321441546E-2</v>
      </c>
    </row>
    <row r="7744" spans="7:8" x14ac:dyDescent="0.3">
      <c r="G7744">
        <v>7737</v>
      </c>
      <c r="H7744">
        <f t="shared" ca="1" si="205"/>
        <v>-2.0410409927490533E-2</v>
      </c>
    </row>
    <row r="7745" spans="7:8" x14ac:dyDescent="0.3">
      <c r="G7745">
        <v>7738</v>
      </c>
      <c r="H7745">
        <f t="shared" ca="1" si="205"/>
        <v>-5.706461296817897E-3</v>
      </c>
    </row>
    <row r="7746" spans="7:8" x14ac:dyDescent="0.3">
      <c r="G7746">
        <v>7739</v>
      </c>
      <c r="H7746">
        <f t="shared" ca="1" si="205"/>
        <v>1.9337027922571897E-2</v>
      </c>
    </row>
    <row r="7747" spans="7:8" x14ac:dyDescent="0.3">
      <c r="G7747">
        <v>7740</v>
      </c>
      <c r="H7747">
        <f t="shared" ca="1" si="205"/>
        <v>-1.1656558376061759E-2</v>
      </c>
    </row>
    <row r="7748" spans="7:8" x14ac:dyDescent="0.3">
      <c r="G7748">
        <v>7741</v>
      </c>
      <c r="H7748">
        <f t="shared" ca="1" si="205"/>
        <v>4.504578835469962E-2</v>
      </c>
    </row>
    <row r="7749" spans="7:8" x14ac:dyDescent="0.3">
      <c r="G7749">
        <v>7742</v>
      </c>
      <c r="H7749">
        <f t="shared" ca="1" si="205"/>
        <v>1.0595702180052926E-2</v>
      </c>
    </row>
    <row r="7750" spans="7:8" x14ac:dyDescent="0.3">
      <c r="G7750">
        <v>7743</v>
      </c>
      <c r="H7750">
        <f t="shared" ca="1" si="205"/>
        <v>-5.9492938955636794E-2</v>
      </c>
    </row>
    <row r="7751" spans="7:8" x14ac:dyDescent="0.3">
      <c r="G7751">
        <v>7744</v>
      </c>
      <c r="H7751">
        <f t="shared" ca="1" si="205"/>
        <v>-2.8883540580497006E-3</v>
      </c>
    </row>
    <row r="7752" spans="7:8" x14ac:dyDescent="0.3">
      <c r="G7752">
        <v>7745</v>
      </c>
      <c r="H7752">
        <f t="shared" ca="1" si="205"/>
        <v>3.1678934396438096E-2</v>
      </c>
    </row>
    <row r="7753" spans="7:8" x14ac:dyDescent="0.3">
      <c r="G7753">
        <v>7746</v>
      </c>
      <c r="H7753">
        <f t="shared" ref="H7753:H7816" ca="1" si="206">_xlfn.NORM.INV(RAND(),N$10,N$11)</f>
        <v>-1.4183119749236004E-2</v>
      </c>
    </row>
    <row r="7754" spans="7:8" x14ac:dyDescent="0.3">
      <c r="G7754">
        <v>7747</v>
      </c>
      <c r="H7754">
        <f t="shared" ca="1" si="206"/>
        <v>2.7999688362316234E-2</v>
      </c>
    </row>
    <row r="7755" spans="7:8" x14ac:dyDescent="0.3">
      <c r="G7755">
        <v>7748</v>
      </c>
      <c r="H7755">
        <f t="shared" ca="1" si="206"/>
        <v>2.4321624060227604E-2</v>
      </c>
    </row>
    <row r="7756" spans="7:8" x14ac:dyDescent="0.3">
      <c r="G7756">
        <v>7749</v>
      </c>
      <c r="H7756">
        <f t="shared" ca="1" si="206"/>
        <v>-1.6019420927588512E-2</v>
      </c>
    </row>
    <row r="7757" spans="7:8" x14ac:dyDescent="0.3">
      <c r="G7757">
        <v>7750</v>
      </c>
      <c r="H7757">
        <f t="shared" ca="1" si="206"/>
        <v>2.6847303135670787E-2</v>
      </c>
    </row>
    <row r="7758" spans="7:8" x14ac:dyDescent="0.3">
      <c r="G7758">
        <v>7751</v>
      </c>
      <c r="H7758">
        <f t="shared" ca="1" si="206"/>
        <v>2.8596474808993019E-2</v>
      </c>
    </row>
    <row r="7759" spans="7:8" x14ac:dyDescent="0.3">
      <c r="G7759">
        <v>7752</v>
      </c>
      <c r="H7759">
        <f t="shared" ca="1" si="206"/>
        <v>-2.699128502542724E-2</v>
      </c>
    </row>
    <row r="7760" spans="7:8" x14ac:dyDescent="0.3">
      <c r="G7760">
        <v>7753</v>
      </c>
      <c r="H7760">
        <f t="shared" ca="1" si="206"/>
        <v>3.4609374375772196E-2</v>
      </c>
    </row>
    <row r="7761" spans="7:8" x14ac:dyDescent="0.3">
      <c r="G7761">
        <v>7754</v>
      </c>
      <c r="H7761">
        <f t="shared" ca="1" si="206"/>
        <v>-2.3999040844632407E-3</v>
      </c>
    </row>
    <row r="7762" spans="7:8" x14ac:dyDescent="0.3">
      <c r="G7762">
        <v>7755</v>
      </c>
      <c r="H7762">
        <f t="shared" ca="1" si="206"/>
        <v>-4.5626746035445032E-2</v>
      </c>
    </row>
    <row r="7763" spans="7:8" x14ac:dyDescent="0.3">
      <c r="G7763">
        <v>7756</v>
      </c>
      <c r="H7763">
        <f t="shared" ca="1" si="206"/>
        <v>-3.3259299066283913E-3</v>
      </c>
    </row>
    <row r="7764" spans="7:8" x14ac:dyDescent="0.3">
      <c r="G7764">
        <v>7757</v>
      </c>
      <c r="H7764">
        <f t="shared" ca="1" si="206"/>
        <v>1.4660658807793311E-2</v>
      </c>
    </row>
    <row r="7765" spans="7:8" x14ac:dyDescent="0.3">
      <c r="G7765">
        <v>7758</v>
      </c>
      <c r="H7765">
        <f t="shared" ca="1" si="206"/>
        <v>-5.1139415594646111E-2</v>
      </c>
    </row>
    <row r="7766" spans="7:8" x14ac:dyDescent="0.3">
      <c r="G7766">
        <v>7759</v>
      </c>
      <c r="H7766">
        <f t="shared" ca="1" si="206"/>
        <v>-1.351730263216816E-2</v>
      </c>
    </row>
    <row r="7767" spans="7:8" x14ac:dyDescent="0.3">
      <c r="G7767">
        <v>7760</v>
      </c>
      <c r="H7767">
        <f t="shared" ca="1" si="206"/>
        <v>6.1453029123375739E-2</v>
      </c>
    </row>
    <row r="7768" spans="7:8" x14ac:dyDescent="0.3">
      <c r="G7768">
        <v>7761</v>
      </c>
      <c r="H7768">
        <f t="shared" ca="1" si="206"/>
        <v>3.8352688803888604E-2</v>
      </c>
    </row>
    <row r="7769" spans="7:8" x14ac:dyDescent="0.3">
      <c r="G7769">
        <v>7762</v>
      </c>
      <c r="H7769">
        <f t="shared" ca="1" si="206"/>
        <v>4.6188470509832182E-4</v>
      </c>
    </row>
    <row r="7770" spans="7:8" x14ac:dyDescent="0.3">
      <c r="G7770">
        <v>7763</v>
      </c>
      <c r="H7770">
        <f t="shared" ca="1" si="206"/>
        <v>-5.8774210668852168E-2</v>
      </c>
    </row>
    <row r="7771" spans="7:8" x14ac:dyDescent="0.3">
      <c r="G7771">
        <v>7764</v>
      </c>
      <c r="H7771">
        <f t="shared" ca="1" si="206"/>
        <v>4.2027855984321301E-2</v>
      </c>
    </row>
    <row r="7772" spans="7:8" x14ac:dyDescent="0.3">
      <c r="G7772">
        <v>7765</v>
      </c>
      <c r="H7772">
        <f t="shared" ca="1" si="206"/>
        <v>6.2138007882658955E-3</v>
      </c>
    </row>
    <row r="7773" spans="7:8" x14ac:dyDescent="0.3">
      <c r="G7773">
        <v>7766</v>
      </c>
      <c r="H7773">
        <f t="shared" ca="1" si="206"/>
        <v>-1.9812229118766435E-2</v>
      </c>
    </row>
    <row r="7774" spans="7:8" x14ac:dyDescent="0.3">
      <c r="G7774">
        <v>7767</v>
      </c>
      <c r="H7774">
        <f t="shared" ca="1" si="206"/>
        <v>-1.5336880256327953E-2</v>
      </c>
    </row>
    <row r="7775" spans="7:8" x14ac:dyDescent="0.3">
      <c r="G7775">
        <v>7768</v>
      </c>
      <c r="H7775">
        <f t="shared" ca="1" si="206"/>
        <v>3.5038559060991577E-2</v>
      </c>
    </row>
    <row r="7776" spans="7:8" x14ac:dyDescent="0.3">
      <c r="G7776">
        <v>7769</v>
      </c>
      <c r="H7776">
        <f t="shared" ca="1" si="206"/>
        <v>-1.8538436184107349E-2</v>
      </c>
    </row>
    <row r="7777" spans="7:8" x14ac:dyDescent="0.3">
      <c r="G7777">
        <v>7770</v>
      </c>
      <c r="H7777">
        <f t="shared" ca="1" si="206"/>
        <v>2.9931987475170441E-2</v>
      </c>
    </row>
    <row r="7778" spans="7:8" x14ac:dyDescent="0.3">
      <c r="G7778">
        <v>7771</v>
      </c>
      <c r="H7778">
        <f t="shared" ca="1" si="206"/>
        <v>-2.5645783041018229E-2</v>
      </c>
    </row>
    <row r="7779" spans="7:8" x14ac:dyDescent="0.3">
      <c r="G7779">
        <v>7772</v>
      </c>
      <c r="H7779">
        <f t="shared" ca="1" si="206"/>
        <v>1.4017488061066504E-2</v>
      </c>
    </row>
    <row r="7780" spans="7:8" x14ac:dyDescent="0.3">
      <c r="G7780">
        <v>7773</v>
      </c>
      <c r="H7780">
        <f t="shared" ca="1" si="206"/>
        <v>3.2245074826836209E-2</v>
      </c>
    </row>
    <row r="7781" spans="7:8" x14ac:dyDescent="0.3">
      <c r="G7781">
        <v>7774</v>
      </c>
      <c r="H7781">
        <f t="shared" ca="1" si="206"/>
        <v>2.8422134135727337E-2</v>
      </c>
    </row>
    <row r="7782" spans="7:8" x14ac:dyDescent="0.3">
      <c r="G7782">
        <v>7775</v>
      </c>
      <c r="H7782">
        <f t="shared" ca="1" si="206"/>
        <v>-2.4354331143315651E-2</v>
      </c>
    </row>
    <row r="7783" spans="7:8" x14ac:dyDescent="0.3">
      <c r="G7783">
        <v>7776</v>
      </c>
      <c r="H7783">
        <f t="shared" ca="1" si="206"/>
        <v>2.1973236587263067E-3</v>
      </c>
    </row>
    <row r="7784" spans="7:8" x14ac:dyDescent="0.3">
      <c r="G7784">
        <v>7777</v>
      </c>
      <c r="H7784">
        <f t="shared" ca="1" si="206"/>
        <v>-2.3985955153329051E-2</v>
      </c>
    </row>
    <row r="7785" spans="7:8" x14ac:dyDescent="0.3">
      <c r="G7785">
        <v>7778</v>
      </c>
      <c r="H7785">
        <f t="shared" ca="1" si="206"/>
        <v>1.7722984738426092E-2</v>
      </c>
    </row>
    <row r="7786" spans="7:8" x14ac:dyDescent="0.3">
      <c r="G7786">
        <v>7779</v>
      </c>
      <c r="H7786">
        <f t="shared" ca="1" si="206"/>
        <v>4.6732286295445673E-3</v>
      </c>
    </row>
    <row r="7787" spans="7:8" x14ac:dyDescent="0.3">
      <c r="G7787">
        <v>7780</v>
      </c>
      <c r="H7787">
        <f t="shared" ca="1" si="206"/>
        <v>-3.0819915562832621E-2</v>
      </c>
    </row>
    <row r="7788" spans="7:8" x14ac:dyDescent="0.3">
      <c r="G7788">
        <v>7781</v>
      </c>
      <c r="H7788">
        <f t="shared" ca="1" si="206"/>
        <v>-3.3150147133576224E-2</v>
      </c>
    </row>
    <row r="7789" spans="7:8" x14ac:dyDescent="0.3">
      <c r="G7789">
        <v>7782</v>
      </c>
      <c r="H7789">
        <f t="shared" ca="1" si="206"/>
        <v>1.4954310174015301E-2</v>
      </c>
    </row>
    <row r="7790" spans="7:8" x14ac:dyDescent="0.3">
      <c r="G7790">
        <v>7783</v>
      </c>
      <c r="H7790">
        <f t="shared" ca="1" si="206"/>
        <v>-1.1504810772967739E-2</v>
      </c>
    </row>
    <row r="7791" spans="7:8" x14ac:dyDescent="0.3">
      <c r="G7791">
        <v>7784</v>
      </c>
      <c r="H7791">
        <f t="shared" ca="1" si="206"/>
        <v>-7.5326643534373338E-3</v>
      </c>
    </row>
    <row r="7792" spans="7:8" x14ac:dyDescent="0.3">
      <c r="G7792">
        <v>7785</v>
      </c>
      <c r="H7792">
        <f t="shared" ca="1" si="206"/>
        <v>5.0435569604184681E-3</v>
      </c>
    </row>
    <row r="7793" spans="7:8" x14ac:dyDescent="0.3">
      <c r="G7793">
        <v>7786</v>
      </c>
      <c r="H7793">
        <f t="shared" ca="1" si="206"/>
        <v>7.4911258321693382E-3</v>
      </c>
    </row>
    <row r="7794" spans="7:8" x14ac:dyDescent="0.3">
      <c r="G7794">
        <v>7787</v>
      </c>
      <c r="H7794">
        <f t="shared" ca="1" si="206"/>
        <v>-2.806455305692954E-2</v>
      </c>
    </row>
    <row r="7795" spans="7:8" x14ac:dyDescent="0.3">
      <c r="G7795">
        <v>7788</v>
      </c>
      <c r="H7795">
        <f t="shared" ca="1" si="206"/>
        <v>3.721001197971361E-2</v>
      </c>
    </row>
    <row r="7796" spans="7:8" x14ac:dyDescent="0.3">
      <c r="G7796">
        <v>7789</v>
      </c>
      <c r="H7796">
        <f t="shared" ca="1" si="206"/>
        <v>1.3306584134404147E-3</v>
      </c>
    </row>
    <row r="7797" spans="7:8" x14ac:dyDescent="0.3">
      <c r="G7797">
        <v>7790</v>
      </c>
      <c r="H7797">
        <f t="shared" ca="1" si="206"/>
        <v>2.6426963875349598E-3</v>
      </c>
    </row>
    <row r="7798" spans="7:8" x14ac:dyDescent="0.3">
      <c r="G7798">
        <v>7791</v>
      </c>
      <c r="H7798">
        <f t="shared" ca="1" si="206"/>
        <v>-2.0980253856150648E-2</v>
      </c>
    </row>
    <row r="7799" spans="7:8" x14ac:dyDescent="0.3">
      <c r="G7799">
        <v>7792</v>
      </c>
      <c r="H7799">
        <f t="shared" ca="1" si="206"/>
        <v>-3.6678051001968491E-2</v>
      </c>
    </row>
    <row r="7800" spans="7:8" x14ac:dyDescent="0.3">
      <c r="G7800">
        <v>7793</v>
      </c>
      <c r="H7800">
        <f t="shared" ca="1" si="206"/>
        <v>-3.0712866248092299E-2</v>
      </c>
    </row>
    <row r="7801" spans="7:8" x14ac:dyDescent="0.3">
      <c r="G7801">
        <v>7794</v>
      </c>
      <c r="H7801">
        <f t="shared" ca="1" si="206"/>
        <v>-4.7182862844366152E-2</v>
      </c>
    </row>
    <row r="7802" spans="7:8" x14ac:dyDescent="0.3">
      <c r="G7802">
        <v>7795</v>
      </c>
      <c r="H7802">
        <f t="shared" ca="1" si="206"/>
        <v>5.1916952719706304E-2</v>
      </c>
    </row>
    <row r="7803" spans="7:8" x14ac:dyDescent="0.3">
      <c r="G7803">
        <v>7796</v>
      </c>
      <c r="H7803">
        <f t="shared" ca="1" si="206"/>
        <v>-1.2286852428657909E-2</v>
      </c>
    </row>
    <row r="7804" spans="7:8" x14ac:dyDescent="0.3">
      <c r="G7804">
        <v>7797</v>
      </c>
      <c r="H7804">
        <f t="shared" ca="1" si="206"/>
        <v>-2.3505189985317455E-2</v>
      </c>
    </row>
    <row r="7805" spans="7:8" x14ac:dyDescent="0.3">
      <c r="G7805">
        <v>7798</v>
      </c>
      <c r="H7805">
        <f t="shared" ca="1" si="206"/>
        <v>-1.0660854999688218E-2</v>
      </c>
    </row>
    <row r="7806" spans="7:8" x14ac:dyDescent="0.3">
      <c r="G7806">
        <v>7799</v>
      </c>
      <c r="H7806">
        <f t="shared" ca="1" si="206"/>
        <v>1.7488821543534573E-2</v>
      </c>
    </row>
    <row r="7807" spans="7:8" x14ac:dyDescent="0.3">
      <c r="G7807">
        <v>7800</v>
      </c>
      <c r="H7807">
        <f t="shared" ca="1" si="206"/>
        <v>6.4476880997981429E-3</v>
      </c>
    </row>
    <row r="7808" spans="7:8" x14ac:dyDescent="0.3">
      <c r="G7808">
        <v>7801</v>
      </c>
      <c r="H7808">
        <f t="shared" ca="1" si="206"/>
        <v>-3.1668089005473063E-2</v>
      </c>
    </row>
    <row r="7809" spans="7:8" x14ac:dyDescent="0.3">
      <c r="G7809">
        <v>7802</v>
      </c>
      <c r="H7809">
        <f t="shared" ca="1" si="206"/>
        <v>-7.1666205562363862E-3</v>
      </c>
    </row>
    <row r="7810" spans="7:8" x14ac:dyDescent="0.3">
      <c r="G7810">
        <v>7803</v>
      </c>
      <c r="H7810">
        <f t="shared" ca="1" si="206"/>
        <v>2.6114710387847035E-2</v>
      </c>
    </row>
    <row r="7811" spans="7:8" x14ac:dyDescent="0.3">
      <c r="G7811">
        <v>7804</v>
      </c>
      <c r="H7811">
        <f t="shared" ca="1" si="206"/>
        <v>1.8234987549179928E-2</v>
      </c>
    </row>
    <row r="7812" spans="7:8" x14ac:dyDescent="0.3">
      <c r="G7812">
        <v>7805</v>
      </c>
      <c r="H7812">
        <f t="shared" ca="1" si="206"/>
        <v>-1.2834656344286988E-2</v>
      </c>
    </row>
    <row r="7813" spans="7:8" x14ac:dyDescent="0.3">
      <c r="G7813">
        <v>7806</v>
      </c>
      <c r="H7813">
        <f t="shared" ca="1" si="206"/>
        <v>4.8930849874508015E-3</v>
      </c>
    </row>
    <row r="7814" spans="7:8" x14ac:dyDescent="0.3">
      <c r="G7814">
        <v>7807</v>
      </c>
      <c r="H7814">
        <f t="shared" ca="1" si="206"/>
        <v>7.4805375768014827E-4</v>
      </c>
    </row>
    <row r="7815" spans="7:8" x14ac:dyDescent="0.3">
      <c r="G7815">
        <v>7808</v>
      </c>
      <c r="H7815">
        <f t="shared" ca="1" si="206"/>
        <v>-2.9482025461552092E-3</v>
      </c>
    </row>
    <row r="7816" spans="7:8" x14ac:dyDescent="0.3">
      <c r="G7816">
        <v>7809</v>
      </c>
      <c r="H7816">
        <f t="shared" ca="1" si="206"/>
        <v>-3.1185623922978349E-3</v>
      </c>
    </row>
    <row r="7817" spans="7:8" x14ac:dyDescent="0.3">
      <c r="G7817">
        <v>7810</v>
      </c>
      <c r="H7817">
        <f t="shared" ref="H7817:H7880" ca="1" si="207">_xlfn.NORM.INV(RAND(),N$10,N$11)</f>
        <v>4.0973461280404772E-2</v>
      </c>
    </row>
    <row r="7818" spans="7:8" x14ac:dyDescent="0.3">
      <c r="G7818">
        <v>7811</v>
      </c>
      <c r="H7818">
        <f t="shared" ca="1" si="207"/>
        <v>-5.1681679188708349E-3</v>
      </c>
    </row>
    <row r="7819" spans="7:8" x14ac:dyDescent="0.3">
      <c r="G7819">
        <v>7812</v>
      </c>
      <c r="H7819">
        <f t="shared" ca="1" si="207"/>
        <v>-2.4489291723050852E-2</v>
      </c>
    </row>
    <row r="7820" spans="7:8" x14ac:dyDescent="0.3">
      <c r="G7820">
        <v>7813</v>
      </c>
      <c r="H7820">
        <f t="shared" ca="1" si="207"/>
        <v>-1.3358512642136972E-2</v>
      </c>
    </row>
    <row r="7821" spans="7:8" x14ac:dyDescent="0.3">
      <c r="G7821">
        <v>7814</v>
      </c>
      <c r="H7821">
        <f t="shared" ca="1" si="207"/>
        <v>1.3297494031758731E-2</v>
      </c>
    </row>
    <row r="7822" spans="7:8" x14ac:dyDescent="0.3">
      <c r="G7822">
        <v>7815</v>
      </c>
      <c r="H7822">
        <f t="shared" ca="1" si="207"/>
        <v>-3.473274994081136E-2</v>
      </c>
    </row>
    <row r="7823" spans="7:8" x14ac:dyDescent="0.3">
      <c r="G7823">
        <v>7816</v>
      </c>
      <c r="H7823">
        <f t="shared" ca="1" si="207"/>
        <v>2.0768579840262456E-2</v>
      </c>
    </row>
    <row r="7824" spans="7:8" x14ac:dyDescent="0.3">
      <c r="G7824">
        <v>7817</v>
      </c>
      <c r="H7824">
        <f t="shared" ca="1" si="207"/>
        <v>-7.5354551066994938E-3</v>
      </c>
    </row>
    <row r="7825" spans="7:8" x14ac:dyDescent="0.3">
      <c r="G7825">
        <v>7818</v>
      </c>
      <c r="H7825">
        <f t="shared" ca="1" si="207"/>
        <v>-6.8464988611510319E-2</v>
      </c>
    </row>
    <row r="7826" spans="7:8" x14ac:dyDescent="0.3">
      <c r="G7826">
        <v>7819</v>
      </c>
      <c r="H7826">
        <f t="shared" ca="1" si="207"/>
        <v>1.3804934371813259E-2</v>
      </c>
    </row>
    <row r="7827" spans="7:8" x14ac:dyDescent="0.3">
      <c r="G7827">
        <v>7820</v>
      </c>
      <c r="H7827">
        <f t="shared" ca="1" si="207"/>
        <v>1.3231246723779223E-2</v>
      </c>
    </row>
    <row r="7828" spans="7:8" x14ac:dyDescent="0.3">
      <c r="G7828">
        <v>7821</v>
      </c>
      <c r="H7828">
        <f t="shared" ca="1" si="207"/>
        <v>-1.932011158425511E-2</v>
      </c>
    </row>
    <row r="7829" spans="7:8" x14ac:dyDescent="0.3">
      <c r="G7829">
        <v>7822</v>
      </c>
      <c r="H7829">
        <f t="shared" ca="1" si="207"/>
        <v>-6.5250530418095266E-3</v>
      </c>
    </row>
    <row r="7830" spans="7:8" x14ac:dyDescent="0.3">
      <c r="G7830">
        <v>7823</v>
      </c>
      <c r="H7830">
        <f t="shared" ca="1" si="207"/>
        <v>-1.9785398912362941E-2</v>
      </c>
    </row>
    <row r="7831" spans="7:8" x14ac:dyDescent="0.3">
      <c r="G7831">
        <v>7824</v>
      </c>
      <c r="H7831">
        <f t="shared" ca="1" si="207"/>
        <v>1.4356975628901893E-2</v>
      </c>
    </row>
    <row r="7832" spans="7:8" x14ac:dyDescent="0.3">
      <c r="G7832">
        <v>7825</v>
      </c>
      <c r="H7832">
        <f t="shared" ca="1" si="207"/>
        <v>-2.3538915080092485E-2</v>
      </c>
    </row>
    <row r="7833" spans="7:8" x14ac:dyDescent="0.3">
      <c r="G7833">
        <v>7826</v>
      </c>
      <c r="H7833">
        <f t="shared" ca="1" si="207"/>
        <v>-2.5474503729064697E-2</v>
      </c>
    </row>
    <row r="7834" spans="7:8" x14ac:dyDescent="0.3">
      <c r="G7834">
        <v>7827</v>
      </c>
      <c r="H7834">
        <f t="shared" ca="1" si="207"/>
        <v>5.883861630851207E-3</v>
      </c>
    </row>
    <row r="7835" spans="7:8" x14ac:dyDescent="0.3">
      <c r="G7835">
        <v>7828</v>
      </c>
      <c r="H7835">
        <f t="shared" ca="1" si="207"/>
        <v>1.6263085934282946E-2</v>
      </c>
    </row>
    <row r="7836" spans="7:8" x14ac:dyDescent="0.3">
      <c r="G7836">
        <v>7829</v>
      </c>
      <c r="H7836">
        <f t="shared" ca="1" si="207"/>
        <v>6.8443952656757796E-3</v>
      </c>
    </row>
    <row r="7837" spans="7:8" x14ac:dyDescent="0.3">
      <c r="G7837">
        <v>7830</v>
      </c>
      <c r="H7837">
        <f t="shared" ca="1" si="207"/>
        <v>1.6618289255674944E-2</v>
      </c>
    </row>
    <row r="7838" spans="7:8" x14ac:dyDescent="0.3">
      <c r="G7838">
        <v>7831</v>
      </c>
      <c r="H7838">
        <f t="shared" ca="1" si="207"/>
        <v>4.1683070818481265E-2</v>
      </c>
    </row>
    <row r="7839" spans="7:8" x14ac:dyDescent="0.3">
      <c r="G7839">
        <v>7832</v>
      </c>
      <c r="H7839">
        <f t="shared" ca="1" si="207"/>
        <v>-2.8610437585536917E-2</v>
      </c>
    </row>
    <row r="7840" spans="7:8" x14ac:dyDescent="0.3">
      <c r="G7840">
        <v>7833</v>
      </c>
      <c r="H7840">
        <f t="shared" ca="1" si="207"/>
        <v>5.3700702808503345E-3</v>
      </c>
    </row>
    <row r="7841" spans="7:8" x14ac:dyDescent="0.3">
      <c r="G7841">
        <v>7834</v>
      </c>
      <c r="H7841">
        <f t="shared" ca="1" si="207"/>
        <v>3.9372456599693472E-3</v>
      </c>
    </row>
    <row r="7842" spans="7:8" x14ac:dyDescent="0.3">
      <c r="G7842">
        <v>7835</v>
      </c>
      <c r="H7842">
        <f t="shared" ca="1" si="207"/>
        <v>7.5786443170670027E-3</v>
      </c>
    </row>
    <row r="7843" spans="7:8" x14ac:dyDescent="0.3">
      <c r="G7843">
        <v>7836</v>
      </c>
      <c r="H7843">
        <f t="shared" ca="1" si="207"/>
        <v>9.6842774701541498E-3</v>
      </c>
    </row>
    <row r="7844" spans="7:8" x14ac:dyDescent="0.3">
      <c r="G7844">
        <v>7837</v>
      </c>
      <c r="H7844">
        <f t="shared" ca="1" si="207"/>
        <v>-2.9988433400683065E-2</v>
      </c>
    </row>
    <row r="7845" spans="7:8" x14ac:dyDescent="0.3">
      <c r="G7845">
        <v>7838</v>
      </c>
      <c r="H7845">
        <f t="shared" ca="1" si="207"/>
        <v>1.0348236087439164E-2</v>
      </c>
    </row>
    <row r="7846" spans="7:8" x14ac:dyDescent="0.3">
      <c r="G7846">
        <v>7839</v>
      </c>
      <c r="H7846">
        <f t="shared" ca="1" si="207"/>
        <v>1.5845762320806447E-2</v>
      </c>
    </row>
    <row r="7847" spans="7:8" x14ac:dyDescent="0.3">
      <c r="G7847">
        <v>7840</v>
      </c>
      <c r="H7847">
        <f t="shared" ca="1" si="207"/>
        <v>-1.0903562826793254E-2</v>
      </c>
    </row>
    <row r="7848" spans="7:8" x14ac:dyDescent="0.3">
      <c r="G7848">
        <v>7841</v>
      </c>
      <c r="H7848">
        <f t="shared" ca="1" si="207"/>
        <v>4.6278031744906196E-2</v>
      </c>
    </row>
    <row r="7849" spans="7:8" x14ac:dyDescent="0.3">
      <c r="G7849">
        <v>7842</v>
      </c>
      <c r="H7849">
        <f t="shared" ca="1" si="207"/>
        <v>7.1463708238663414E-3</v>
      </c>
    </row>
    <row r="7850" spans="7:8" x14ac:dyDescent="0.3">
      <c r="G7850">
        <v>7843</v>
      </c>
      <c r="H7850">
        <f t="shared" ca="1" si="207"/>
        <v>3.0931547622715522E-2</v>
      </c>
    </row>
    <row r="7851" spans="7:8" x14ac:dyDescent="0.3">
      <c r="G7851">
        <v>7844</v>
      </c>
      <c r="H7851">
        <f t="shared" ca="1" si="207"/>
        <v>-1.6068875663413203E-2</v>
      </c>
    </row>
    <row r="7852" spans="7:8" x14ac:dyDescent="0.3">
      <c r="G7852">
        <v>7845</v>
      </c>
      <c r="H7852">
        <f t="shared" ca="1" si="207"/>
        <v>-2.40812159353649E-2</v>
      </c>
    </row>
    <row r="7853" spans="7:8" x14ac:dyDescent="0.3">
      <c r="G7853">
        <v>7846</v>
      </c>
      <c r="H7853">
        <f t="shared" ca="1" si="207"/>
        <v>-2.0809543136353381E-3</v>
      </c>
    </row>
    <row r="7854" spans="7:8" x14ac:dyDescent="0.3">
      <c r="G7854">
        <v>7847</v>
      </c>
      <c r="H7854">
        <f t="shared" ca="1" si="207"/>
        <v>2.0274544192017987E-2</v>
      </c>
    </row>
    <row r="7855" spans="7:8" x14ac:dyDescent="0.3">
      <c r="G7855">
        <v>7848</v>
      </c>
      <c r="H7855">
        <f t="shared" ca="1" si="207"/>
        <v>2.3739289044508005E-2</v>
      </c>
    </row>
    <row r="7856" spans="7:8" x14ac:dyDescent="0.3">
      <c r="G7856">
        <v>7849</v>
      </c>
      <c r="H7856">
        <f t="shared" ca="1" si="207"/>
        <v>2.1848291230788484E-2</v>
      </c>
    </row>
    <row r="7857" spans="7:8" x14ac:dyDescent="0.3">
      <c r="G7857">
        <v>7850</v>
      </c>
      <c r="H7857">
        <f t="shared" ca="1" si="207"/>
        <v>4.9497713320337602E-3</v>
      </c>
    </row>
    <row r="7858" spans="7:8" x14ac:dyDescent="0.3">
      <c r="G7858">
        <v>7851</v>
      </c>
      <c r="H7858">
        <f t="shared" ca="1" si="207"/>
        <v>4.8022680395489632E-3</v>
      </c>
    </row>
    <row r="7859" spans="7:8" x14ac:dyDescent="0.3">
      <c r="G7859">
        <v>7852</v>
      </c>
      <c r="H7859">
        <f t="shared" ca="1" si="207"/>
        <v>5.5357867478668069E-2</v>
      </c>
    </row>
    <row r="7860" spans="7:8" x14ac:dyDescent="0.3">
      <c r="G7860">
        <v>7853</v>
      </c>
      <c r="H7860">
        <f t="shared" ca="1" si="207"/>
        <v>-1.4889048962746732E-2</v>
      </c>
    </row>
    <row r="7861" spans="7:8" x14ac:dyDescent="0.3">
      <c r="G7861">
        <v>7854</v>
      </c>
      <c r="H7861">
        <f t="shared" ca="1" si="207"/>
        <v>-3.1513534048456096E-2</v>
      </c>
    </row>
    <row r="7862" spans="7:8" x14ac:dyDescent="0.3">
      <c r="G7862">
        <v>7855</v>
      </c>
      <c r="H7862">
        <f t="shared" ca="1" si="207"/>
        <v>1.8936843277328058E-2</v>
      </c>
    </row>
    <row r="7863" spans="7:8" x14ac:dyDescent="0.3">
      <c r="G7863">
        <v>7856</v>
      </c>
      <c r="H7863">
        <f t="shared" ca="1" si="207"/>
        <v>1.9212995092846262E-2</v>
      </c>
    </row>
    <row r="7864" spans="7:8" x14ac:dyDescent="0.3">
      <c r="G7864">
        <v>7857</v>
      </c>
      <c r="H7864">
        <f t="shared" ca="1" si="207"/>
        <v>7.5652440870007708E-3</v>
      </c>
    </row>
    <row r="7865" spans="7:8" x14ac:dyDescent="0.3">
      <c r="G7865">
        <v>7858</v>
      </c>
      <c r="H7865">
        <f t="shared" ca="1" si="207"/>
        <v>-1.0870593101869996E-2</v>
      </c>
    </row>
    <row r="7866" spans="7:8" x14ac:dyDescent="0.3">
      <c r="G7866">
        <v>7859</v>
      </c>
      <c r="H7866">
        <f t="shared" ca="1" si="207"/>
        <v>1.9445248248545648E-2</v>
      </c>
    </row>
    <row r="7867" spans="7:8" x14ac:dyDescent="0.3">
      <c r="G7867">
        <v>7860</v>
      </c>
      <c r="H7867">
        <f t="shared" ca="1" si="207"/>
        <v>2.4425748748785644E-3</v>
      </c>
    </row>
    <row r="7868" spans="7:8" x14ac:dyDescent="0.3">
      <c r="G7868">
        <v>7861</v>
      </c>
      <c r="H7868">
        <f t="shared" ca="1" si="207"/>
        <v>-3.6276541820621781E-2</v>
      </c>
    </row>
    <row r="7869" spans="7:8" x14ac:dyDescent="0.3">
      <c r="G7869">
        <v>7862</v>
      </c>
      <c r="H7869">
        <f t="shared" ca="1" si="207"/>
        <v>-2.3556127069403698E-2</v>
      </c>
    </row>
    <row r="7870" spans="7:8" x14ac:dyDescent="0.3">
      <c r="G7870">
        <v>7863</v>
      </c>
      <c r="H7870">
        <f t="shared" ca="1" si="207"/>
        <v>1.4393975102824672E-2</v>
      </c>
    </row>
    <row r="7871" spans="7:8" x14ac:dyDescent="0.3">
      <c r="G7871">
        <v>7864</v>
      </c>
      <c r="H7871">
        <f t="shared" ca="1" si="207"/>
        <v>-4.0113369730989501E-2</v>
      </c>
    </row>
    <row r="7872" spans="7:8" x14ac:dyDescent="0.3">
      <c r="G7872">
        <v>7865</v>
      </c>
      <c r="H7872">
        <f t="shared" ca="1" si="207"/>
        <v>-4.2060921483854288E-3</v>
      </c>
    </row>
    <row r="7873" spans="7:8" x14ac:dyDescent="0.3">
      <c r="G7873">
        <v>7866</v>
      </c>
      <c r="H7873">
        <f t="shared" ca="1" si="207"/>
        <v>-8.7148887854518603E-3</v>
      </c>
    </row>
    <row r="7874" spans="7:8" x14ac:dyDescent="0.3">
      <c r="G7874">
        <v>7867</v>
      </c>
      <c r="H7874">
        <f t="shared" ca="1" si="207"/>
        <v>-9.4671766623219099E-3</v>
      </c>
    </row>
    <row r="7875" spans="7:8" x14ac:dyDescent="0.3">
      <c r="G7875">
        <v>7868</v>
      </c>
      <c r="H7875">
        <f t="shared" ca="1" si="207"/>
        <v>1.27390858400078E-2</v>
      </c>
    </row>
    <row r="7876" spans="7:8" x14ac:dyDescent="0.3">
      <c r="G7876">
        <v>7869</v>
      </c>
      <c r="H7876">
        <f t="shared" ca="1" si="207"/>
        <v>-7.0789215497691809E-3</v>
      </c>
    </row>
    <row r="7877" spans="7:8" x14ac:dyDescent="0.3">
      <c r="G7877">
        <v>7870</v>
      </c>
      <c r="H7877">
        <f t="shared" ca="1" si="207"/>
        <v>-3.7906035829139893E-2</v>
      </c>
    </row>
    <row r="7878" spans="7:8" x14ac:dyDescent="0.3">
      <c r="G7878">
        <v>7871</v>
      </c>
      <c r="H7878">
        <f t="shared" ca="1" si="207"/>
        <v>2.8577735765665871E-2</v>
      </c>
    </row>
    <row r="7879" spans="7:8" x14ac:dyDescent="0.3">
      <c r="G7879">
        <v>7872</v>
      </c>
      <c r="H7879">
        <f t="shared" ca="1" si="207"/>
        <v>-1.2255374413840423E-2</v>
      </c>
    </row>
    <row r="7880" spans="7:8" x14ac:dyDescent="0.3">
      <c r="G7880">
        <v>7873</v>
      </c>
      <c r="H7880">
        <f t="shared" ca="1" si="207"/>
        <v>1.058555572767635E-2</v>
      </c>
    </row>
    <row r="7881" spans="7:8" x14ac:dyDescent="0.3">
      <c r="G7881">
        <v>7874</v>
      </c>
      <c r="H7881">
        <f t="shared" ref="H7881:H7944" ca="1" si="208">_xlfn.NORM.INV(RAND(),N$10,N$11)</f>
        <v>2.8575675311454097E-2</v>
      </c>
    </row>
    <row r="7882" spans="7:8" x14ac:dyDescent="0.3">
      <c r="G7882">
        <v>7875</v>
      </c>
      <c r="H7882">
        <f t="shared" ca="1" si="208"/>
        <v>6.2228545688391465E-2</v>
      </c>
    </row>
    <row r="7883" spans="7:8" x14ac:dyDescent="0.3">
      <c r="G7883">
        <v>7876</v>
      </c>
      <c r="H7883">
        <f t="shared" ca="1" si="208"/>
        <v>2.3376021657945348E-2</v>
      </c>
    </row>
    <row r="7884" spans="7:8" x14ac:dyDescent="0.3">
      <c r="G7884">
        <v>7877</v>
      </c>
      <c r="H7884">
        <f t="shared" ca="1" si="208"/>
        <v>-3.4408145651238807E-2</v>
      </c>
    </row>
    <row r="7885" spans="7:8" x14ac:dyDescent="0.3">
      <c r="G7885">
        <v>7878</v>
      </c>
      <c r="H7885">
        <f t="shared" ca="1" si="208"/>
        <v>1.0086108283330484E-2</v>
      </c>
    </row>
    <row r="7886" spans="7:8" x14ac:dyDescent="0.3">
      <c r="G7886">
        <v>7879</v>
      </c>
      <c r="H7886">
        <f t="shared" ca="1" si="208"/>
        <v>2.305909488282407E-2</v>
      </c>
    </row>
    <row r="7887" spans="7:8" x14ac:dyDescent="0.3">
      <c r="G7887">
        <v>7880</v>
      </c>
      <c r="H7887">
        <f t="shared" ca="1" si="208"/>
        <v>-4.2234768748445159E-2</v>
      </c>
    </row>
    <row r="7888" spans="7:8" x14ac:dyDescent="0.3">
      <c r="G7888">
        <v>7881</v>
      </c>
      <c r="H7888">
        <f t="shared" ca="1" si="208"/>
        <v>3.0780524166150722E-2</v>
      </c>
    </row>
    <row r="7889" spans="7:8" x14ac:dyDescent="0.3">
      <c r="G7889">
        <v>7882</v>
      </c>
      <c r="H7889">
        <f t="shared" ca="1" si="208"/>
        <v>1.6102053718725678E-2</v>
      </c>
    </row>
    <row r="7890" spans="7:8" x14ac:dyDescent="0.3">
      <c r="G7890">
        <v>7883</v>
      </c>
      <c r="H7890">
        <f t="shared" ca="1" si="208"/>
        <v>-3.6743406640873501E-3</v>
      </c>
    </row>
    <row r="7891" spans="7:8" x14ac:dyDescent="0.3">
      <c r="G7891">
        <v>7884</v>
      </c>
      <c r="H7891">
        <f t="shared" ca="1" si="208"/>
        <v>1.6973763213606208E-2</v>
      </c>
    </row>
    <row r="7892" spans="7:8" x14ac:dyDescent="0.3">
      <c r="G7892">
        <v>7885</v>
      </c>
      <c r="H7892">
        <f t="shared" ca="1" si="208"/>
        <v>-1.9742653486433608E-2</v>
      </c>
    </row>
    <row r="7893" spans="7:8" x14ac:dyDescent="0.3">
      <c r="G7893">
        <v>7886</v>
      </c>
      <c r="H7893">
        <f t="shared" ca="1" si="208"/>
        <v>3.6074007589198646E-2</v>
      </c>
    </row>
    <row r="7894" spans="7:8" x14ac:dyDescent="0.3">
      <c r="G7894">
        <v>7887</v>
      </c>
      <c r="H7894">
        <f t="shared" ca="1" si="208"/>
        <v>-1.4671471032555557E-2</v>
      </c>
    </row>
    <row r="7895" spans="7:8" x14ac:dyDescent="0.3">
      <c r="G7895">
        <v>7888</v>
      </c>
      <c r="H7895">
        <f t="shared" ca="1" si="208"/>
        <v>-2.3349343185810136E-2</v>
      </c>
    </row>
    <row r="7896" spans="7:8" x14ac:dyDescent="0.3">
      <c r="G7896">
        <v>7889</v>
      </c>
      <c r="H7896">
        <f t="shared" ca="1" si="208"/>
        <v>3.7466968156598869E-2</v>
      </c>
    </row>
    <row r="7897" spans="7:8" x14ac:dyDescent="0.3">
      <c r="G7897">
        <v>7890</v>
      </c>
      <c r="H7897">
        <f t="shared" ca="1" si="208"/>
        <v>5.2510975466084318E-3</v>
      </c>
    </row>
    <row r="7898" spans="7:8" x14ac:dyDescent="0.3">
      <c r="G7898">
        <v>7891</v>
      </c>
      <c r="H7898">
        <f t="shared" ca="1" si="208"/>
        <v>-3.1553020307072297E-3</v>
      </c>
    </row>
    <row r="7899" spans="7:8" x14ac:dyDescent="0.3">
      <c r="G7899">
        <v>7892</v>
      </c>
      <c r="H7899">
        <f t="shared" ca="1" si="208"/>
        <v>3.5681248872894956E-2</v>
      </c>
    </row>
    <row r="7900" spans="7:8" x14ac:dyDescent="0.3">
      <c r="G7900">
        <v>7893</v>
      </c>
      <c r="H7900">
        <f t="shared" ca="1" si="208"/>
        <v>1.6495200865276616E-2</v>
      </c>
    </row>
    <row r="7901" spans="7:8" x14ac:dyDescent="0.3">
      <c r="G7901">
        <v>7894</v>
      </c>
      <c r="H7901">
        <f t="shared" ca="1" si="208"/>
        <v>4.5765861975347842E-2</v>
      </c>
    </row>
    <row r="7902" spans="7:8" x14ac:dyDescent="0.3">
      <c r="G7902">
        <v>7895</v>
      </c>
      <c r="H7902">
        <f t="shared" ca="1" si="208"/>
        <v>-3.3027814521265013E-2</v>
      </c>
    </row>
    <row r="7903" spans="7:8" x14ac:dyDescent="0.3">
      <c r="G7903">
        <v>7896</v>
      </c>
      <c r="H7903">
        <f t="shared" ca="1" si="208"/>
        <v>-1.02128659111621E-3</v>
      </c>
    </row>
    <row r="7904" spans="7:8" x14ac:dyDescent="0.3">
      <c r="G7904">
        <v>7897</v>
      </c>
      <c r="H7904">
        <f t="shared" ca="1" si="208"/>
        <v>5.2045546881561184E-4</v>
      </c>
    </row>
    <row r="7905" spans="7:8" x14ac:dyDescent="0.3">
      <c r="G7905">
        <v>7898</v>
      </c>
      <c r="H7905">
        <f t="shared" ca="1" si="208"/>
        <v>6.7603827983499292E-3</v>
      </c>
    </row>
    <row r="7906" spans="7:8" x14ac:dyDescent="0.3">
      <c r="G7906">
        <v>7899</v>
      </c>
      <c r="H7906">
        <f t="shared" ca="1" si="208"/>
        <v>-1.8330188618332452E-2</v>
      </c>
    </row>
    <row r="7907" spans="7:8" x14ac:dyDescent="0.3">
      <c r="G7907">
        <v>7900</v>
      </c>
      <c r="H7907">
        <f t="shared" ca="1" si="208"/>
        <v>1.2428606422647228E-2</v>
      </c>
    </row>
    <row r="7908" spans="7:8" x14ac:dyDescent="0.3">
      <c r="G7908">
        <v>7901</v>
      </c>
      <c r="H7908">
        <f t="shared" ca="1" si="208"/>
        <v>-7.9215447216198984E-3</v>
      </c>
    </row>
    <row r="7909" spans="7:8" x14ac:dyDescent="0.3">
      <c r="G7909">
        <v>7902</v>
      </c>
      <c r="H7909">
        <f t="shared" ca="1" si="208"/>
        <v>3.1845683577324202E-2</v>
      </c>
    </row>
    <row r="7910" spans="7:8" x14ac:dyDescent="0.3">
      <c r="G7910">
        <v>7903</v>
      </c>
      <c r="H7910">
        <f t="shared" ca="1" si="208"/>
        <v>-1.2847297778471659E-2</v>
      </c>
    </row>
    <row r="7911" spans="7:8" x14ac:dyDescent="0.3">
      <c r="G7911">
        <v>7904</v>
      </c>
      <c r="H7911">
        <f t="shared" ca="1" si="208"/>
        <v>-6.5544362822047546E-3</v>
      </c>
    </row>
    <row r="7912" spans="7:8" x14ac:dyDescent="0.3">
      <c r="G7912">
        <v>7905</v>
      </c>
      <c r="H7912">
        <f t="shared" ca="1" si="208"/>
        <v>-3.5556071166644911E-3</v>
      </c>
    </row>
    <row r="7913" spans="7:8" x14ac:dyDescent="0.3">
      <c r="G7913">
        <v>7906</v>
      </c>
      <c r="H7913">
        <f t="shared" ca="1" si="208"/>
        <v>-3.7607377901067912E-2</v>
      </c>
    </row>
    <row r="7914" spans="7:8" x14ac:dyDescent="0.3">
      <c r="G7914">
        <v>7907</v>
      </c>
      <c r="H7914">
        <f t="shared" ca="1" si="208"/>
        <v>8.7644976172178701E-3</v>
      </c>
    </row>
    <row r="7915" spans="7:8" x14ac:dyDescent="0.3">
      <c r="G7915">
        <v>7908</v>
      </c>
      <c r="H7915">
        <f t="shared" ca="1" si="208"/>
        <v>9.3490586874815755E-3</v>
      </c>
    </row>
    <row r="7916" spans="7:8" x14ac:dyDescent="0.3">
      <c r="G7916">
        <v>7909</v>
      </c>
      <c r="H7916">
        <f t="shared" ca="1" si="208"/>
        <v>1.6622930654536402E-2</v>
      </c>
    </row>
    <row r="7917" spans="7:8" x14ac:dyDescent="0.3">
      <c r="G7917">
        <v>7910</v>
      </c>
      <c r="H7917">
        <f t="shared" ca="1" si="208"/>
        <v>-2.4586520652625666E-2</v>
      </c>
    </row>
    <row r="7918" spans="7:8" x14ac:dyDescent="0.3">
      <c r="G7918">
        <v>7911</v>
      </c>
      <c r="H7918">
        <f t="shared" ca="1" si="208"/>
        <v>4.6904330328907239E-3</v>
      </c>
    </row>
    <row r="7919" spans="7:8" x14ac:dyDescent="0.3">
      <c r="G7919">
        <v>7912</v>
      </c>
      <c r="H7919">
        <f t="shared" ca="1" si="208"/>
        <v>5.7981889136433852E-2</v>
      </c>
    </row>
    <row r="7920" spans="7:8" x14ac:dyDescent="0.3">
      <c r="G7920">
        <v>7913</v>
      </c>
      <c r="H7920">
        <f t="shared" ca="1" si="208"/>
        <v>1.0012520060880305E-2</v>
      </c>
    </row>
    <row r="7921" spans="7:8" x14ac:dyDescent="0.3">
      <c r="G7921">
        <v>7914</v>
      </c>
      <c r="H7921">
        <f t="shared" ca="1" si="208"/>
        <v>-2.5665813751810689E-2</v>
      </c>
    </row>
    <row r="7922" spans="7:8" x14ac:dyDescent="0.3">
      <c r="G7922">
        <v>7915</v>
      </c>
      <c r="H7922">
        <f t="shared" ca="1" si="208"/>
        <v>-1.4915071925787737E-2</v>
      </c>
    </row>
    <row r="7923" spans="7:8" x14ac:dyDescent="0.3">
      <c r="G7923">
        <v>7916</v>
      </c>
      <c r="H7923">
        <f t="shared" ca="1" si="208"/>
        <v>9.4946544122671284E-3</v>
      </c>
    </row>
    <row r="7924" spans="7:8" x14ac:dyDescent="0.3">
      <c r="G7924">
        <v>7917</v>
      </c>
      <c r="H7924">
        <f t="shared" ca="1" si="208"/>
        <v>1.481260512207367E-2</v>
      </c>
    </row>
    <row r="7925" spans="7:8" x14ac:dyDescent="0.3">
      <c r="G7925">
        <v>7918</v>
      </c>
      <c r="H7925">
        <f t="shared" ca="1" si="208"/>
        <v>-5.4605731111732295E-2</v>
      </c>
    </row>
    <row r="7926" spans="7:8" x14ac:dyDescent="0.3">
      <c r="G7926">
        <v>7919</v>
      </c>
      <c r="H7926">
        <f t="shared" ca="1" si="208"/>
        <v>-7.6815864976159578E-4</v>
      </c>
    </row>
    <row r="7927" spans="7:8" x14ac:dyDescent="0.3">
      <c r="G7927">
        <v>7920</v>
      </c>
      <c r="H7927">
        <f t="shared" ca="1" si="208"/>
        <v>1.6132282647300898E-2</v>
      </c>
    </row>
    <row r="7928" spans="7:8" x14ac:dyDescent="0.3">
      <c r="G7928">
        <v>7921</v>
      </c>
      <c r="H7928">
        <f t="shared" ca="1" si="208"/>
        <v>4.2200985637929213E-2</v>
      </c>
    </row>
    <row r="7929" spans="7:8" x14ac:dyDescent="0.3">
      <c r="G7929">
        <v>7922</v>
      </c>
      <c r="H7929">
        <f t="shared" ca="1" si="208"/>
        <v>2.2997279044560271E-2</v>
      </c>
    </row>
    <row r="7930" spans="7:8" x14ac:dyDescent="0.3">
      <c r="G7930">
        <v>7923</v>
      </c>
      <c r="H7930">
        <f t="shared" ca="1" si="208"/>
        <v>4.1002553438339966E-2</v>
      </c>
    </row>
    <row r="7931" spans="7:8" x14ac:dyDescent="0.3">
      <c r="G7931">
        <v>7924</v>
      </c>
      <c r="H7931">
        <f t="shared" ca="1" si="208"/>
        <v>-5.5292069929222818E-3</v>
      </c>
    </row>
    <row r="7932" spans="7:8" x14ac:dyDescent="0.3">
      <c r="G7932">
        <v>7925</v>
      </c>
      <c r="H7932">
        <f t="shared" ca="1" si="208"/>
        <v>-2.6066193373150276E-3</v>
      </c>
    </row>
    <row r="7933" spans="7:8" x14ac:dyDescent="0.3">
      <c r="G7933">
        <v>7926</v>
      </c>
      <c r="H7933">
        <f t="shared" ca="1" si="208"/>
        <v>2.1456380103887479E-2</v>
      </c>
    </row>
    <row r="7934" spans="7:8" x14ac:dyDescent="0.3">
      <c r="G7934">
        <v>7927</v>
      </c>
      <c r="H7934">
        <f t="shared" ca="1" si="208"/>
        <v>-5.9949791863331471E-2</v>
      </c>
    </row>
    <row r="7935" spans="7:8" x14ac:dyDescent="0.3">
      <c r="G7935">
        <v>7928</v>
      </c>
      <c r="H7935">
        <f t="shared" ca="1" si="208"/>
        <v>-2.5380382899458917E-2</v>
      </c>
    </row>
    <row r="7936" spans="7:8" x14ac:dyDescent="0.3">
      <c r="G7936">
        <v>7929</v>
      </c>
      <c r="H7936">
        <f t="shared" ca="1" si="208"/>
        <v>9.5274454040237266E-3</v>
      </c>
    </row>
    <row r="7937" spans="7:8" x14ac:dyDescent="0.3">
      <c r="G7937">
        <v>7930</v>
      </c>
      <c r="H7937">
        <f t="shared" ca="1" si="208"/>
        <v>4.0504752211877201E-2</v>
      </c>
    </row>
    <row r="7938" spans="7:8" x14ac:dyDescent="0.3">
      <c r="G7938">
        <v>7931</v>
      </c>
      <c r="H7938">
        <f t="shared" ca="1" si="208"/>
        <v>-2.2811299848238225E-3</v>
      </c>
    </row>
    <row r="7939" spans="7:8" x14ac:dyDescent="0.3">
      <c r="G7939">
        <v>7932</v>
      </c>
      <c r="H7939">
        <f t="shared" ca="1" si="208"/>
        <v>3.5597473829431216E-2</v>
      </c>
    </row>
    <row r="7940" spans="7:8" x14ac:dyDescent="0.3">
      <c r="G7940">
        <v>7933</v>
      </c>
      <c r="H7940">
        <f t="shared" ca="1" si="208"/>
        <v>2.8676935652794975E-2</v>
      </c>
    </row>
    <row r="7941" spans="7:8" x14ac:dyDescent="0.3">
      <c r="G7941">
        <v>7934</v>
      </c>
      <c r="H7941">
        <f t="shared" ca="1" si="208"/>
        <v>-4.0223788056320355E-2</v>
      </c>
    </row>
    <row r="7942" spans="7:8" x14ac:dyDescent="0.3">
      <c r="G7942">
        <v>7935</v>
      </c>
      <c r="H7942">
        <f t="shared" ca="1" si="208"/>
        <v>1.1059059289773705E-2</v>
      </c>
    </row>
    <row r="7943" spans="7:8" x14ac:dyDescent="0.3">
      <c r="G7943">
        <v>7936</v>
      </c>
      <c r="H7943">
        <f t="shared" ca="1" si="208"/>
        <v>8.4999105735866559E-4</v>
      </c>
    </row>
    <row r="7944" spans="7:8" x14ac:dyDescent="0.3">
      <c r="G7944">
        <v>7937</v>
      </c>
      <c r="H7944">
        <f t="shared" ca="1" si="208"/>
        <v>-2.0970183785614008E-2</v>
      </c>
    </row>
    <row r="7945" spans="7:8" x14ac:dyDescent="0.3">
      <c r="G7945">
        <v>7938</v>
      </c>
      <c r="H7945">
        <f t="shared" ref="H7945:H8008" ca="1" si="209">_xlfn.NORM.INV(RAND(),N$10,N$11)</f>
        <v>2.2866913308972236E-2</v>
      </c>
    </row>
    <row r="7946" spans="7:8" x14ac:dyDescent="0.3">
      <c r="G7946">
        <v>7939</v>
      </c>
      <c r="H7946">
        <f t="shared" ca="1" si="209"/>
        <v>1.4096819194605915E-2</v>
      </c>
    </row>
    <row r="7947" spans="7:8" x14ac:dyDescent="0.3">
      <c r="G7947">
        <v>7940</v>
      </c>
      <c r="H7947">
        <f t="shared" ca="1" si="209"/>
        <v>-4.4117475413251457E-2</v>
      </c>
    </row>
    <row r="7948" spans="7:8" x14ac:dyDescent="0.3">
      <c r="G7948">
        <v>7941</v>
      </c>
      <c r="H7948">
        <f t="shared" ca="1" si="209"/>
        <v>4.7915802241324912E-2</v>
      </c>
    </row>
    <row r="7949" spans="7:8" x14ac:dyDescent="0.3">
      <c r="G7949">
        <v>7942</v>
      </c>
      <c r="H7949">
        <f t="shared" ca="1" si="209"/>
        <v>-5.9178788405655179E-3</v>
      </c>
    </row>
    <row r="7950" spans="7:8" x14ac:dyDescent="0.3">
      <c r="G7950">
        <v>7943</v>
      </c>
      <c r="H7950">
        <f t="shared" ca="1" si="209"/>
        <v>6.8386280973655551E-3</v>
      </c>
    </row>
    <row r="7951" spans="7:8" x14ac:dyDescent="0.3">
      <c r="G7951">
        <v>7944</v>
      </c>
      <c r="H7951">
        <f t="shared" ca="1" si="209"/>
        <v>-6.3166684311316531E-3</v>
      </c>
    </row>
    <row r="7952" spans="7:8" x14ac:dyDescent="0.3">
      <c r="G7952">
        <v>7945</v>
      </c>
      <c r="H7952">
        <f t="shared" ca="1" si="209"/>
        <v>-2.2774689787225653E-2</v>
      </c>
    </row>
    <row r="7953" spans="7:8" x14ac:dyDescent="0.3">
      <c r="G7953">
        <v>7946</v>
      </c>
      <c r="H7953">
        <f t="shared" ca="1" si="209"/>
        <v>-8.8673606995855747E-3</v>
      </c>
    </row>
    <row r="7954" spans="7:8" x14ac:dyDescent="0.3">
      <c r="G7954">
        <v>7947</v>
      </c>
      <c r="H7954">
        <f t="shared" ca="1" si="209"/>
        <v>-1.0542313250573314E-3</v>
      </c>
    </row>
    <row r="7955" spans="7:8" x14ac:dyDescent="0.3">
      <c r="G7955">
        <v>7948</v>
      </c>
      <c r="H7955">
        <f t="shared" ca="1" si="209"/>
        <v>-2.0979467777543434E-2</v>
      </c>
    </row>
    <row r="7956" spans="7:8" x14ac:dyDescent="0.3">
      <c r="G7956">
        <v>7949</v>
      </c>
      <c r="H7956">
        <f t="shared" ca="1" si="209"/>
        <v>9.600200662039083E-3</v>
      </c>
    </row>
    <row r="7957" spans="7:8" x14ac:dyDescent="0.3">
      <c r="G7957">
        <v>7950</v>
      </c>
      <c r="H7957">
        <f t="shared" ca="1" si="209"/>
        <v>1.821779130147182E-2</v>
      </c>
    </row>
    <row r="7958" spans="7:8" x14ac:dyDescent="0.3">
      <c r="G7958">
        <v>7951</v>
      </c>
      <c r="H7958">
        <f t="shared" ca="1" si="209"/>
        <v>2.3626716600659937E-2</v>
      </c>
    </row>
    <row r="7959" spans="7:8" x14ac:dyDescent="0.3">
      <c r="G7959">
        <v>7952</v>
      </c>
      <c r="H7959">
        <f t="shared" ca="1" si="209"/>
        <v>9.6972419254739567E-3</v>
      </c>
    </row>
    <row r="7960" spans="7:8" x14ac:dyDescent="0.3">
      <c r="G7960">
        <v>7953</v>
      </c>
      <c r="H7960">
        <f t="shared" ca="1" si="209"/>
        <v>-5.8200843520368412E-3</v>
      </c>
    </row>
    <row r="7961" spans="7:8" x14ac:dyDescent="0.3">
      <c r="G7961">
        <v>7954</v>
      </c>
      <c r="H7961">
        <f t="shared" ca="1" si="209"/>
        <v>6.5305260247436828E-3</v>
      </c>
    </row>
    <row r="7962" spans="7:8" x14ac:dyDescent="0.3">
      <c r="G7962">
        <v>7955</v>
      </c>
      <c r="H7962">
        <f t="shared" ca="1" si="209"/>
        <v>-1.8515826012765187E-2</v>
      </c>
    </row>
    <row r="7963" spans="7:8" x14ac:dyDescent="0.3">
      <c r="G7963">
        <v>7956</v>
      </c>
      <c r="H7963">
        <f t="shared" ca="1" si="209"/>
        <v>3.8487381602978085E-2</v>
      </c>
    </row>
    <row r="7964" spans="7:8" x14ac:dyDescent="0.3">
      <c r="G7964">
        <v>7957</v>
      </c>
      <c r="H7964">
        <f t="shared" ca="1" si="209"/>
        <v>1.6759272821666605E-2</v>
      </c>
    </row>
    <row r="7965" spans="7:8" x14ac:dyDescent="0.3">
      <c r="G7965">
        <v>7958</v>
      </c>
      <c r="H7965">
        <f t="shared" ca="1" si="209"/>
        <v>1.4669680661850978E-2</v>
      </c>
    </row>
    <row r="7966" spans="7:8" x14ac:dyDescent="0.3">
      <c r="G7966">
        <v>7959</v>
      </c>
      <c r="H7966">
        <f t="shared" ca="1" si="209"/>
        <v>-1.8572802593382568E-2</v>
      </c>
    </row>
    <row r="7967" spans="7:8" x14ac:dyDescent="0.3">
      <c r="G7967">
        <v>7960</v>
      </c>
      <c r="H7967">
        <f t="shared" ca="1" si="209"/>
        <v>-7.502275158580758E-3</v>
      </c>
    </row>
    <row r="7968" spans="7:8" x14ac:dyDescent="0.3">
      <c r="G7968">
        <v>7961</v>
      </c>
      <c r="H7968">
        <f t="shared" ca="1" si="209"/>
        <v>-2.4698421992284798E-2</v>
      </c>
    </row>
    <row r="7969" spans="7:8" x14ac:dyDescent="0.3">
      <c r="G7969">
        <v>7962</v>
      </c>
      <c r="H7969">
        <f t="shared" ca="1" si="209"/>
        <v>-4.015304305604081E-2</v>
      </c>
    </row>
    <row r="7970" spans="7:8" x14ac:dyDescent="0.3">
      <c r="G7970">
        <v>7963</v>
      </c>
      <c r="H7970">
        <f t="shared" ca="1" si="209"/>
        <v>-6.0191214624811598E-2</v>
      </c>
    </row>
    <row r="7971" spans="7:8" x14ac:dyDescent="0.3">
      <c r="G7971">
        <v>7964</v>
      </c>
      <c r="H7971">
        <f t="shared" ca="1" si="209"/>
        <v>2.4004807103112716E-2</v>
      </c>
    </row>
    <row r="7972" spans="7:8" x14ac:dyDescent="0.3">
      <c r="G7972">
        <v>7965</v>
      </c>
      <c r="H7972">
        <f t="shared" ca="1" si="209"/>
        <v>1.4722801463710203E-2</v>
      </c>
    </row>
    <row r="7973" spans="7:8" x14ac:dyDescent="0.3">
      <c r="G7973">
        <v>7966</v>
      </c>
      <c r="H7973">
        <f t="shared" ca="1" si="209"/>
        <v>-4.8302094835634352E-3</v>
      </c>
    </row>
    <row r="7974" spans="7:8" x14ac:dyDescent="0.3">
      <c r="G7974">
        <v>7967</v>
      </c>
      <c r="H7974">
        <f t="shared" ca="1" si="209"/>
        <v>2.4708678662290311E-2</v>
      </c>
    </row>
    <row r="7975" spans="7:8" x14ac:dyDescent="0.3">
      <c r="G7975">
        <v>7968</v>
      </c>
      <c r="H7975">
        <f t="shared" ca="1" si="209"/>
        <v>-8.0067129086842694E-3</v>
      </c>
    </row>
    <row r="7976" spans="7:8" x14ac:dyDescent="0.3">
      <c r="G7976">
        <v>7969</v>
      </c>
      <c r="H7976">
        <f t="shared" ca="1" si="209"/>
        <v>3.9624180588398658E-3</v>
      </c>
    </row>
    <row r="7977" spans="7:8" x14ac:dyDescent="0.3">
      <c r="G7977">
        <v>7970</v>
      </c>
      <c r="H7977">
        <f t="shared" ca="1" si="209"/>
        <v>-5.0257509258518082E-3</v>
      </c>
    </row>
    <row r="7978" spans="7:8" x14ac:dyDescent="0.3">
      <c r="G7978">
        <v>7971</v>
      </c>
      <c r="H7978">
        <f t="shared" ca="1" si="209"/>
        <v>1.5667583471418209E-2</v>
      </c>
    </row>
    <row r="7979" spans="7:8" x14ac:dyDescent="0.3">
      <c r="G7979">
        <v>7972</v>
      </c>
      <c r="H7979">
        <f t="shared" ca="1" si="209"/>
        <v>1.4044371736034934E-2</v>
      </c>
    </row>
    <row r="7980" spans="7:8" x14ac:dyDescent="0.3">
      <c r="G7980">
        <v>7973</v>
      </c>
      <c r="H7980">
        <f t="shared" ca="1" si="209"/>
        <v>-2.3764847938744969E-2</v>
      </c>
    </row>
    <row r="7981" spans="7:8" x14ac:dyDescent="0.3">
      <c r="G7981">
        <v>7974</v>
      </c>
      <c r="H7981">
        <f t="shared" ca="1" si="209"/>
        <v>-3.1488877376823344E-4</v>
      </c>
    </row>
    <row r="7982" spans="7:8" x14ac:dyDescent="0.3">
      <c r="G7982">
        <v>7975</v>
      </c>
      <c r="H7982">
        <f t="shared" ca="1" si="209"/>
        <v>3.7445988359899825E-2</v>
      </c>
    </row>
    <row r="7983" spans="7:8" x14ac:dyDescent="0.3">
      <c r="G7983">
        <v>7976</v>
      </c>
      <c r="H7983">
        <f t="shared" ca="1" si="209"/>
        <v>-6.9910108673628306E-3</v>
      </c>
    </row>
    <row r="7984" spans="7:8" x14ac:dyDescent="0.3">
      <c r="G7984">
        <v>7977</v>
      </c>
      <c r="H7984">
        <f t="shared" ca="1" si="209"/>
        <v>5.0797578082967428E-2</v>
      </c>
    </row>
    <row r="7985" spans="7:8" x14ac:dyDescent="0.3">
      <c r="G7985">
        <v>7978</v>
      </c>
      <c r="H7985">
        <f t="shared" ca="1" si="209"/>
        <v>8.7203818025660233E-3</v>
      </c>
    </row>
    <row r="7986" spans="7:8" x14ac:dyDescent="0.3">
      <c r="G7986">
        <v>7979</v>
      </c>
      <c r="H7986">
        <f t="shared" ca="1" si="209"/>
        <v>2.9798378065718214E-3</v>
      </c>
    </row>
    <row r="7987" spans="7:8" x14ac:dyDescent="0.3">
      <c r="G7987">
        <v>7980</v>
      </c>
      <c r="H7987">
        <f t="shared" ca="1" si="209"/>
        <v>5.7574227273452243E-4</v>
      </c>
    </row>
    <row r="7988" spans="7:8" x14ac:dyDescent="0.3">
      <c r="G7988">
        <v>7981</v>
      </c>
      <c r="H7988">
        <f t="shared" ca="1" si="209"/>
        <v>-2.7423473794460765E-2</v>
      </c>
    </row>
    <row r="7989" spans="7:8" x14ac:dyDescent="0.3">
      <c r="G7989">
        <v>7982</v>
      </c>
      <c r="H7989">
        <f t="shared" ca="1" si="209"/>
        <v>-3.6902260646610126E-2</v>
      </c>
    </row>
    <row r="7990" spans="7:8" x14ac:dyDescent="0.3">
      <c r="G7990">
        <v>7983</v>
      </c>
      <c r="H7990">
        <f t="shared" ca="1" si="209"/>
        <v>1.9810608076180358E-2</v>
      </c>
    </row>
    <row r="7991" spans="7:8" x14ac:dyDescent="0.3">
      <c r="G7991">
        <v>7984</v>
      </c>
      <c r="H7991">
        <f t="shared" ca="1" si="209"/>
        <v>-1.3899479810349162E-2</v>
      </c>
    </row>
    <row r="7992" spans="7:8" x14ac:dyDescent="0.3">
      <c r="G7992">
        <v>7985</v>
      </c>
      <c r="H7992">
        <f t="shared" ca="1" si="209"/>
        <v>-7.8861128745057948E-3</v>
      </c>
    </row>
    <row r="7993" spans="7:8" x14ac:dyDescent="0.3">
      <c r="G7993">
        <v>7986</v>
      </c>
      <c r="H7993">
        <f t="shared" ca="1" si="209"/>
        <v>-1.5413995627840769E-2</v>
      </c>
    </row>
    <row r="7994" spans="7:8" x14ac:dyDescent="0.3">
      <c r="G7994">
        <v>7987</v>
      </c>
      <c r="H7994">
        <f t="shared" ca="1" si="209"/>
        <v>1.1807930621893094E-2</v>
      </c>
    </row>
    <row r="7995" spans="7:8" x14ac:dyDescent="0.3">
      <c r="G7995">
        <v>7988</v>
      </c>
      <c r="H7995">
        <f t="shared" ca="1" si="209"/>
        <v>-2.2661255807495022E-3</v>
      </c>
    </row>
    <row r="7996" spans="7:8" x14ac:dyDescent="0.3">
      <c r="G7996">
        <v>7989</v>
      </c>
      <c r="H7996">
        <f t="shared" ca="1" si="209"/>
        <v>9.4832290419719807E-3</v>
      </c>
    </row>
    <row r="7997" spans="7:8" x14ac:dyDescent="0.3">
      <c r="G7997">
        <v>7990</v>
      </c>
      <c r="H7997">
        <f t="shared" ca="1" si="209"/>
        <v>1.4661040504436187E-2</v>
      </c>
    </row>
    <row r="7998" spans="7:8" x14ac:dyDescent="0.3">
      <c r="G7998">
        <v>7991</v>
      </c>
      <c r="H7998">
        <f t="shared" ca="1" si="209"/>
        <v>1.7618425706390564E-2</v>
      </c>
    </row>
    <row r="7999" spans="7:8" x14ac:dyDescent="0.3">
      <c r="G7999">
        <v>7992</v>
      </c>
      <c r="H7999">
        <f t="shared" ca="1" si="209"/>
        <v>-3.0022283317137775E-2</v>
      </c>
    </row>
    <row r="8000" spans="7:8" x14ac:dyDescent="0.3">
      <c r="G8000">
        <v>7993</v>
      </c>
      <c r="H8000">
        <f t="shared" ca="1" si="209"/>
        <v>-5.8903221315949106E-2</v>
      </c>
    </row>
    <row r="8001" spans="7:8" x14ac:dyDescent="0.3">
      <c r="G8001">
        <v>7994</v>
      </c>
      <c r="H8001">
        <f t="shared" ca="1" si="209"/>
        <v>1.4116470413446578E-2</v>
      </c>
    </row>
    <row r="8002" spans="7:8" x14ac:dyDescent="0.3">
      <c r="G8002">
        <v>7995</v>
      </c>
      <c r="H8002">
        <f t="shared" ca="1" si="209"/>
        <v>1.0653625167284003E-2</v>
      </c>
    </row>
    <row r="8003" spans="7:8" x14ac:dyDescent="0.3">
      <c r="G8003">
        <v>7996</v>
      </c>
      <c r="H8003">
        <f t="shared" ca="1" si="209"/>
        <v>-1.1871172341499748E-2</v>
      </c>
    </row>
    <row r="8004" spans="7:8" x14ac:dyDescent="0.3">
      <c r="G8004">
        <v>7997</v>
      </c>
      <c r="H8004">
        <f t="shared" ca="1" si="209"/>
        <v>2.8642588839887132E-2</v>
      </c>
    </row>
    <row r="8005" spans="7:8" x14ac:dyDescent="0.3">
      <c r="G8005">
        <v>7998</v>
      </c>
      <c r="H8005">
        <f t="shared" ca="1" si="209"/>
        <v>3.0631120716977853E-2</v>
      </c>
    </row>
    <row r="8006" spans="7:8" x14ac:dyDescent="0.3">
      <c r="G8006">
        <v>7999</v>
      </c>
      <c r="H8006">
        <f t="shared" ca="1" si="209"/>
        <v>8.2478914154309156E-3</v>
      </c>
    </row>
    <row r="8007" spans="7:8" x14ac:dyDescent="0.3">
      <c r="G8007">
        <v>8000</v>
      </c>
      <c r="H8007">
        <f t="shared" ca="1" si="209"/>
        <v>1.6065657811887544E-2</v>
      </c>
    </row>
    <row r="8008" spans="7:8" x14ac:dyDescent="0.3">
      <c r="G8008">
        <v>8001</v>
      </c>
      <c r="H8008">
        <f t="shared" ca="1" si="209"/>
        <v>-4.0213472721352048E-2</v>
      </c>
    </row>
    <row r="8009" spans="7:8" x14ac:dyDescent="0.3">
      <c r="G8009">
        <v>8002</v>
      </c>
      <c r="H8009">
        <f t="shared" ref="H8009:H8072" ca="1" si="210">_xlfn.NORM.INV(RAND(),N$10,N$11)</f>
        <v>-2.1950210985497457E-3</v>
      </c>
    </row>
    <row r="8010" spans="7:8" x14ac:dyDescent="0.3">
      <c r="G8010">
        <v>8003</v>
      </c>
      <c r="H8010">
        <f t="shared" ca="1" si="210"/>
        <v>2.4120910272158631E-2</v>
      </c>
    </row>
    <row r="8011" spans="7:8" x14ac:dyDescent="0.3">
      <c r="G8011">
        <v>8004</v>
      </c>
      <c r="H8011">
        <f t="shared" ca="1" si="210"/>
        <v>2.4347048641269475E-2</v>
      </c>
    </row>
    <row r="8012" spans="7:8" x14ac:dyDescent="0.3">
      <c r="G8012">
        <v>8005</v>
      </c>
      <c r="H8012">
        <f t="shared" ca="1" si="210"/>
        <v>-4.0194999107168814E-3</v>
      </c>
    </row>
    <row r="8013" spans="7:8" x14ac:dyDescent="0.3">
      <c r="G8013">
        <v>8006</v>
      </c>
      <c r="H8013">
        <f t="shared" ca="1" si="210"/>
        <v>-7.7371038745110707E-3</v>
      </c>
    </row>
    <row r="8014" spans="7:8" x14ac:dyDescent="0.3">
      <c r="G8014">
        <v>8007</v>
      </c>
      <c r="H8014">
        <f t="shared" ca="1" si="210"/>
        <v>-1.5107371637113811E-2</v>
      </c>
    </row>
    <row r="8015" spans="7:8" x14ac:dyDescent="0.3">
      <c r="G8015">
        <v>8008</v>
      </c>
      <c r="H8015">
        <f t="shared" ca="1" si="210"/>
        <v>1.588860247271498E-2</v>
      </c>
    </row>
    <row r="8016" spans="7:8" x14ac:dyDescent="0.3">
      <c r="G8016">
        <v>8009</v>
      </c>
      <c r="H8016">
        <f t="shared" ca="1" si="210"/>
        <v>2.5620735780760656E-2</v>
      </c>
    </row>
    <row r="8017" spans="7:8" x14ac:dyDescent="0.3">
      <c r="G8017">
        <v>8010</v>
      </c>
      <c r="H8017">
        <f t="shared" ca="1" si="210"/>
        <v>1.2911470869738331E-2</v>
      </c>
    </row>
    <row r="8018" spans="7:8" x14ac:dyDescent="0.3">
      <c r="G8018">
        <v>8011</v>
      </c>
      <c r="H8018">
        <f t="shared" ca="1" si="210"/>
        <v>4.4006576129133092E-3</v>
      </c>
    </row>
    <row r="8019" spans="7:8" x14ac:dyDescent="0.3">
      <c r="G8019">
        <v>8012</v>
      </c>
      <c r="H8019">
        <f t="shared" ca="1" si="210"/>
        <v>3.8126678186987943E-2</v>
      </c>
    </row>
    <row r="8020" spans="7:8" x14ac:dyDescent="0.3">
      <c r="G8020">
        <v>8013</v>
      </c>
      <c r="H8020">
        <f t="shared" ca="1" si="210"/>
        <v>1.6279422335779191E-2</v>
      </c>
    </row>
    <row r="8021" spans="7:8" x14ac:dyDescent="0.3">
      <c r="G8021">
        <v>8014</v>
      </c>
      <c r="H8021">
        <f t="shared" ca="1" si="210"/>
        <v>3.0385701833559119E-2</v>
      </c>
    </row>
    <row r="8022" spans="7:8" x14ac:dyDescent="0.3">
      <c r="G8022">
        <v>8015</v>
      </c>
      <c r="H8022">
        <f t="shared" ca="1" si="210"/>
        <v>-1.1392867210843809E-2</v>
      </c>
    </row>
    <row r="8023" spans="7:8" x14ac:dyDescent="0.3">
      <c r="G8023">
        <v>8016</v>
      </c>
      <c r="H8023">
        <f t="shared" ca="1" si="210"/>
        <v>1.4324994351510958E-3</v>
      </c>
    </row>
    <row r="8024" spans="7:8" x14ac:dyDescent="0.3">
      <c r="G8024">
        <v>8017</v>
      </c>
      <c r="H8024">
        <f t="shared" ca="1" si="210"/>
        <v>1.954450770263432E-3</v>
      </c>
    </row>
    <row r="8025" spans="7:8" x14ac:dyDescent="0.3">
      <c r="G8025">
        <v>8018</v>
      </c>
      <c r="H8025">
        <f t="shared" ca="1" si="210"/>
        <v>5.190123230233149E-3</v>
      </c>
    </row>
    <row r="8026" spans="7:8" x14ac:dyDescent="0.3">
      <c r="G8026">
        <v>8019</v>
      </c>
      <c r="H8026">
        <f t="shared" ca="1" si="210"/>
        <v>-1.0089386317997273E-2</v>
      </c>
    </row>
    <row r="8027" spans="7:8" x14ac:dyDescent="0.3">
      <c r="G8027">
        <v>8020</v>
      </c>
      <c r="H8027">
        <f t="shared" ca="1" si="210"/>
        <v>-1.5620508359597662E-2</v>
      </c>
    </row>
    <row r="8028" spans="7:8" x14ac:dyDescent="0.3">
      <c r="G8028">
        <v>8021</v>
      </c>
      <c r="H8028">
        <f t="shared" ca="1" si="210"/>
        <v>3.4017421072354469E-2</v>
      </c>
    </row>
    <row r="8029" spans="7:8" x14ac:dyDescent="0.3">
      <c r="G8029">
        <v>8022</v>
      </c>
      <c r="H8029">
        <f t="shared" ca="1" si="210"/>
        <v>-1.4330309631927066E-2</v>
      </c>
    </row>
    <row r="8030" spans="7:8" x14ac:dyDescent="0.3">
      <c r="G8030">
        <v>8023</v>
      </c>
      <c r="H8030">
        <f t="shared" ca="1" si="210"/>
        <v>3.6992963120582673E-2</v>
      </c>
    </row>
    <row r="8031" spans="7:8" x14ac:dyDescent="0.3">
      <c r="G8031">
        <v>8024</v>
      </c>
      <c r="H8031">
        <f t="shared" ca="1" si="210"/>
        <v>2.0570731875876633E-2</v>
      </c>
    </row>
    <row r="8032" spans="7:8" x14ac:dyDescent="0.3">
      <c r="G8032">
        <v>8025</v>
      </c>
      <c r="H8032">
        <f t="shared" ca="1" si="210"/>
        <v>1.9215871577119598E-2</v>
      </c>
    </row>
    <row r="8033" spans="7:8" x14ac:dyDescent="0.3">
      <c r="G8033">
        <v>8026</v>
      </c>
      <c r="H8033">
        <f t="shared" ca="1" si="210"/>
        <v>2.6656299965848443E-3</v>
      </c>
    </row>
    <row r="8034" spans="7:8" x14ac:dyDescent="0.3">
      <c r="G8034">
        <v>8027</v>
      </c>
      <c r="H8034">
        <f t="shared" ca="1" si="210"/>
        <v>5.0987867583140542E-2</v>
      </c>
    </row>
    <row r="8035" spans="7:8" x14ac:dyDescent="0.3">
      <c r="G8035">
        <v>8028</v>
      </c>
      <c r="H8035">
        <f t="shared" ca="1" si="210"/>
        <v>5.2370467155752392E-3</v>
      </c>
    </row>
    <row r="8036" spans="7:8" x14ac:dyDescent="0.3">
      <c r="G8036">
        <v>8029</v>
      </c>
      <c r="H8036">
        <f t="shared" ca="1" si="210"/>
        <v>2.5738525621304537E-2</v>
      </c>
    </row>
    <row r="8037" spans="7:8" x14ac:dyDescent="0.3">
      <c r="G8037">
        <v>8030</v>
      </c>
      <c r="H8037">
        <f t="shared" ca="1" si="210"/>
        <v>3.1390846965787339E-2</v>
      </c>
    </row>
    <row r="8038" spans="7:8" x14ac:dyDescent="0.3">
      <c r="G8038">
        <v>8031</v>
      </c>
      <c r="H8038">
        <f t="shared" ca="1" si="210"/>
        <v>-5.0745593063494234E-4</v>
      </c>
    </row>
    <row r="8039" spans="7:8" x14ac:dyDescent="0.3">
      <c r="G8039">
        <v>8032</v>
      </c>
      <c r="H8039">
        <f t="shared" ca="1" si="210"/>
        <v>-1.7838828245382705E-2</v>
      </c>
    </row>
    <row r="8040" spans="7:8" x14ac:dyDescent="0.3">
      <c r="G8040">
        <v>8033</v>
      </c>
      <c r="H8040">
        <f t="shared" ca="1" si="210"/>
        <v>7.2508097073232668E-4</v>
      </c>
    </row>
    <row r="8041" spans="7:8" x14ac:dyDescent="0.3">
      <c r="G8041">
        <v>8034</v>
      </c>
      <c r="H8041">
        <f t="shared" ca="1" si="210"/>
        <v>4.1982332973542348E-2</v>
      </c>
    </row>
    <row r="8042" spans="7:8" x14ac:dyDescent="0.3">
      <c r="G8042">
        <v>8035</v>
      </c>
      <c r="H8042">
        <f t="shared" ca="1" si="210"/>
        <v>-7.1151037844173473E-3</v>
      </c>
    </row>
    <row r="8043" spans="7:8" x14ac:dyDescent="0.3">
      <c r="G8043">
        <v>8036</v>
      </c>
      <c r="H8043">
        <f t="shared" ca="1" si="210"/>
        <v>-1.5245112676466464E-2</v>
      </c>
    </row>
    <row r="8044" spans="7:8" x14ac:dyDescent="0.3">
      <c r="G8044">
        <v>8037</v>
      </c>
      <c r="H8044">
        <f t="shared" ca="1" si="210"/>
        <v>-1.2304919549767125E-2</v>
      </c>
    </row>
    <row r="8045" spans="7:8" x14ac:dyDescent="0.3">
      <c r="G8045">
        <v>8038</v>
      </c>
      <c r="H8045">
        <f t="shared" ca="1" si="210"/>
        <v>2.5076964025103544E-2</v>
      </c>
    </row>
    <row r="8046" spans="7:8" x14ac:dyDescent="0.3">
      <c r="G8046">
        <v>8039</v>
      </c>
      <c r="H8046">
        <f t="shared" ca="1" si="210"/>
        <v>-3.2535993731217551E-3</v>
      </c>
    </row>
    <row r="8047" spans="7:8" x14ac:dyDescent="0.3">
      <c r="G8047">
        <v>8040</v>
      </c>
      <c r="H8047">
        <f t="shared" ca="1" si="210"/>
        <v>7.9448909681194071E-3</v>
      </c>
    </row>
    <row r="8048" spans="7:8" x14ac:dyDescent="0.3">
      <c r="G8048">
        <v>8041</v>
      </c>
      <c r="H8048">
        <f t="shared" ca="1" si="210"/>
        <v>1.7444812329951927E-2</v>
      </c>
    </row>
    <row r="8049" spans="7:8" x14ac:dyDescent="0.3">
      <c r="G8049">
        <v>8042</v>
      </c>
      <c r="H8049">
        <f t="shared" ca="1" si="210"/>
        <v>3.5152461850210232E-2</v>
      </c>
    </row>
    <row r="8050" spans="7:8" x14ac:dyDescent="0.3">
      <c r="G8050">
        <v>8043</v>
      </c>
      <c r="H8050">
        <f t="shared" ca="1" si="210"/>
        <v>-4.2964799622343649E-3</v>
      </c>
    </row>
    <row r="8051" spans="7:8" x14ac:dyDescent="0.3">
      <c r="G8051">
        <v>8044</v>
      </c>
      <c r="H8051">
        <f t="shared" ca="1" si="210"/>
        <v>-4.2190740783426767E-3</v>
      </c>
    </row>
    <row r="8052" spans="7:8" x14ac:dyDescent="0.3">
      <c r="G8052">
        <v>8045</v>
      </c>
      <c r="H8052">
        <f t="shared" ca="1" si="210"/>
        <v>5.899837073158198E-3</v>
      </c>
    </row>
    <row r="8053" spans="7:8" x14ac:dyDescent="0.3">
      <c r="G8053">
        <v>8046</v>
      </c>
      <c r="H8053">
        <f t="shared" ca="1" si="210"/>
        <v>3.1842974036871391E-2</v>
      </c>
    </row>
    <row r="8054" spans="7:8" x14ac:dyDescent="0.3">
      <c r="G8054">
        <v>8047</v>
      </c>
      <c r="H8054">
        <f t="shared" ca="1" si="210"/>
        <v>-2.1251478693123414E-2</v>
      </c>
    </row>
    <row r="8055" spans="7:8" x14ac:dyDescent="0.3">
      <c r="G8055">
        <v>8048</v>
      </c>
      <c r="H8055">
        <f t="shared" ca="1" si="210"/>
        <v>1.5100507816353696E-2</v>
      </c>
    </row>
    <row r="8056" spans="7:8" x14ac:dyDescent="0.3">
      <c r="G8056">
        <v>8049</v>
      </c>
      <c r="H8056">
        <f t="shared" ca="1" si="210"/>
        <v>1.6442294503197653E-2</v>
      </c>
    </row>
    <row r="8057" spans="7:8" x14ac:dyDescent="0.3">
      <c r="G8057">
        <v>8050</v>
      </c>
      <c r="H8057">
        <f t="shared" ca="1" si="210"/>
        <v>-1.7681059139607366E-2</v>
      </c>
    </row>
    <row r="8058" spans="7:8" x14ac:dyDescent="0.3">
      <c r="G8058">
        <v>8051</v>
      </c>
      <c r="H8058">
        <f t="shared" ca="1" si="210"/>
        <v>-1.0520017628989291E-2</v>
      </c>
    </row>
    <row r="8059" spans="7:8" x14ac:dyDescent="0.3">
      <c r="G8059">
        <v>8052</v>
      </c>
      <c r="H8059">
        <f t="shared" ca="1" si="210"/>
        <v>-1.3717153276333393E-2</v>
      </c>
    </row>
    <row r="8060" spans="7:8" x14ac:dyDescent="0.3">
      <c r="G8060">
        <v>8053</v>
      </c>
      <c r="H8060">
        <f t="shared" ca="1" si="210"/>
        <v>-1.1708609684158759E-2</v>
      </c>
    </row>
    <row r="8061" spans="7:8" x14ac:dyDescent="0.3">
      <c r="G8061">
        <v>8054</v>
      </c>
      <c r="H8061">
        <f t="shared" ca="1" si="210"/>
        <v>-3.1708615125939178E-2</v>
      </c>
    </row>
    <row r="8062" spans="7:8" x14ac:dyDescent="0.3">
      <c r="G8062">
        <v>8055</v>
      </c>
      <c r="H8062">
        <f t="shared" ca="1" si="210"/>
        <v>-2.3182231502842408E-2</v>
      </c>
    </row>
    <row r="8063" spans="7:8" x14ac:dyDescent="0.3">
      <c r="G8063">
        <v>8056</v>
      </c>
      <c r="H8063">
        <f t="shared" ca="1" si="210"/>
        <v>2.0258172867128735E-2</v>
      </c>
    </row>
    <row r="8064" spans="7:8" x14ac:dyDescent="0.3">
      <c r="G8064">
        <v>8057</v>
      </c>
      <c r="H8064">
        <f t="shared" ca="1" si="210"/>
        <v>-2.9245796182769436E-3</v>
      </c>
    </row>
    <row r="8065" spans="7:8" x14ac:dyDescent="0.3">
      <c r="G8065">
        <v>8058</v>
      </c>
      <c r="H8065">
        <f t="shared" ca="1" si="210"/>
        <v>3.7353210681957939E-2</v>
      </c>
    </row>
    <row r="8066" spans="7:8" x14ac:dyDescent="0.3">
      <c r="G8066">
        <v>8059</v>
      </c>
      <c r="H8066">
        <f t="shared" ca="1" si="210"/>
        <v>-3.3935381524624546E-2</v>
      </c>
    </row>
    <row r="8067" spans="7:8" x14ac:dyDescent="0.3">
      <c r="G8067">
        <v>8060</v>
      </c>
      <c r="H8067">
        <f t="shared" ca="1" si="210"/>
        <v>-2.5536337392358301E-2</v>
      </c>
    </row>
    <row r="8068" spans="7:8" x14ac:dyDescent="0.3">
      <c r="G8068">
        <v>8061</v>
      </c>
      <c r="H8068">
        <f t="shared" ca="1" si="210"/>
        <v>1.7743642764438339E-2</v>
      </c>
    </row>
    <row r="8069" spans="7:8" x14ac:dyDescent="0.3">
      <c r="G8069">
        <v>8062</v>
      </c>
      <c r="H8069">
        <f t="shared" ca="1" si="210"/>
        <v>9.8378550456003772E-3</v>
      </c>
    </row>
    <row r="8070" spans="7:8" x14ac:dyDescent="0.3">
      <c r="G8070">
        <v>8063</v>
      </c>
      <c r="H8070">
        <f t="shared" ca="1" si="210"/>
        <v>2.9076629068969712E-2</v>
      </c>
    </row>
    <row r="8071" spans="7:8" x14ac:dyDescent="0.3">
      <c r="G8071">
        <v>8064</v>
      </c>
      <c r="H8071">
        <f t="shared" ca="1" si="210"/>
        <v>2.2424767223979809E-2</v>
      </c>
    </row>
    <row r="8072" spans="7:8" x14ac:dyDescent="0.3">
      <c r="G8072">
        <v>8065</v>
      </c>
      <c r="H8072">
        <f t="shared" ca="1" si="210"/>
        <v>-3.770835574643179E-2</v>
      </c>
    </row>
    <row r="8073" spans="7:8" x14ac:dyDescent="0.3">
      <c r="G8073">
        <v>8066</v>
      </c>
      <c r="H8073">
        <f t="shared" ref="H8073:H8136" ca="1" si="211">_xlfn.NORM.INV(RAND(),N$10,N$11)</f>
        <v>-9.6060126833963887E-3</v>
      </c>
    </row>
    <row r="8074" spans="7:8" x14ac:dyDescent="0.3">
      <c r="G8074">
        <v>8067</v>
      </c>
      <c r="H8074">
        <f t="shared" ca="1" si="211"/>
        <v>-8.4600518873031057E-3</v>
      </c>
    </row>
    <row r="8075" spans="7:8" x14ac:dyDescent="0.3">
      <c r="G8075">
        <v>8068</v>
      </c>
      <c r="H8075">
        <f t="shared" ca="1" si="211"/>
        <v>8.5766280312369898E-3</v>
      </c>
    </row>
    <row r="8076" spans="7:8" x14ac:dyDescent="0.3">
      <c r="G8076">
        <v>8069</v>
      </c>
      <c r="H8076">
        <f t="shared" ca="1" si="211"/>
        <v>3.9527536154848941E-2</v>
      </c>
    </row>
    <row r="8077" spans="7:8" x14ac:dyDescent="0.3">
      <c r="G8077">
        <v>8070</v>
      </c>
      <c r="H8077">
        <f t="shared" ca="1" si="211"/>
        <v>-9.3662370074369707E-3</v>
      </c>
    </row>
    <row r="8078" spans="7:8" x14ac:dyDescent="0.3">
      <c r="G8078">
        <v>8071</v>
      </c>
      <c r="H8078">
        <f t="shared" ca="1" si="211"/>
        <v>2.1888479437789286E-2</v>
      </c>
    </row>
    <row r="8079" spans="7:8" x14ac:dyDescent="0.3">
      <c r="G8079">
        <v>8072</v>
      </c>
      <c r="H8079">
        <f t="shared" ca="1" si="211"/>
        <v>-4.504275050628153E-3</v>
      </c>
    </row>
    <row r="8080" spans="7:8" x14ac:dyDescent="0.3">
      <c r="G8080">
        <v>8073</v>
      </c>
      <c r="H8080">
        <f t="shared" ca="1" si="211"/>
        <v>-2.3654572992879218E-3</v>
      </c>
    </row>
    <row r="8081" spans="7:8" x14ac:dyDescent="0.3">
      <c r="G8081">
        <v>8074</v>
      </c>
      <c r="H8081">
        <f t="shared" ca="1" si="211"/>
        <v>-1.6909622492846922E-2</v>
      </c>
    </row>
    <row r="8082" spans="7:8" x14ac:dyDescent="0.3">
      <c r="G8082">
        <v>8075</v>
      </c>
      <c r="H8082">
        <f t="shared" ca="1" si="211"/>
        <v>-2.2616017030906593E-3</v>
      </c>
    </row>
    <row r="8083" spans="7:8" x14ac:dyDescent="0.3">
      <c r="G8083">
        <v>8076</v>
      </c>
      <c r="H8083">
        <f t="shared" ca="1" si="211"/>
        <v>5.4963280666334019E-3</v>
      </c>
    </row>
    <row r="8084" spans="7:8" x14ac:dyDescent="0.3">
      <c r="G8084">
        <v>8077</v>
      </c>
      <c r="H8084">
        <f t="shared" ca="1" si="211"/>
        <v>-9.0299480573018814E-3</v>
      </c>
    </row>
    <row r="8085" spans="7:8" x14ac:dyDescent="0.3">
      <c r="G8085">
        <v>8078</v>
      </c>
      <c r="H8085">
        <f t="shared" ca="1" si="211"/>
        <v>1.2600173946481726E-2</v>
      </c>
    </row>
    <row r="8086" spans="7:8" x14ac:dyDescent="0.3">
      <c r="G8086">
        <v>8079</v>
      </c>
      <c r="H8086">
        <f t="shared" ca="1" si="211"/>
        <v>8.2400416429404908E-3</v>
      </c>
    </row>
    <row r="8087" spans="7:8" x14ac:dyDescent="0.3">
      <c r="G8087">
        <v>8080</v>
      </c>
      <c r="H8087">
        <f t="shared" ca="1" si="211"/>
        <v>2.5713214544493903E-2</v>
      </c>
    </row>
    <row r="8088" spans="7:8" x14ac:dyDescent="0.3">
      <c r="G8088">
        <v>8081</v>
      </c>
      <c r="H8088">
        <f t="shared" ca="1" si="211"/>
        <v>1.6506055375471607E-2</v>
      </c>
    </row>
    <row r="8089" spans="7:8" x14ac:dyDescent="0.3">
      <c r="G8089">
        <v>8082</v>
      </c>
      <c r="H8089">
        <f t="shared" ca="1" si="211"/>
        <v>4.5390857055889251E-2</v>
      </c>
    </row>
    <row r="8090" spans="7:8" x14ac:dyDescent="0.3">
      <c r="G8090">
        <v>8083</v>
      </c>
      <c r="H8090">
        <f t="shared" ca="1" si="211"/>
        <v>-1.7826523376012517E-2</v>
      </c>
    </row>
    <row r="8091" spans="7:8" x14ac:dyDescent="0.3">
      <c r="G8091">
        <v>8084</v>
      </c>
      <c r="H8091">
        <f t="shared" ca="1" si="211"/>
        <v>-9.7098410222152265E-3</v>
      </c>
    </row>
    <row r="8092" spans="7:8" x14ac:dyDescent="0.3">
      <c r="G8092">
        <v>8085</v>
      </c>
      <c r="H8092">
        <f t="shared" ca="1" si="211"/>
        <v>-5.0655421649815624E-3</v>
      </c>
    </row>
    <row r="8093" spans="7:8" x14ac:dyDescent="0.3">
      <c r="G8093">
        <v>8086</v>
      </c>
      <c r="H8093">
        <f t="shared" ca="1" si="211"/>
        <v>8.3229219146373594E-3</v>
      </c>
    </row>
    <row r="8094" spans="7:8" x14ac:dyDescent="0.3">
      <c r="G8094">
        <v>8087</v>
      </c>
      <c r="H8094">
        <f t="shared" ca="1" si="211"/>
        <v>3.0333620902511887E-2</v>
      </c>
    </row>
    <row r="8095" spans="7:8" x14ac:dyDescent="0.3">
      <c r="G8095">
        <v>8088</v>
      </c>
      <c r="H8095">
        <f t="shared" ca="1" si="211"/>
        <v>1.7870431713004356E-2</v>
      </c>
    </row>
    <row r="8096" spans="7:8" x14ac:dyDescent="0.3">
      <c r="G8096">
        <v>8089</v>
      </c>
      <c r="H8096">
        <f t="shared" ca="1" si="211"/>
        <v>-5.5786573251009348E-3</v>
      </c>
    </row>
    <row r="8097" spans="7:8" x14ac:dyDescent="0.3">
      <c r="G8097">
        <v>8090</v>
      </c>
      <c r="H8097">
        <f t="shared" ca="1" si="211"/>
        <v>3.6176798915342791E-2</v>
      </c>
    </row>
    <row r="8098" spans="7:8" x14ac:dyDescent="0.3">
      <c r="G8098">
        <v>8091</v>
      </c>
      <c r="H8098">
        <f t="shared" ca="1" si="211"/>
        <v>-4.4927897694835251E-3</v>
      </c>
    </row>
    <row r="8099" spans="7:8" x14ac:dyDescent="0.3">
      <c r="G8099">
        <v>8092</v>
      </c>
      <c r="H8099">
        <f t="shared" ca="1" si="211"/>
        <v>-2.7771004930472003E-2</v>
      </c>
    </row>
    <row r="8100" spans="7:8" x14ac:dyDescent="0.3">
      <c r="G8100">
        <v>8093</v>
      </c>
      <c r="H8100">
        <f t="shared" ca="1" si="211"/>
        <v>-7.3860796556074635E-3</v>
      </c>
    </row>
    <row r="8101" spans="7:8" x14ac:dyDescent="0.3">
      <c r="G8101">
        <v>8094</v>
      </c>
      <c r="H8101">
        <f t="shared" ca="1" si="211"/>
        <v>-1.8540736920605928E-3</v>
      </c>
    </row>
    <row r="8102" spans="7:8" x14ac:dyDescent="0.3">
      <c r="G8102">
        <v>8095</v>
      </c>
      <c r="H8102">
        <f t="shared" ca="1" si="211"/>
        <v>2.3718646420002754E-2</v>
      </c>
    </row>
    <row r="8103" spans="7:8" x14ac:dyDescent="0.3">
      <c r="G8103">
        <v>8096</v>
      </c>
      <c r="H8103">
        <f t="shared" ca="1" si="211"/>
        <v>3.2998435415384338E-2</v>
      </c>
    </row>
    <row r="8104" spans="7:8" x14ac:dyDescent="0.3">
      <c r="G8104">
        <v>8097</v>
      </c>
      <c r="H8104">
        <f t="shared" ca="1" si="211"/>
        <v>-6.255449037554134E-4</v>
      </c>
    </row>
    <row r="8105" spans="7:8" x14ac:dyDescent="0.3">
      <c r="G8105">
        <v>8098</v>
      </c>
      <c r="H8105">
        <f t="shared" ca="1" si="211"/>
        <v>1.7762715855096839E-2</v>
      </c>
    </row>
    <row r="8106" spans="7:8" x14ac:dyDescent="0.3">
      <c r="G8106">
        <v>8099</v>
      </c>
      <c r="H8106">
        <f t="shared" ca="1" si="211"/>
        <v>2.8046625321457245E-2</v>
      </c>
    </row>
    <row r="8107" spans="7:8" x14ac:dyDescent="0.3">
      <c r="G8107">
        <v>8100</v>
      </c>
      <c r="H8107">
        <f t="shared" ca="1" si="211"/>
        <v>2.5295427044418582E-2</v>
      </c>
    </row>
    <row r="8108" spans="7:8" x14ac:dyDescent="0.3">
      <c r="G8108">
        <v>8101</v>
      </c>
      <c r="H8108">
        <f t="shared" ca="1" si="211"/>
        <v>-2.286758318296777E-2</v>
      </c>
    </row>
    <row r="8109" spans="7:8" x14ac:dyDescent="0.3">
      <c r="G8109">
        <v>8102</v>
      </c>
      <c r="H8109">
        <f t="shared" ca="1" si="211"/>
        <v>-2.2818272414125405E-2</v>
      </c>
    </row>
    <row r="8110" spans="7:8" x14ac:dyDescent="0.3">
      <c r="G8110">
        <v>8103</v>
      </c>
      <c r="H8110">
        <f t="shared" ca="1" si="211"/>
        <v>-1.2115255344820094E-2</v>
      </c>
    </row>
    <row r="8111" spans="7:8" x14ac:dyDescent="0.3">
      <c r="G8111">
        <v>8104</v>
      </c>
      <c r="H8111">
        <f t="shared" ca="1" si="211"/>
        <v>2.7905752760125687E-2</v>
      </c>
    </row>
    <row r="8112" spans="7:8" x14ac:dyDescent="0.3">
      <c r="G8112">
        <v>8105</v>
      </c>
      <c r="H8112">
        <f t="shared" ca="1" si="211"/>
        <v>7.5966378162928049E-3</v>
      </c>
    </row>
    <row r="8113" spans="7:8" x14ac:dyDescent="0.3">
      <c r="G8113">
        <v>8106</v>
      </c>
      <c r="H8113">
        <f t="shared" ca="1" si="211"/>
        <v>8.6838997204117356E-3</v>
      </c>
    </row>
    <row r="8114" spans="7:8" x14ac:dyDescent="0.3">
      <c r="G8114">
        <v>8107</v>
      </c>
      <c r="H8114">
        <f t="shared" ca="1" si="211"/>
        <v>4.0448113949753874E-2</v>
      </c>
    </row>
    <row r="8115" spans="7:8" x14ac:dyDescent="0.3">
      <c r="G8115">
        <v>8108</v>
      </c>
      <c r="H8115">
        <f t="shared" ca="1" si="211"/>
        <v>-1.4318187766932434E-2</v>
      </c>
    </row>
    <row r="8116" spans="7:8" x14ac:dyDescent="0.3">
      <c r="G8116">
        <v>8109</v>
      </c>
      <c r="H8116">
        <f t="shared" ca="1" si="211"/>
        <v>3.8385178624959507E-2</v>
      </c>
    </row>
    <row r="8117" spans="7:8" x14ac:dyDescent="0.3">
      <c r="G8117">
        <v>8110</v>
      </c>
      <c r="H8117">
        <f t="shared" ca="1" si="211"/>
        <v>-2.3954854224521729E-2</v>
      </c>
    </row>
    <row r="8118" spans="7:8" x14ac:dyDescent="0.3">
      <c r="G8118">
        <v>8111</v>
      </c>
      <c r="H8118">
        <f t="shared" ca="1" si="211"/>
        <v>5.1510540080353375E-3</v>
      </c>
    </row>
    <row r="8119" spans="7:8" x14ac:dyDescent="0.3">
      <c r="G8119">
        <v>8112</v>
      </c>
      <c r="H8119">
        <f t="shared" ca="1" si="211"/>
        <v>2.3230719641907829E-2</v>
      </c>
    </row>
    <row r="8120" spans="7:8" x14ac:dyDescent="0.3">
      <c r="G8120">
        <v>8113</v>
      </c>
      <c r="H8120">
        <f t="shared" ca="1" si="211"/>
        <v>-3.5143352266234294E-2</v>
      </c>
    </row>
    <row r="8121" spans="7:8" x14ac:dyDescent="0.3">
      <c r="G8121">
        <v>8114</v>
      </c>
      <c r="H8121">
        <f t="shared" ca="1" si="211"/>
        <v>-4.1938549253819846E-2</v>
      </c>
    </row>
    <row r="8122" spans="7:8" x14ac:dyDescent="0.3">
      <c r="G8122">
        <v>8115</v>
      </c>
      <c r="H8122">
        <f t="shared" ca="1" si="211"/>
        <v>1.0640732471910091E-2</v>
      </c>
    </row>
    <row r="8123" spans="7:8" x14ac:dyDescent="0.3">
      <c r="G8123">
        <v>8116</v>
      </c>
      <c r="H8123">
        <f t="shared" ca="1" si="211"/>
        <v>-9.8228575784182065E-3</v>
      </c>
    </row>
    <row r="8124" spans="7:8" x14ac:dyDescent="0.3">
      <c r="G8124">
        <v>8117</v>
      </c>
      <c r="H8124">
        <f t="shared" ca="1" si="211"/>
        <v>-1.0837376392136736E-2</v>
      </c>
    </row>
    <row r="8125" spans="7:8" x14ac:dyDescent="0.3">
      <c r="G8125">
        <v>8118</v>
      </c>
      <c r="H8125">
        <f t="shared" ca="1" si="211"/>
        <v>-3.9319213155225305E-3</v>
      </c>
    </row>
    <row r="8126" spans="7:8" x14ac:dyDescent="0.3">
      <c r="G8126">
        <v>8119</v>
      </c>
      <c r="H8126">
        <f t="shared" ca="1" si="211"/>
        <v>-1.8936151151959625E-3</v>
      </c>
    </row>
    <row r="8127" spans="7:8" x14ac:dyDescent="0.3">
      <c r="G8127">
        <v>8120</v>
      </c>
      <c r="H8127">
        <f t="shared" ca="1" si="211"/>
        <v>3.9780327740742569E-2</v>
      </c>
    </row>
    <row r="8128" spans="7:8" x14ac:dyDescent="0.3">
      <c r="G8128">
        <v>8121</v>
      </c>
      <c r="H8128">
        <f t="shared" ca="1" si="211"/>
        <v>-4.8077887683600018E-3</v>
      </c>
    </row>
    <row r="8129" spans="7:8" x14ac:dyDescent="0.3">
      <c r="G8129">
        <v>8122</v>
      </c>
      <c r="H8129">
        <f t="shared" ca="1" si="211"/>
        <v>-2.772348716892181E-4</v>
      </c>
    </row>
    <row r="8130" spans="7:8" x14ac:dyDescent="0.3">
      <c r="G8130">
        <v>8123</v>
      </c>
      <c r="H8130">
        <f t="shared" ca="1" si="211"/>
        <v>3.2755050552125034E-2</v>
      </c>
    </row>
    <row r="8131" spans="7:8" x14ac:dyDescent="0.3">
      <c r="G8131">
        <v>8124</v>
      </c>
      <c r="H8131">
        <f t="shared" ca="1" si="211"/>
        <v>4.7216903134078871E-3</v>
      </c>
    </row>
    <row r="8132" spans="7:8" x14ac:dyDescent="0.3">
      <c r="G8132">
        <v>8125</v>
      </c>
      <c r="H8132">
        <f t="shared" ca="1" si="211"/>
        <v>5.2119705366737374E-3</v>
      </c>
    </row>
    <row r="8133" spans="7:8" x14ac:dyDescent="0.3">
      <c r="G8133">
        <v>8126</v>
      </c>
      <c r="H8133">
        <f t="shared" ca="1" si="211"/>
        <v>-6.1361847486677078E-2</v>
      </c>
    </row>
    <row r="8134" spans="7:8" x14ac:dyDescent="0.3">
      <c r="G8134">
        <v>8127</v>
      </c>
      <c r="H8134">
        <f t="shared" ca="1" si="211"/>
        <v>-3.2307638231678558E-2</v>
      </c>
    </row>
    <row r="8135" spans="7:8" x14ac:dyDescent="0.3">
      <c r="G8135">
        <v>8128</v>
      </c>
      <c r="H8135">
        <f t="shared" ca="1" si="211"/>
        <v>6.7225040170039727E-3</v>
      </c>
    </row>
    <row r="8136" spans="7:8" x14ac:dyDescent="0.3">
      <c r="G8136">
        <v>8129</v>
      </c>
      <c r="H8136">
        <f t="shared" ca="1" si="211"/>
        <v>-5.4704136686190237E-2</v>
      </c>
    </row>
    <row r="8137" spans="7:8" x14ac:dyDescent="0.3">
      <c r="G8137">
        <v>8130</v>
      </c>
      <c r="H8137">
        <f t="shared" ref="H8137:H8200" ca="1" si="212">_xlfn.NORM.INV(RAND(),N$10,N$11)</f>
        <v>-9.2443184059292638E-3</v>
      </c>
    </row>
    <row r="8138" spans="7:8" x14ac:dyDescent="0.3">
      <c r="G8138">
        <v>8131</v>
      </c>
      <c r="H8138">
        <f t="shared" ca="1" si="212"/>
        <v>-1.7754213391231483E-2</v>
      </c>
    </row>
    <row r="8139" spans="7:8" x14ac:dyDescent="0.3">
      <c r="G8139">
        <v>8132</v>
      </c>
      <c r="H8139">
        <f t="shared" ca="1" si="212"/>
        <v>1.4087815867209266E-2</v>
      </c>
    </row>
    <row r="8140" spans="7:8" x14ac:dyDescent="0.3">
      <c r="G8140">
        <v>8133</v>
      </c>
      <c r="H8140">
        <f t="shared" ca="1" si="212"/>
        <v>-8.9238348058418744E-3</v>
      </c>
    </row>
    <row r="8141" spans="7:8" x14ac:dyDescent="0.3">
      <c r="G8141">
        <v>8134</v>
      </c>
      <c r="H8141">
        <f t="shared" ca="1" si="212"/>
        <v>8.0090712967001952E-3</v>
      </c>
    </row>
    <row r="8142" spans="7:8" x14ac:dyDescent="0.3">
      <c r="G8142">
        <v>8135</v>
      </c>
      <c r="H8142">
        <f t="shared" ca="1" si="212"/>
        <v>-1.5205076435316097E-2</v>
      </c>
    </row>
    <row r="8143" spans="7:8" x14ac:dyDescent="0.3">
      <c r="G8143">
        <v>8136</v>
      </c>
      <c r="H8143">
        <f t="shared" ca="1" si="212"/>
        <v>-6.2909020922190207E-4</v>
      </c>
    </row>
    <row r="8144" spans="7:8" x14ac:dyDescent="0.3">
      <c r="G8144">
        <v>8137</v>
      </c>
      <c r="H8144">
        <f t="shared" ca="1" si="212"/>
        <v>8.8660109541298868E-3</v>
      </c>
    </row>
    <row r="8145" spans="7:8" x14ac:dyDescent="0.3">
      <c r="G8145">
        <v>8138</v>
      </c>
      <c r="H8145">
        <f t="shared" ca="1" si="212"/>
        <v>5.4612236233210461E-3</v>
      </c>
    </row>
    <row r="8146" spans="7:8" x14ac:dyDescent="0.3">
      <c r="G8146">
        <v>8139</v>
      </c>
      <c r="H8146">
        <f t="shared" ca="1" si="212"/>
        <v>8.0016505007713089E-3</v>
      </c>
    </row>
    <row r="8147" spans="7:8" x14ac:dyDescent="0.3">
      <c r="G8147">
        <v>8140</v>
      </c>
      <c r="H8147">
        <f t="shared" ca="1" si="212"/>
        <v>2.3012494949929997E-2</v>
      </c>
    </row>
    <row r="8148" spans="7:8" x14ac:dyDescent="0.3">
      <c r="G8148">
        <v>8141</v>
      </c>
      <c r="H8148">
        <f t="shared" ca="1" si="212"/>
        <v>1.1271907394695552E-2</v>
      </c>
    </row>
    <row r="8149" spans="7:8" x14ac:dyDescent="0.3">
      <c r="G8149">
        <v>8142</v>
      </c>
      <c r="H8149">
        <f t="shared" ca="1" si="212"/>
        <v>-2.3225743258788838E-3</v>
      </c>
    </row>
    <row r="8150" spans="7:8" x14ac:dyDescent="0.3">
      <c r="G8150">
        <v>8143</v>
      </c>
      <c r="H8150">
        <f t="shared" ca="1" si="212"/>
        <v>-2.3532465537708675E-2</v>
      </c>
    </row>
    <row r="8151" spans="7:8" x14ac:dyDescent="0.3">
      <c r="G8151">
        <v>8144</v>
      </c>
      <c r="H8151">
        <f t="shared" ca="1" si="212"/>
        <v>-1.2196704412537361E-2</v>
      </c>
    </row>
    <row r="8152" spans="7:8" x14ac:dyDescent="0.3">
      <c r="G8152">
        <v>8145</v>
      </c>
      <c r="H8152">
        <f t="shared" ca="1" si="212"/>
        <v>-2.5758387607045873E-2</v>
      </c>
    </row>
    <row r="8153" spans="7:8" x14ac:dyDescent="0.3">
      <c r="G8153">
        <v>8146</v>
      </c>
      <c r="H8153">
        <f t="shared" ca="1" si="212"/>
        <v>2.8811366688420898E-2</v>
      </c>
    </row>
    <row r="8154" spans="7:8" x14ac:dyDescent="0.3">
      <c r="G8154">
        <v>8147</v>
      </c>
      <c r="H8154">
        <f t="shared" ca="1" si="212"/>
        <v>2.5073701149133584E-2</v>
      </c>
    </row>
    <row r="8155" spans="7:8" x14ac:dyDescent="0.3">
      <c r="G8155">
        <v>8148</v>
      </c>
      <c r="H8155">
        <f t="shared" ca="1" si="212"/>
        <v>9.8756359648139794E-3</v>
      </c>
    </row>
    <row r="8156" spans="7:8" x14ac:dyDescent="0.3">
      <c r="G8156">
        <v>8149</v>
      </c>
      <c r="H8156">
        <f t="shared" ca="1" si="212"/>
        <v>3.4532192274897358E-3</v>
      </c>
    </row>
    <row r="8157" spans="7:8" x14ac:dyDescent="0.3">
      <c r="G8157">
        <v>8150</v>
      </c>
      <c r="H8157">
        <f t="shared" ca="1" si="212"/>
        <v>-1.6910357207099363E-2</v>
      </c>
    </row>
    <row r="8158" spans="7:8" x14ac:dyDescent="0.3">
      <c r="G8158">
        <v>8151</v>
      </c>
      <c r="H8158">
        <f t="shared" ca="1" si="212"/>
        <v>8.7122092073587988E-3</v>
      </c>
    </row>
    <row r="8159" spans="7:8" x14ac:dyDescent="0.3">
      <c r="G8159">
        <v>8152</v>
      </c>
      <c r="H8159">
        <f t="shared" ca="1" si="212"/>
        <v>9.4615067951542564E-3</v>
      </c>
    </row>
    <row r="8160" spans="7:8" x14ac:dyDescent="0.3">
      <c r="G8160">
        <v>8153</v>
      </c>
      <c r="H8160">
        <f t="shared" ca="1" si="212"/>
        <v>-2.0985579234873469E-2</v>
      </c>
    </row>
    <row r="8161" spans="7:8" x14ac:dyDescent="0.3">
      <c r="G8161">
        <v>8154</v>
      </c>
      <c r="H8161">
        <f t="shared" ca="1" si="212"/>
        <v>-8.8963039492233123E-3</v>
      </c>
    </row>
    <row r="8162" spans="7:8" x14ac:dyDescent="0.3">
      <c r="G8162">
        <v>8155</v>
      </c>
      <c r="H8162">
        <f t="shared" ca="1" si="212"/>
        <v>3.4330390754253343E-2</v>
      </c>
    </row>
    <row r="8163" spans="7:8" x14ac:dyDescent="0.3">
      <c r="G8163">
        <v>8156</v>
      </c>
      <c r="H8163">
        <f t="shared" ca="1" si="212"/>
        <v>-3.5118905289067512E-2</v>
      </c>
    </row>
    <row r="8164" spans="7:8" x14ac:dyDescent="0.3">
      <c r="G8164">
        <v>8157</v>
      </c>
      <c r="H8164">
        <f t="shared" ca="1" si="212"/>
        <v>1.1480291893842198E-2</v>
      </c>
    </row>
    <row r="8165" spans="7:8" x14ac:dyDescent="0.3">
      <c r="G8165">
        <v>8158</v>
      </c>
      <c r="H8165">
        <f t="shared" ca="1" si="212"/>
        <v>2.636404682557159E-3</v>
      </c>
    </row>
    <row r="8166" spans="7:8" x14ac:dyDescent="0.3">
      <c r="G8166">
        <v>8159</v>
      </c>
      <c r="H8166">
        <f t="shared" ca="1" si="212"/>
        <v>1.0862810018585953E-2</v>
      </c>
    </row>
    <row r="8167" spans="7:8" x14ac:dyDescent="0.3">
      <c r="G8167">
        <v>8160</v>
      </c>
      <c r="H8167">
        <f t="shared" ca="1" si="212"/>
        <v>-6.0962007595212302E-3</v>
      </c>
    </row>
    <row r="8168" spans="7:8" x14ac:dyDescent="0.3">
      <c r="G8168">
        <v>8161</v>
      </c>
      <c r="H8168">
        <f t="shared" ca="1" si="212"/>
        <v>3.0783269491270505E-2</v>
      </c>
    </row>
    <row r="8169" spans="7:8" x14ac:dyDescent="0.3">
      <c r="G8169">
        <v>8162</v>
      </c>
      <c r="H8169">
        <f t="shared" ca="1" si="212"/>
        <v>1.0282301690074974E-3</v>
      </c>
    </row>
    <row r="8170" spans="7:8" x14ac:dyDescent="0.3">
      <c r="G8170">
        <v>8163</v>
      </c>
      <c r="H8170">
        <f t="shared" ca="1" si="212"/>
        <v>1.3743450624401118E-2</v>
      </c>
    </row>
    <row r="8171" spans="7:8" x14ac:dyDescent="0.3">
      <c r="G8171">
        <v>8164</v>
      </c>
      <c r="H8171">
        <f t="shared" ca="1" si="212"/>
        <v>4.0845745770230028E-2</v>
      </c>
    </row>
    <row r="8172" spans="7:8" x14ac:dyDescent="0.3">
      <c r="G8172">
        <v>8165</v>
      </c>
      <c r="H8172">
        <f t="shared" ca="1" si="212"/>
        <v>-3.3067604263524062E-3</v>
      </c>
    </row>
    <row r="8173" spans="7:8" x14ac:dyDescent="0.3">
      <c r="G8173">
        <v>8166</v>
      </c>
      <c r="H8173">
        <f t="shared" ca="1" si="212"/>
        <v>2.3159879846649436E-2</v>
      </c>
    </row>
    <row r="8174" spans="7:8" x14ac:dyDescent="0.3">
      <c r="G8174">
        <v>8167</v>
      </c>
      <c r="H8174">
        <f t="shared" ca="1" si="212"/>
        <v>-2.7830190438234332E-2</v>
      </c>
    </row>
    <row r="8175" spans="7:8" x14ac:dyDescent="0.3">
      <c r="G8175">
        <v>8168</v>
      </c>
      <c r="H8175">
        <f t="shared" ca="1" si="212"/>
        <v>-3.64300008211677E-2</v>
      </c>
    </row>
    <row r="8176" spans="7:8" x14ac:dyDescent="0.3">
      <c r="G8176">
        <v>8169</v>
      </c>
      <c r="H8176">
        <f t="shared" ca="1" si="212"/>
        <v>1.8148897891003813E-2</v>
      </c>
    </row>
    <row r="8177" spans="7:8" x14ac:dyDescent="0.3">
      <c r="G8177">
        <v>8170</v>
      </c>
      <c r="H8177">
        <f t="shared" ca="1" si="212"/>
        <v>1.3036111679635656E-2</v>
      </c>
    </row>
    <row r="8178" spans="7:8" x14ac:dyDescent="0.3">
      <c r="G8178">
        <v>8171</v>
      </c>
      <c r="H8178">
        <f t="shared" ca="1" si="212"/>
        <v>1.9512017071387652E-2</v>
      </c>
    </row>
    <row r="8179" spans="7:8" x14ac:dyDescent="0.3">
      <c r="G8179">
        <v>8172</v>
      </c>
      <c r="H8179">
        <f t="shared" ca="1" si="212"/>
        <v>-5.1921248901227367E-2</v>
      </c>
    </row>
    <row r="8180" spans="7:8" x14ac:dyDescent="0.3">
      <c r="G8180">
        <v>8173</v>
      </c>
      <c r="H8180">
        <f t="shared" ca="1" si="212"/>
        <v>-4.4978587417387993E-3</v>
      </c>
    </row>
    <row r="8181" spans="7:8" x14ac:dyDescent="0.3">
      <c r="G8181">
        <v>8174</v>
      </c>
      <c r="H8181">
        <f t="shared" ca="1" si="212"/>
        <v>-1.3399420081625828E-3</v>
      </c>
    </row>
    <row r="8182" spans="7:8" x14ac:dyDescent="0.3">
      <c r="G8182">
        <v>8175</v>
      </c>
      <c r="H8182">
        <f t="shared" ca="1" si="212"/>
        <v>2.6953008965116825E-4</v>
      </c>
    </row>
    <row r="8183" spans="7:8" x14ac:dyDescent="0.3">
      <c r="G8183">
        <v>8176</v>
      </c>
      <c r="H8183">
        <f t="shared" ca="1" si="212"/>
        <v>-1.7944378964992649E-2</v>
      </c>
    </row>
    <row r="8184" spans="7:8" x14ac:dyDescent="0.3">
      <c r="G8184">
        <v>8177</v>
      </c>
      <c r="H8184">
        <f t="shared" ca="1" si="212"/>
        <v>-4.7332045156322611E-2</v>
      </c>
    </row>
    <row r="8185" spans="7:8" x14ac:dyDescent="0.3">
      <c r="G8185">
        <v>8178</v>
      </c>
      <c r="H8185">
        <f t="shared" ca="1" si="212"/>
        <v>-5.4801413668572546E-3</v>
      </c>
    </row>
    <row r="8186" spans="7:8" x14ac:dyDescent="0.3">
      <c r="G8186">
        <v>8179</v>
      </c>
      <c r="H8186">
        <f t="shared" ca="1" si="212"/>
        <v>8.6883013045075067E-3</v>
      </c>
    </row>
    <row r="8187" spans="7:8" x14ac:dyDescent="0.3">
      <c r="G8187">
        <v>8180</v>
      </c>
      <c r="H8187">
        <f t="shared" ca="1" si="212"/>
        <v>1.0954474906594128E-2</v>
      </c>
    </row>
    <row r="8188" spans="7:8" x14ac:dyDescent="0.3">
      <c r="G8188">
        <v>8181</v>
      </c>
      <c r="H8188">
        <f t="shared" ca="1" si="212"/>
        <v>-1.2611513490286923E-2</v>
      </c>
    </row>
    <row r="8189" spans="7:8" x14ac:dyDescent="0.3">
      <c r="G8189">
        <v>8182</v>
      </c>
      <c r="H8189">
        <f t="shared" ca="1" si="212"/>
        <v>8.8158715093820117E-3</v>
      </c>
    </row>
    <row r="8190" spans="7:8" x14ac:dyDescent="0.3">
      <c r="G8190">
        <v>8183</v>
      </c>
      <c r="H8190">
        <f t="shared" ca="1" si="212"/>
        <v>1.3893291001978437E-2</v>
      </c>
    </row>
    <row r="8191" spans="7:8" x14ac:dyDescent="0.3">
      <c r="G8191">
        <v>8184</v>
      </c>
      <c r="H8191">
        <f t="shared" ca="1" si="212"/>
        <v>-1.8560813517795677E-2</v>
      </c>
    </row>
    <row r="8192" spans="7:8" x14ac:dyDescent="0.3">
      <c r="G8192">
        <v>8185</v>
      </c>
      <c r="H8192">
        <f t="shared" ca="1" si="212"/>
        <v>2.8271866336418736E-2</v>
      </c>
    </row>
    <row r="8193" spans="7:8" x14ac:dyDescent="0.3">
      <c r="G8193">
        <v>8186</v>
      </c>
      <c r="H8193">
        <f t="shared" ca="1" si="212"/>
        <v>2.7004102903256777E-2</v>
      </c>
    </row>
    <row r="8194" spans="7:8" x14ac:dyDescent="0.3">
      <c r="G8194">
        <v>8187</v>
      </c>
      <c r="H8194">
        <f t="shared" ca="1" si="212"/>
        <v>-1.1490824651380249E-2</v>
      </c>
    </row>
    <row r="8195" spans="7:8" x14ac:dyDescent="0.3">
      <c r="G8195">
        <v>8188</v>
      </c>
      <c r="H8195">
        <f t="shared" ca="1" si="212"/>
        <v>-8.1061558125863908E-3</v>
      </c>
    </row>
    <row r="8196" spans="7:8" x14ac:dyDescent="0.3">
      <c r="G8196">
        <v>8189</v>
      </c>
      <c r="H8196">
        <f t="shared" ca="1" si="212"/>
        <v>1.2659160668003058E-2</v>
      </c>
    </row>
    <row r="8197" spans="7:8" x14ac:dyDescent="0.3">
      <c r="G8197">
        <v>8190</v>
      </c>
      <c r="H8197">
        <f t="shared" ca="1" si="212"/>
        <v>-3.0384214624379787E-2</v>
      </c>
    </row>
    <row r="8198" spans="7:8" x14ac:dyDescent="0.3">
      <c r="G8198">
        <v>8191</v>
      </c>
      <c r="H8198">
        <f t="shared" ca="1" si="212"/>
        <v>-2.8314961086621938E-2</v>
      </c>
    </row>
    <row r="8199" spans="7:8" x14ac:dyDescent="0.3">
      <c r="G8199">
        <v>8192</v>
      </c>
      <c r="H8199">
        <f t="shared" ca="1" si="212"/>
        <v>9.8669965169587474E-4</v>
      </c>
    </row>
    <row r="8200" spans="7:8" x14ac:dyDescent="0.3">
      <c r="G8200">
        <v>8193</v>
      </c>
      <c r="H8200">
        <f t="shared" ca="1" si="212"/>
        <v>5.2944023609150601E-3</v>
      </c>
    </row>
    <row r="8201" spans="7:8" x14ac:dyDescent="0.3">
      <c r="G8201">
        <v>8194</v>
      </c>
      <c r="H8201">
        <f t="shared" ref="H8201:H8264" ca="1" si="213">_xlfn.NORM.INV(RAND(),N$10,N$11)</f>
        <v>-1.3122166213994625E-2</v>
      </c>
    </row>
    <row r="8202" spans="7:8" x14ac:dyDescent="0.3">
      <c r="G8202">
        <v>8195</v>
      </c>
      <c r="H8202">
        <f t="shared" ca="1" si="213"/>
        <v>4.3722021964894324E-2</v>
      </c>
    </row>
    <row r="8203" spans="7:8" x14ac:dyDescent="0.3">
      <c r="G8203">
        <v>8196</v>
      </c>
      <c r="H8203">
        <f t="shared" ca="1" si="213"/>
        <v>-1.7932036992276228E-2</v>
      </c>
    </row>
    <row r="8204" spans="7:8" x14ac:dyDescent="0.3">
      <c r="G8204">
        <v>8197</v>
      </c>
      <c r="H8204">
        <f t="shared" ca="1" si="213"/>
        <v>-1.099477495078563E-2</v>
      </c>
    </row>
    <row r="8205" spans="7:8" x14ac:dyDescent="0.3">
      <c r="G8205">
        <v>8198</v>
      </c>
      <c r="H8205">
        <f t="shared" ca="1" si="213"/>
        <v>-5.5194243085784626E-2</v>
      </c>
    </row>
    <row r="8206" spans="7:8" x14ac:dyDescent="0.3">
      <c r="G8206">
        <v>8199</v>
      </c>
      <c r="H8206">
        <f t="shared" ca="1" si="213"/>
        <v>-8.8888873184763025E-3</v>
      </c>
    </row>
    <row r="8207" spans="7:8" x14ac:dyDescent="0.3">
      <c r="G8207">
        <v>8200</v>
      </c>
      <c r="H8207">
        <f t="shared" ca="1" si="213"/>
        <v>7.3524503909143044E-2</v>
      </c>
    </row>
    <row r="8208" spans="7:8" x14ac:dyDescent="0.3">
      <c r="G8208">
        <v>8201</v>
      </c>
      <c r="H8208">
        <f t="shared" ca="1" si="213"/>
        <v>4.2726327561623118E-2</v>
      </c>
    </row>
    <row r="8209" spans="7:8" x14ac:dyDescent="0.3">
      <c r="G8209">
        <v>8202</v>
      </c>
      <c r="H8209">
        <f t="shared" ca="1" si="213"/>
        <v>6.6998606290566377E-3</v>
      </c>
    </row>
    <row r="8210" spans="7:8" x14ac:dyDescent="0.3">
      <c r="G8210">
        <v>8203</v>
      </c>
      <c r="H8210">
        <f t="shared" ca="1" si="213"/>
        <v>2.538596907008505E-2</v>
      </c>
    </row>
    <row r="8211" spans="7:8" x14ac:dyDescent="0.3">
      <c r="G8211">
        <v>8204</v>
      </c>
      <c r="H8211">
        <f t="shared" ca="1" si="213"/>
        <v>-3.5928450821848985E-2</v>
      </c>
    </row>
    <row r="8212" spans="7:8" x14ac:dyDescent="0.3">
      <c r="G8212">
        <v>8205</v>
      </c>
      <c r="H8212">
        <f t="shared" ca="1" si="213"/>
        <v>-4.7199083286965076E-3</v>
      </c>
    </row>
    <row r="8213" spans="7:8" x14ac:dyDescent="0.3">
      <c r="G8213">
        <v>8206</v>
      </c>
      <c r="H8213">
        <f t="shared" ca="1" si="213"/>
        <v>4.1429717176471911E-2</v>
      </c>
    </row>
    <row r="8214" spans="7:8" x14ac:dyDescent="0.3">
      <c r="G8214">
        <v>8207</v>
      </c>
      <c r="H8214">
        <f t="shared" ca="1" si="213"/>
        <v>1.0533764757858687E-2</v>
      </c>
    </row>
    <row r="8215" spans="7:8" x14ac:dyDescent="0.3">
      <c r="G8215">
        <v>8208</v>
      </c>
      <c r="H8215">
        <f t="shared" ca="1" si="213"/>
        <v>4.7790769827481417E-3</v>
      </c>
    </row>
    <row r="8216" spans="7:8" x14ac:dyDescent="0.3">
      <c r="G8216">
        <v>8209</v>
      </c>
      <c r="H8216">
        <f t="shared" ca="1" si="213"/>
        <v>7.905077268566648E-3</v>
      </c>
    </row>
    <row r="8217" spans="7:8" x14ac:dyDescent="0.3">
      <c r="G8217">
        <v>8210</v>
      </c>
      <c r="H8217">
        <f t="shared" ca="1" si="213"/>
        <v>-2.5311481561645782E-3</v>
      </c>
    </row>
    <row r="8218" spans="7:8" x14ac:dyDescent="0.3">
      <c r="G8218">
        <v>8211</v>
      </c>
      <c r="H8218">
        <f t="shared" ca="1" si="213"/>
        <v>-1.2711199530017529E-2</v>
      </c>
    </row>
    <row r="8219" spans="7:8" x14ac:dyDescent="0.3">
      <c r="G8219">
        <v>8212</v>
      </c>
      <c r="H8219">
        <f t="shared" ca="1" si="213"/>
        <v>-2.8333532506723026E-2</v>
      </c>
    </row>
    <row r="8220" spans="7:8" x14ac:dyDescent="0.3">
      <c r="G8220">
        <v>8213</v>
      </c>
      <c r="H8220">
        <f t="shared" ca="1" si="213"/>
        <v>-2.0791861279004651E-2</v>
      </c>
    </row>
    <row r="8221" spans="7:8" x14ac:dyDescent="0.3">
      <c r="G8221">
        <v>8214</v>
      </c>
      <c r="H8221">
        <f t="shared" ca="1" si="213"/>
        <v>4.8847532740718798E-2</v>
      </c>
    </row>
    <row r="8222" spans="7:8" x14ac:dyDescent="0.3">
      <c r="G8222">
        <v>8215</v>
      </c>
      <c r="H8222">
        <f t="shared" ca="1" si="213"/>
        <v>3.6781718538758806E-2</v>
      </c>
    </row>
    <row r="8223" spans="7:8" x14ac:dyDescent="0.3">
      <c r="G8223">
        <v>8216</v>
      </c>
      <c r="H8223">
        <f t="shared" ca="1" si="213"/>
        <v>-3.6046475718724054E-2</v>
      </c>
    </row>
    <row r="8224" spans="7:8" x14ac:dyDescent="0.3">
      <c r="G8224">
        <v>8217</v>
      </c>
      <c r="H8224">
        <f t="shared" ca="1" si="213"/>
        <v>-1.1898561545243609E-2</v>
      </c>
    </row>
    <row r="8225" spans="7:8" x14ac:dyDescent="0.3">
      <c r="G8225">
        <v>8218</v>
      </c>
      <c r="H8225">
        <f t="shared" ca="1" si="213"/>
        <v>5.67362080822664E-3</v>
      </c>
    </row>
    <row r="8226" spans="7:8" x14ac:dyDescent="0.3">
      <c r="G8226">
        <v>8219</v>
      </c>
      <c r="H8226">
        <f t="shared" ca="1" si="213"/>
        <v>-1.4009050942892818E-2</v>
      </c>
    </row>
    <row r="8227" spans="7:8" x14ac:dyDescent="0.3">
      <c r="G8227">
        <v>8220</v>
      </c>
      <c r="H8227">
        <f t="shared" ca="1" si="213"/>
        <v>-2.5287223836974751E-2</v>
      </c>
    </row>
    <row r="8228" spans="7:8" x14ac:dyDescent="0.3">
      <c r="G8228">
        <v>8221</v>
      </c>
      <c r="H8228">
        <f t="shared" ca="1" si="213"/>
        <v>3.9860607271444394E-2</v>
      </c>
    </row>
    <row r="8229" spans="7:8" x14ac:dyDescent="0.3">
      <c r="G8229">
        <v>8222</v>
      </c>
      <c r="H8229">
        <f t="shared" ca="1" si="213"/>
        <v>-1.567910825227449E-2</v>
      </c>
    </row>
    <row r="8230" spans="7:8" x14ac:dyDescent="0.3">
      <c r="G8230">
        <v>8223</v>
      </c>
      <c r="H8230">
        <f t="shared" ca="1" si="213"/>
        <v>-1.3718682932911848E-4</v>
      </c>
    </row>
    <row r="8231" spans="7:8" x14ac:dyDescent="0.3">
      <c r="G8231">
        <v>8224</v>
      </c>
      <c r="H8231">
        <f t="shared" ca="1" si="213"/>
        <v>-1.7747140273796053E-2</v>
      </c>
    </row>
    <row r="8232" spans="7:8" x14ac:dyDescent="0.3">
      <c r="G8232">
        <v>8225</v>
      </c>
      <c r="H8232">
        <f t="shared" ca="1" si="213"/>
        <v>3.3824210256330707E-2</v>
      </c>
    </row>
    <row r="8233" spans="7:8" x14ac:dyDescent="0.3">
      <c r="G8233">
        <v>8226</v>
      </c>
      <c r="H8233">
        <f t="shared" ca="1" si="213"/>
        <v>-3.4700607672352592E-2</v>
      </c>
    </row>
    <row r="8234" spans="7:8" x14ac:dyDescent="0.3">
      <c r="G8234">
        <v>8227</v>
      </c>
      <c r="H8234">
        <f t="shared" ca="1" si="213"/>
        <v>7.9224491564164647E-3</v>
      </c>
    </row>
    <row r="8235" spans="7:8" x14ac:dyDescent="0.3">
      <c r="G8235">
        <v>8228</v>
      </c>
      <c r="H8235">
        <f t="shared" ca="1" si="213"/>
        <v>-1.6784512276048165E-2</v>
      </c>
    </row>
    <row r="8236" spans="7:8" x14ac:dyDescent="0.3">
      <c r="G8236">
        <v>8229</v>
      </c>
      <c r="H8236">
        <f t="shared" ca="1" si="213"/>
        <v>2.6742740273769734E-2</v>
      </c>
    </row>
    <row r="8237" spans="7:8" x14ac:dyDescent="0.3">
      <c r="G8237">
        <v>8230</v>
      </c>
      <c r="H8237">
        <f t="shared" ca="1" si="213"/>
        <v>-4.8260373380172609E-3</v>
      </c>
    </row>
    <row r="8238" spans="7:8" x14ac:dyDescent="0.3">
      <c r="G8238">
        <v>8231</v>
      </c>
      <c r="H8238">
        <f t="shared" ca="1" si="213"/>
        <v>1.5591382949698682E-2</v>
      </c>
    </row>
    <row r="8239" spans="7:8" x14ac:dyDescent="0.3">
      <c r="G8239">
        <v>8232</v>
      </c>
      <c r="H8239">
        <f t="shared" ca="1" si="213"/>
        <v>-1.5608215730150712E-2</v>
      </c>
    </row>
    <row r="8240" spans="7:8" x14ac:dyDescent="0.3">
      <c r="G8240">
        <v>8233</v>
      </c>
      <c r="H8240">
        <f t="shared" ca="1" si="213"/>
        <v>-4.6633031000784678E-3</v>
      </c>
    </row>
    <row r="8241" spans="7:8" x14ac:dyDescent="0.3">
      <c r="G8241">
        <v>8234</v>
      </c>
      <c r="H8241">
        <f t="shared" ca="1" si="213"/>
        <v>1.0575226637180728E-2</v>
      </c>
    </row>
    <row r="8242" spans="7:8" x14ac:dyDescent="0.3">
      <c r="G8242">
        <v>8235</v>
      </c>
      <c r="H8242">
        <f t="shared" ca="1" si="213"/>
        <v>-7.291706120266102E-3</v>
      </c>
    </row>
    <row r="8243" spans="7:8" x14ac:dyDescent="0.3">
      <c r="G8243">
        <v>8236</v>
      </c>
      <c r="H8243">
        <f t="shared" ca="1" si="213"/>
        <v>4.1036867108585548E-2</v>
      </c>
    </row>
    <row r="8244" spans="7:8" x14ac:dyDescent="0.3">
      <c r="G8244">
        <v>8237</v>
      </c>
      <c r="H8244">
        <f t="shared" ca="1" si="213"/>
        <v>1.6241002770008745E-2</v>
      </c>
    </row>
    <row r="8245" spans="7:8" x14ac:dyDescent="0.3">
      <c r="G8245">
        <v>8238</v>
      </c>
      <c r="H8245">
        <f t="shared" ca="1" si="213"/>
        <v>1.6076220101836385E-2</v>
      </c>
    </row>
    <row r="8246" spans="7:8" x14ac:dyDescent="0.3">
      <c r="G8246">
        <v>8239</v>
      </c>
      <c r="H8246">
        <f t="shared" ca="1" si="213"/>
        <v>-1.1178336133773031E-2</v>
      </c>
    </row>
    <row r="8247" spans="7:8" x14ac:dyDescent="0.3">
      <c r="G8247">
        <v>8240</v>
      </c>
      <c r="H8247">
        <f t="shared" ca="1" si="213"/>
        <v>2.4665521257969614E-2</v>
      </c>
    </row>
    <row r="8248" spans="7:8" x14ac:dyDescent="0.3">
      <c r="G8248">
        <v>8241</v>
      </c>
      <c r="H8248">
        <f t="shared" ca="1" si="213"/>
        <v>-2.8430947066758168E-3</v>
      </c>
    </row>
    <row r="8249" spans="7:8" x14ac:dyDescent="0.3">
      <c r="G8249">
        <v>8242</v>
      </c>
      <c r="H8249">
        <f t="shared" ca="1" si="213"/>
        <v>1.983915711803575E-3</v>
      </c>
    </row>
    <row r="8250" spans="7:8" x14ac:dyDescent="0.3">
      <c r="G8250">
        <v>8243</v>
      </c>
      <c r="H8250">
        <f t="shared" ca="1" si="213"/>
        <v>-4.1795740982203122E-3</v>
      </c>
    </row>
    <row r="8251" spans="7:8" x14ac:dyDescent="0.3">
      <c r="G8251">
        <v>8244</v>
      </c>
      <c r="H8251">
        <f t="shared" ca="1" si="213"/>
        <v>2.1906485271909214E-2</v>
      </c>
    </row>
    <row r="8252" spans="7:8" x14ac:dyDescent="0.3">
      <c r="G8252">
        <v>8245</v>
      </c>
      <c r="H8252">
        <f t="shared" ca="1" si="213"/>
        <v>9.7133245142683568E-4</v>
      </c>
    </row>
    <row r="8253" spans="7:8" x14ac:dyDescent="0.3">
      <c r="G8253">
        <v>8246</v>
      </c>
      <c r="H8253">
        <f t="shared" ca="1" si="213"/>
        <v>-2.4348878456383841E-2</v>
      </c>
    </row>
    <row r="8254" spans="7:8" x14ac:dyDescent="0.3">
      <c r="G8254">
        <v>8247</v>
      </c>
      <c r="H8254">
        <f t="shared" ca="1" si="213"/>
        <v>1.6410149595295208E-2</v>
      </c>
    </row>
    <row r="8255" spans="7:8" x14ac:dyDescent="0.3">
      <c r="G8255">
        <v>8248</v>
      </c>
      <c r="H8255">
        <f t="shared" ca="1" si="213"/>
        <v>4.8767740582261274E-3</v>
      </c>
    </row>
    <row r="8256" spans="7:8" x14ac:dyDescent="0.3">
      <c r="G8256">
        <v>8249</v>
      </c>
      <c r="H8256">
        <f t="shared" ca="1" si="213"/>
        <v>-2.1899374566637535E-2</v>
      </c>
    </row>
    <row r="8257" spans="7:8" x14ac:dyDescent="0.3">
      <c r="G8257">
        <v>8250</v>
      </c>
      <c r="H8257">
        <f t="shared" ca="1" si="213"/>
        <v>-4.2392660439387973E-3</v>
      </c>
    </row>
    <row r="8258" spans="7:8" x14ac:dyDescent="0.3">
      <c r="G8258">
        <v>8251</v>
      </c>
      <c r="H8258">
        <f t="shared" ca="1" si="213"/>
        <v>1.0972447676327209E-2</v>
      </c>
    </row>
    <row r="8259" spans="7:8" x14ac:dyDescent="0.3">
      <c r="G8259">
        <v>8252</v>
      </c>
      <c r="H8259">
        <f t="shared" ca="1" si="213"/>
        <v>2.733074671632214E-2</v>
      </c>
    </row>
    <row r="8260" spans="7:8" x14ac:dyDescent="0.3">
      <c r="G8260">
        <v>8253</v>
      </c>
      <c r="H8260">
        <f t="shared" ca="1" si="213"/>
        <v>-3.0759090580301612E-2</v>
      </c>
    </row>
    <row r="8261" spans="7:8" x14ac:dyDescent="0.3">
      <c r="G8261">
        <v>8254</v>
      </c>
      <c r="H8261">
        <f t="shared" ca="1" si="213"/>
        <v>2.5307323185843892E-2</v>
      </c>
    </row>
    <row r="8262" spans="7:8" x14ac:dyDescent="0.3">
      <c r="G8262">
        <v>8255</v>
      </c>
      <c r="H8262">
        <f t="shared" ca="1" si="213"/>
        <v>2.1236909912929189E-2</v>
      </c>
    </row>
    <row r="8263" spans="7:8" x14ac:dyDescent="0.3">
      <c r="G8263">
        <v>8256</v>
      </c>
      <c r="H8263">
        <f t="shared" ca="1" si="213"/>
        <v>6.4361643248151568E-3</v>
      </c>
    </row>
    <row r="8264" spans="7:8" x14ac:dyDescent="0.3">
      <c r="G8264">
        <v>8257</v>
      </c>
      <c r="H8264">
        <f t="shared" ca="1" si="213"/>
        <v>2.456102259436831E-2</v>
      </c>
    </row>
    <row r="8265" spans="7:8" x14ac:dyDescent="0.3">
      <c r="G8265">
        <v>8258</v>
      </c>
      <c r="H8265">
        <f t="shared" ref="H8265:H8328" ca="1" si="214">_xlfn.NORM.INV(RAND(),N$10,N$11)</f>
        <v>6.2151528748522434E-3</v>
      </c>
    </row>
    <row r="8266" spans="7:8" x14ac:dyDescent="0.3">
      <c r="G8266">
        <v>8259</v>
      </c>
      <c r="H8266">
        <f t="shared" ca="1" si="214"/>
        <v>-3.3801153181800901E-2</v>
      </c>
    </row>
    <row r="8267" spans="7:8" x14ac:dyDescent="0.3">
      <c r="G8267">
        <v>8260</v>
      </c>
      <c r="H8267">
        <f t="shared" ca="1" si="214"/>
        <v>1.0403545838263022E-2</v>
      </c>
    </row>
    <row r="8268" spans="7:8" x14ac:dyDescent="0.3">
      <c r="G8268">
        <v>8261</v>
      </c>
      <c r="H8268">
        <f t="shared" ca="1" si="214"/>
        <v>-7.4889973178894941E-3</v>
      </c>
    </row>
    <row r="8269" spans="7:8" x14ac:dyDescent="0.3">
      <c r="G8269">
        <v>8262</v>
      </c>
      <c r="H8269">
        <f t="shared" ca="1" si="214"/>
        <v>-1.0723809661458941E-2</v>
      </c>
    </row>
    <row r="8270" spans="7:8" x14ac:dyDescent="0.3">
      <c r="G8270">
        <v>8263</v>
      </c>
      <c r="H8270">
        <f t="shared" ca="1" si="214"/>
        <v>4.385026162031707E-2</v>
      </c>
    </row>
    <row r="8271" spans="7:8" x14ac:dyDescent="0.3">
      <c r="G8271">
        <v>8264</v>
      </c>
      <c r="H8271">
        <f t="shared" ca="1" si="214"/>
        <v>5.0232087673160123E-3</v>
      </c>
    </row>
    <row r="8272" spans="7:8" x14ac:dyDescent="0.3">
      <c r="G8272">
        <v>8265</v>
      </c>
      <c r="H8272">
        <f t="shared" ca="1" si="214"/>
        <v>4.0071653464917353E-2</v>
      </c>
    </row>
    <row r="8273" spans="7:8" x14ac:dyDescent="0.3">
      <c r="G8273">
        <v>8266</v>
      </c>
      <c r="H8273">
        <f t="shared" ca="1" si="214"/>
        <v>-3.9059146435666124E-2</v>
      </c>
    </row>
    <row r="8274" spans="7:8" x14ac:dyDescent="0.3">
      <c r="G8274">
        <v>8267</v>
      </c>
      <c r="H8274">
        <f t="shared" ca="1" si="214"/>
        <v>2.4596302332916209E-2</v>
      </c>
    </row>
    <row r="8275" spans="7:8" x14ac:dyDescent="0.3">
      <c r="G8275">
        <v>8268</v>
      </c>
      <c r="H8275">
        <f t="shared" ca="1" si="214"/>
        <v>3.8331967336612913E-2</v>
      </c>
    </row>
    <row r="8276" spans="7:8" x14ac:dyDescent="0.3">
      <c r="G8276">
        <v>8269</v>
      </c>
      <c r="H8276">
        <f t="shared" ca="1" si="214"/>
        <v>9.0677060344176753E-3</v>
      </c>
    </row>
    <row r="8277" spans="7:8" x14ac:dyDescent="0.3">
      <c r="G8277">
        <v>8270</v>
      </c>
      <c r="H8277">
        <f t="shared" ca="1" si="214"/>
        <v>1.4920880390597895E-2</v>
      </c>
    </row>
    <row r="8278" spans="7:8" x14ac:dyDescent="0.3">
      <c r="G8278">
        <v>8271</v>
      </c>
      <c r="H8278">
        <f t="shared" ca="1" si="214"/>
        <v>-2.6914964026622228E-3</v>
      </c>
    </row>
    <row r="8279" spans="7:8" x14ac:dyDescent="0.3">
      <c r="G8279">
        <v>8272</v>
      </c>
      <c r="H8279">
        <f t="shared" ca="1" si="214"/>
        <v>-2.4161205835597336E-2</v>
      </c>
    </row>
    <row r="8280" spans="7:8" x14ac:dyDescent="0.3">
      <c r="G8280">
        <v>8273</v>
      </c>
      <c r="H8280">
        <f t="shared" ca="1" si="214"/>
        <v>8.9264399044161405E-3</v>
      </c>
    </row>
    <row r="8281" spans="7:8" x14ac:dyDescent="0.3">
      <c r="G8281">
        <v>8274</v>
      </c>
      <c r="H8281">
        <f t="shared" ca="1" si="214"/>
        <v>-4.3796779902414575E-2</v>
      </c>
    </row>
    <row r="8282" spans="7:8" x14ac:dyDescent="0.3">
      <c r="G8282">
        <v>8275</v>
      </c>
      <c r="H8282">
        <f t="shared" ca="1" si="214"/>
        <v>4.7742686909054616E-2</v>
      </c>
    </row>
    <row r="8283" spans="7:8" x14ac:dyDescent="0.3">
      <c r="G8283">
        <v>8276</v>
      </c>
      <c r="H8283">
        <f t="shared" ca="1" si="214"/>
        <v>-3.5932198881546175E-3</v>
      </c>
    </row>
    <row r="8284" spans="7:8" x14ac:dyDescent="0.3">
      <c r="G8284">
        <v>8277</v>
      </c>
      <c r="H8284">
        <f t="shared" ca="1" si="214"/>
        <v>-4.0168539867266012E-2</v>
      </c>
    </row>
    <row r="8285" spans="7:8" x14ac:dyDescent="0.3">
      <c r="G8285">
        <v>8278</v>
      </c>
      <c r="H8285">
        <f t="shared" ca="1" si="214"/>
        <v>-1.5259552256872807E-2</v>
      </c>
    </row>
    <row r="8286" spans="7:8" x14ac:dyDescent="0.3">
      <c r="G8286">
        <v>8279</v>
      </c>
      <c r="H8286">
        <f t="shared" ca="1" si="214"/>
        <v>6.2396851512321459E-2</v>
      </c>
    </row>
    <row r="8287" spans="7:8" x14ac:dyDescent="0.3">
      <c r="G8287">
        <v>8280</v>
      </c>
      <c r="H8287">
        <f t="shared" ca="1" si="214"/>
        <v>-7.7892301920822584E-3</v>
      </c>
    </row>
    <row r="8288" spans="7:8" x14ac:dyDescent="0.3">
      <c r="G8288">
        <v>8281</v>
      </c>
      <c r="H8288">
        <f t="shared" ca="1" si="214"/>
        <v>-2.7289518050686037E-2</v>
      </c>
    </row>
    <row r="8289" spans="7:8" x14ac:dyDescent="0.3">
      <c r="G8289">
        <v>8282</v>
      </c>
      <c r="H8289">
        <f t="shared" ca="1" si="214"/>
        <v>9.3848572069545298E-3</v>
      </c>
    </row>
    <row r="8290" spans="7:8" x14ac:dyDescent="0.3">
      <c r="G8290">
        <v>8283</v>
      </c>
      <c r="H8290">
        <f t="shared" ca="1" si="214"/>
        <v>-2.2341820920800969E-2</v>
      </c>
    </row>
    <row r="8291" spans="7:8" x14ac:dyDescent="0.3">
      <c r="G8291">
        <v>8284</v>
      </c>
      <c r="H8291">
        <f t="shared" ca="1" si="214"/>
        <v>2.6362359380852348E-2</v>
      </c>
    </row>
    <row r="8292" spans="7:8" x14ac:dyDescent="0.3">
      <c r="G8292">
        <v>8285</v>
      </c>
      <c r="H8292">
        <f t="shared" ca="1" si="214"/>
        <v>-1.1195854453025624E-3</v>
      </c>
    </row>
    <row r="8293" spans="7:8" x14ac:dyDescent="0.3">
      <c r="G8293">
        <v>8286</v>
      </c>
      <c r="H8293">
        <f t="shared" ca="1" si="214"/>
        <v>3.6190322439182375E-2</v>
      </c>
    </row>
    <row r="8294" spans="7:8" x14ac:dyDescent="0.3">
      <c r="G8294">
        <v>8287</v>
      </c>
      <c r="H8294">
        <f t="shared" ca="1" si="214"/>
        <v>-7.508871389617232E-4</v>
      </c>
    </row>
    <row r="8295" spans="7:8" x14ac:dyDescent="0.3">
      <c r="G8295">
        <v>8288</v>
      </c>
      <c r="H8295">
        <f t="shared" ca="1" si="214"/>
        <v>-1.790301876937744E-2</v>
      </c>
    </row>
    <row r="8296" spans="7:8" x14ac:dyDescent="0.3">
      <c r="G8296">
        <v>8289</v>
      </c>
      <c r="H8296">
        <f t="shared" ca="1" si="214"/>
        <v>-5.2847311984068569E-3</v>
      </c>
    </row>
    <row r="8297" spans="7:8" x14ac:dyDescent="0.3">
      <c r="G8297">
        <v>8290</v>
      </c>
      <c r="H8297">
        <f t="shared" ca="1" si="214"/>
        <v>-3.2463476401209418E-2</v>
      </c>
    </row>
    <row r="8298" spans="7:8" x14ac:dyDescent="0.3">
      <c r="G8298">
        <v>8291</v>
      </c>
      <c r="H8298">
        <f t="shared" ca="1" si="214"/>
        <v>1.8382894371573449E-2</v>
      </c>
    </row>
    <row r="8299" spans="7:8" x14ac:dyDescent="0.3">
      <c r="G8299">
        <v>8292</v>
      </c>
      <c r="H8299">
        <f t="shared" ca="1" si="214"/>
        <v>3.4771437147704282E-2</v>
      </c>
    </row>
    <row r="8300" spans="7:8" x14ac:dyDescent="0.3">
      <c r="G8300">
        <v>8293</v>
      </c>
      <c r="H8300">
        <f t="shared" ca="1" si="214"/>
        <v>-3.3660422246593297E-2</v>
      </c>
    </row>
    <row r="8301" spans="7:8" x14ac:dyDescent="0.3">
      <c r="G8301">
        <v>8294</v>
      </c>
      <c r="H8301">
        <f t="shared" ca="1" si="214"/>
        <v>7.9917997545463394E-3</v>
      </c>
    </row>
    <row r="8302" spans="7:8" x14ac:dyDescent="0.3">
      <c r="G8302">
        <v>8295</v>
      </c>
      <c r="H8302">
        <f t="shared" ca="1" si="214"/>
        <v>-3.2404331530499667E-2</v>
      </c>
    </row>
    <row r="8303" spans="7:8" x14ac:dyDescent="0.3">
      <c r="G8303">
        <v>8296</v>
      </c>
      <c r="H8303">
        <f t="shared" ca="1" si="214"/>
        <v>4.0893005578596535E-2</v>
      </c>
    </row>
    <row r="8304" spans="7:8" x14ac:dyDescent="0.3">
      <c r="G8304">
        <v>8297</v>
      </c>
      <c r="H8304">
        <f t="shared" ca="1" si="214"/>
        <v>1.1387168211084601E-2</v>
      </c>
    </row>
    <row r="8305" spans="7:8" x14ac:dyDescent="0.3">
      <c r="G8305">
        <v>8298</v>
      </c>
      <c r="H8305">
        <f t="shared" ca="1" si="214"/>
        <v>-1.3813095396919418E-2</v>
      </c>
    </row>
    <row r="8306" spans="7:8" x14ac:dyDescent="0.3">
      <c r="G8306">
        <v>8299</v>
      </c>
      <c r="H8306">
        <f t="shared" ca="1" si="214"/>
        <v>1.3827009331759933E-2</v>
      </c>
    </row>
    <row r="8307" spans="7:8" x14ac:dyDescent="0.3">
      <c r="G8307">
        <v>8300</v>
      </c>
      <c r="H8307">
        <f t="shared" ca="1" si="214"/>
        <v>-3.8754941902787365E-3</v>
      </c>
    </row>
    <row r="8308" spans="7:8" x14ac:dyDescent="0.3">
      <c r="G8308">
        <v>8301</v>
      </c>
      <c r="H8308">
        <f t="shared" ca="1" si="214"/>
        <v>-1.264925732381967E-2</v>
      </c>
    </row>
    <row r="8309" spans="7:8" x14ac:dyDescent="0.3">
      <c r="G8309">
        <v>8302</v>
      </c>
      <c r="H8309">
        <f t="shared" ca="1" si="214"/>
        <v>-3.7649788230086937E-3</v>
      </c>
    </row>
    <row r="8310" spans="7:8" x14ac:dyDescent="0.3">
      <c r="G8310">
        <v>8303</v>
      </c>
      <c r="H8310">
        <f t="shared" ca="1" si="214"/>
        <v>2.3450323473833887E-2</v>
      </c>
    </row>
    <row r="8311" spans="7:8" x14ac:dyDescent="0.3">
      <c r="G8311">
        <v>8304</v>
      </c>
      <c r="H8311">
        <f t="shared" ca="1" si="214"/>
        <v>1.5360169379533418E-2</v>
      </c>
    </row>
    <row r="8312" spans="7:8" x14ac:dyDescent="0.3">
      <c r="G8312">
        <v>8305</v>
      </c>
      <c r="H8312">
        <f t="shared" ca="1" si="214"/>
        <v>-5.862721507715881E-2</v>
      </c>
    </row>
    <row r="8313" spans="7:8" x14ac:dyDescent="0.3">
      <c r="G8313">
        <v>8306</v>
      </c>
      <c r="H8313">
        <f t="shared" ca="1" si="214"/>
        <v>-5.8561551934283211E-3</v>
      </c>
    </row>
    <row r="8314" spans="7:8" x14ac:dyDescent="0.3">
      <c r="G8314">
        <v>8307</v>
      </c>
      <c r="H8314">
        <f t="shared" ca="1" si="214"/>
        <v>-8.9534331518905837E-3</v>
      </c>
    </row>
    <row r="8315" spans="7:8" x14ac:dyDescent="0.3">
      <c r="G8315">
        <v>8308</v>
      </c>
      <c r="H8315">
        <f t="shared" ca="1" si="214"/>
        <v>7.0746019373372788E-3</v>
      </c>
    </row>
    <row r="8316" spans="7:8" x14ac:dyDescent="0.3">
      <c r="G8316">
        <v>8309</v>
      </c>
      <c r="H8316">
        <f t="shared" ca="1" si="214"/>
        <v>-2.0746817567832105E-2</v>
      </c>
    </row>
    <row r="8317" spans="7:8" x14ac:dyDescent="0.3">
      <c r="G8317">
        <v>8310</v>
      </c>
      <c r="H8317">
        <f t="shared" ca="1" si="214"/>
        <v>-1.5635647136030432E-2</v>
      </c>
    </row>
    <row r="8318" spans="7:8" x14ac:dyDescent="0.3">
      <c r="G8318">
        <v>8311</v>
      </c>
      <c r="H8318">
        <f t="shared" ca="1" si="214"/>
        <v>2.0297457326187776E-2</v>
      </c>
    </row>
    <row r="8319" spans="7:8" x14ac:dyDescent="0.3">
      <c r="G8319">
        <v>8312</v>
      </c>
      <c r="H8319">
        <f t="shared" ca="1" si="214"/>
        <v>-1.8461498890383857E-2</v>
      </c>
    </row>
    <row r="8320" spans="7:8" x14ac:dyDescent="0.3">
      <c r="G8320">
        <v>8313</v>
      </c>
      <c r="H8320">
        <f t="shared" ca="1" si="214"/>
        <v>-2.3302201028900819E-3</v>
      </c>
    </row>
    <row r="8321" spans="7:8" x14ac:dyDescent="0.3">
      <c r="G8321">
        <v>8314</v>
      </c>
      <c r="H8321">
        <f t="shared" ca="1" si="214"/>
        <v>4.5967493829330314E-3</v>
      </c>
    </row>
    <row r="8322" spans="7:8" x14ac:dyDescent="0.3">
      <c r="G8322">
        <v>8315</v>
      </c>
      <c r="H8322">
        <f t="shared" ca="1" si="214"/>
        <v>-1.5942221504282109E-2</v>
      </c>
    </row>
    <row r="8323" spans="7:8" x14ac:dyDescent="0.3">
      <c r="G8323">
        <v>8316</v>
      </c>
      <c r="H8323">
        <f t="shared" ca="1" si="214"/>
        <v>-2.2829631402224743E-2</v>
      </c>
    </row>
    <row r="8324" spans="7:8" x14ac:dyDescent="0.3">
      <c r="G8324">
        <v>8317</v>
      </c>
      <c r="H8324">
        <f t="shared" ca="1" si="214"/>
        <v>2.7760086244478137E-3</v>
      </c>
    </row>
    <row r="8325" spans="7:8" x14ac:dyDescent="0.3">
      <c r="G8325">
        <v>8318</v>
      </c>
      <c r="H8325">
        <f t="shared" ca="1" si="214"/>
        <v>-1.41700879034183E-2</v>
      </c>
    </row>
    <row r="8326" spans="7:8" x14ac:dyDescent="0.3">
      <c r="G8326">
        <v>8319</v>
      </c>
      <c r="H8326">
        <f t="shared" ca="1" si="214"/>
        <v>2.3042307187213833E-2</v>
      </c>
    </row>
    <row r="8327" spans="7:8" x14ac:dyDescent="0.3">
      <c r="G8327">
        <v>8320</v>
      </c>
      <c r="H8327">
        <f t="shared" ca="1" si="214"/>
        <v>2.4902524442347678E-2</v>
      </c>
    </row>
    <row r="8328" spans="7:8" x14ac:dyDescent="0.3">
      <c r="G8328">
        <v>8321</v>
      </c>
      <c r="H8328">
        <f t="shared" ca="1" si="214"/>
        <v>-1.6192035508025308E-3</v>
      </c>
    </row>
    <row r="8329" spans="7:8" x14ac:dyDescent="0.3">
      <c r="G8329">
        <v>8322</v>
      </c>
      <c r="H8329">
        <f t="shared" ref="H8329:H8392" ca="1" si="215">_xlfn.NORM.INV(RAND(),N$10,N$11)</f>
        <v>-2.5151371851571465E-2</v>
      </c>
    </row>
    <row r="8330" spans="7:8" x14ac:dyDescent="0.3">
      <c r="G8330">
        <v>8323</v>
      </c>
      <c r="H8330">
        <f t="shared" ca="1" si="215"/>
        <v>3.071904512226082E-2</v>
      </c>
    </row>
    <row r="8331" spans="7:8" x14ac:dyDescent="0.3">
      <c r="G8331">
        <v>8324</v>
      </c>
      <c r="H8331">
        <f t="shared" ca="1" si="215"/>
        <v>2.3495287961301434E-2</v>
      </c>
    </row>
    <row r="8332" spans="7:8" x14ac:dyDescent="0.3">
      <c r="G8332">
        <v>8325</v>
      </c>
      <c r="H8332">
        <f t="shared" ca="1" si="215"/>
        <v>-6.5893291745641996E-3</v>
      </c>
    </row>
    <row r="8333" spans="7:8" x14ac:dyDescent="0.3">
      <c r="G8333">
        <v>8326</v>
      </c>
      <c r="H8333">
        <f t="shared" ca="1" si="215"/>
        <v>2.857918050944934E-2</v>
      </c>
    </row>
    <row r="8334" spans="7:8" x14ac:dyDescent="0.3">
      <c r="G8334">
        <v>8327</v>
      </c>
      <c r="H8334">
        <f t="shared" ca="1" si="215"/>
        <v>3.2980416783436578E-2</v>
      </c>
    </row>
    <row r="8335" spans="7:8" x14ac:dyDescent="0.3">
      <c r="G8335">
        <v>8328</v>
      </c>
      <c r="H8335">
        <f t="shared" ca="1" si="215"/>
        <v>1.1140522801234117E-2</v>
      </c>
    </row>
    <row r="8336" spans="7:8" x14ac:dyDescent="0.3">
      <c r="G8336">
        <v>8329</v>
      </c>
      <c r="H8336">
        <f t="shared" ca="1" si="215"/>
        <v>2.1752533489708369E-3</v>
      </c>
    </row>
    <row r="8337" spans="7:8" x14ac:dyDescent="0.3">
      <c r="G8337">
        <v>8330</v>
      </c>
      <c r="H8337">
        <f t="shared" ca="1" si="215"/>
        <v>2.0012260601916947E-2</v>
      </c>
    </row>
    <row r="8338" spans="7:8" x14ac:dyDescent="0.3">
      <c r="G8338">
        <v>8331</v>
      </c>
      <c r="H8338">
        <f t="shared" ca="1" si="215"/>
        <v>4.4008836276551611E-2</v>
      </c>
    </row>
    <row r="8339" spans="7:8" x14ac:dyDescent="0.3">
      <c r="G8339">
        <v>8332</v>
      </c>
      <c r="H8339">
        <f t="shared" ca="1" si="215"/>
        <v>2.7892584220370015E-2</v>
      </c>
    </row>
    <row r="8340" spans="7:8" x14ac:dyDescent="0.3">
      <c r="G8340">
        <v>8333</v>
      </c>
      <c r="H8340">
        <f t="shared" ca="1" si="215"/>
        <v>9.0208164867234542E-3</v>
      </c>
    </row>
    <row r="8341" spans="7:8" x14ac:dyDescent="0.3">
      <c r="G8341">
        <v>8334</v>
      </c>
      <c r="H8341">
        <f t="shared" ca="1" si="215"/>
        <v>-1.7880242727658605E-2</v>
      </c>
    </row>
    <row r="8342" spans="7:8" x14ac:dyDescent="0.3">
      <c r="G8342">
        <v>8335</v>
      </c>
      <c r="H8342">
        <f t="shared" ca="1" si="215"/>
        <v>1.853648119303223E-2</v>
      </c>
    </row>
    <row r="8343" spans="7:8" x14ac:dyDescent="0.3">
      <c r="G8343">
        <v>8336</v>
      </c>
      <c r="H8343">
        <f t="shared" ca="1" si="215"/>
        <v>1.1414498932700898E-2</v>
      </c>
    </row>
    <row r="8344" spans="7:8" x14ac:dyDescent="0.3">
      <c r="G8344">
        <v>8337</v>
      </c>
      <c r="H8344">
        <f t="shared" ca="1" si="215"/>
        <v>-2.5088515636468148E-2</v>
      </c>
    </row>
    <row r="8345" spans="7:8" x14ac:dyDescent="0.3">
      <c r="G8345">
        <v>8338</v>
      </c>
      <c r="H8345">
        <f t="shared" ca="1" si="215"/>
        <v>-2.4001118911577208E-2</v>
      </c>
    </row>
    <row r="8346" spans="7:8" x14ac:dyDescent="0.3">
      <c r="G8346">
        <v>8339</v>
      </c>
      <c r="H8346">
        <f t="shared" ca="1" si="215"/>
        <v>-2.5683132234582775E-3</v>
      </c>
    </row>
    <row r="8347" spans="7:8" x14ac:dyDescent="0.3">
      <c r="G8347">
        <v>8340</v>
      </c>
      <c r="H8347">
        <f t="shared" ca="1" si="215"/>
        <v>-1.940963034185823E-4</v>
      </c>
    </row>
    <row r="8348" spans="7:8" x14ac:dyDescent="0.3">
      <c r="G8348">
        <v>8341</v>
      </c>
      <c r="H8348">
        <f t="shared" ca="1" si="215"/>
        <v>-6.0197953532811167E-3</v>
      </c>
    </row>
    <row r="8349" spans="7:8" x14ac:dyDescent="0.3">
      <c r="G8349">
        <v>8342</v>
      </c>
      <c r="H8349">
        <f t="shared" ca="1" si="215"/>
        <v>1.0173912866121407E-2</v>
      </c>
    </row>
    <row r="8350" spans="7:8" x14ac:dyDescent="0.3">
      <c r="G8350">
        <v>8343</v>
      </c>
      <c r="H8350">
        <f t="shared" ca="1" si="215"/>
        <v>-9.2341521115494674E-4</v>
      </c>
    </row>
    <row r="8351" spans="7:8" x14ac:dyDescent="0.3">
      <c r="G8351">
        <v>8344</v>
      </c>
      <c r="H8351">
        <f t="shared" ca="1" si="215"/>
        <v>-1.455104411842767E-2</v>
      </c>
    </row>
    <row r="8352" spans="7:8" x14ac:dyDescent="0.3">
      <c r="G8352">
        <v>8345</v>
      </c>
      <c r="H8352">
        <f t="shared" ca="1" si="215"/>
        <v>1.1170583987240818E-2</v>
      </c>
    </row>
    <row r="8353" spans="7:8" x14ac:dyDescent="0.3">
      <c r="G8353">
        <v>8346</v>
      </c>
      <c r="H8353">
        <f t="shared" ca="1" si="215"/>
        <v>4.6269025017730898E-2</v>
      </c>
    </row>
    <row r="8354" spans="7:8" x14ac:dyDescent="0.3">
      <c r="G8354">
        <v>8347</v>
      </c>
      <c r="H8354">
        <f t="shared" ca="1" si="215"/>
        <v>2.0249827754085608E-2</v>
      </c>
    </row>
    <row r="8355" spans="7:8" x14ac:dyDescent="0.3">
      <c r="G8355">
        <v>8348</v>
      </c>
      <c r="H8355">
        <f t="shared" ca="1" si="215"/>
        <v>1.3404600029993073E-2</v>
      </c>
    </row>
    <row r="8356" spans="7:8" x14ac:dyDescent="0.3">
      <c r="G8356">
        <v>8349</v>
      </c>
      <c r="H8356">
        <f t="shared" ca="1" si="215"/>
        <v>3.9513039212570551E-2</v>
      </c>
    </row>
    <row r="8357" spans="7:8" x14ac:dyDescent="0.3">
      <c r="G8357">
        <v>8350</v>
      </c>
      <c r="H8357">
        <f t="shared" ca="1" si="215"/>
        <v>-2.6415592772507299E-2</v>
      </c>
    </row>
    <row r="8358" spans="7:8" x14ac:dyDescent="0.3">
      <c r="G8358">
        <v>8351</v>
      </c>
      <c r="H8358">
        <f t="shared" ca="1" si="215"/>
        <v>-2.3081118309840616E-2</v>
      </c>
    </row>
    <row r="8359" spans="7:8" x14ac:dyDescent="0.3">
      <c r="G8359">
        <v>8352</v>
      </c>
      <c r="H8359">
        <f t="shared" ca="1" si="215"/>
        <v>-4.6852686111976665E-3</v>
      </c>
    </row>
    <row r="8360" spans="7:8" x14ac:dyDescent="0.3">
      <c r="G8360">
        <v>8353</v>
      </c>
      <c r="H8360">
        <f t="shared" ca="1" si="215"/>
        <v>4.1325035923150295E-3</v>
      </c>
    </row>
    <row r="8361" spans="7:8" x14ac:dyDescent="0.3">
      <c r="G8361">
        <v>8354</v>
      </c>
      <c r="H8361">
        <f t="shared" ca="1" si="215"/>
        <v>-5.09420909322567E-3</v>
      </c>
    </row>
    <row r="8362" spans="7:8" x14ac:dyDescent="0.3">
      <c r="G8362">
        <v>8355</v>
      </c>
      <c r="H8362">
        <f t="shared" ca="1" si="215"/>
        <v>2.0132830986323409E-2</v>
      </c>
    </row>
    <row r="8363" spans="7:8" x14ac:dyDescent="0.3">
      <c r="G8363">
        <v>8356</v>
      </c>
      <c r="H8363">
        <f t="shared" ca="1" si="215"/>
        <v>2.4867153889361712E-2</v>
      </c>
    </row>
    <row r="8364" spans="7:8" x14ac:dyDescent="0.3">
      <c r="G8364">
        <v>8357</v>
      </c>
      <c r="H8364">
        <f t="shared" ca="1" si="215"/>
        <v>4.9652550822628606E-3</v>
      </c>
    </row>
    <row r="8365" spans="7:8" x14ac:dyDescent="0.3">
      <c r="G8365">
        <v>8358</v>
      </c>
      <c r="H8365">
        <f t="shared" ca="1" si="215"/>
        <v>-2.9811692497284581E-3</v>
      </c>
    </row>
    <row r="8366" spans="7:8" x14ac:dyDescent="0.3">
      <c r="G8366">
        <v>8359</v>
      </c>
      <c r="H8366">
        <f t="shared" ca="1" si="215"/>
        <v>-1.6255407441058488E-2</v>
      </c>
    </row>
    <row r="8367" spans="7:8" x14ac:dyDescent="0.3">
      <c r="G8367">
        <v>8360</v>
      </c>
      <c r="H8367">
        <f t="shared" ca="1" si="215"/>
        <v>-1.9542274724299789E-2</v>
      </c>
    </row>
    <row r="8368" spans="7:8" x14ac:dyDescent="0.3">
      <c r="G8368">
        <v>8361</v>
      </c>
      <c r="H8368">
        <f t="shared" ca="1" si="215"/>
        <v>1.2179081784374605E-2</v>
      </c>
    </row>
    <row r="8369" spans="7:8" x14ac:dyDescent="0.3">
      <c r="G8369">
        <v>8362</v>
      </c>
      <c r="H8369">
        <f t="shared" ca="1" si="215"/>
        <v>2.2119542695375185E-3</v>
      </c>
    </row>
    <row r="8370" spans="7:8" x14ac:dyDescent="0.3">
      <c r="G8370">
        <v>8363</v>
      </c>
      <c r="H8370">
        <f t="shared" ca="1" si="215"/>
        <v>1.7384634075986338E-2</v>
      </c>
    </row>
    <row r="8371" spans="7:8" x14ac:dyDescent="0.3">
      <c r="G8371">
        <v>8364</v>
      </c>
      <c r="H8371">
        <f t="shared" ca="1" si="215"/>
        <v>-4.7326271713907311E-2</v>
      </c>
    </row>
    <row r="8372" spans="7:8" x14ac:dyDescent="0.3">
      <c r="G8372">
        <v>8365</v>
      </c>
      <c r="H8372">
        <f t="shared" ca="1" si="215"/>
        <v>4.9008777413672364E-3</v>
      </c>
    </row>
    <row r="8373" spans="7:8" x14ac:dyDescent="0.3">
      <c r="G8373">
        <v>8366</v>
      </c>
      <c r="H8373">
        <f t="shared" ca="1" si="215"/>
        <v>-2.2646379820551538E-2</v>
      </c>
    </row>
    <row r="8374" spans="7:8" x14ac:dyDescent="0.3">
      <c r="G8374">
        <v>8367</v>
      </c>
      <c r="H8374">
        <f t="shared" ca="1" si="215"/>
        <v>1.2317833291142506E-2</v>
      </c>
    </row>
    <row r="8375" spans="7:8" x14ac:dyDescent="0.3">
      <c r="G8375">
        <v>8368</v>
      </c>
      <c r="H8375">
        <f t="shared" ca="1" si="215"/>
        <v>2.7795395834268766E-2</v>
      </c>
    </row>
    <row r="8376" spans="7:8" x14ac:dyDescent="0.3">
      <c r="G8376">
        <v>8369</v>
      </c>
      <c r="H8376">
        <f t="shared" ca="1" si="215"/>
        <v>-9.0081114344552349E-3</v>
      </c>
    </row>
    <row r="8377" spans="7:8" x14ac:dyDescent="0.3">
      <c r="G8377">
        <v>8370</v>
      </c>
      <c r="H8377">
        <f t="shared" ca="1" si="215"/>
        <v>-1.2523597551957377E-2</v>
      </c>
    </row>
    <row r="8378" spans="7:8" x14ac:dyDescent="0.3">
      <c r="G8378">
        <v>8371</v>
      </c>
      <c r="H8378">
        <f t="shared" ca="1" si="215"/>
        <v>-1.3103713544238112E-2</v>
      </c>
    </row>
    <row r="8379" spans="7:8" x14ac:dyDescent="0.3">
      <c r="G8379">
        <v>8372</v>
      </c>
      <c r="H8379">
        <f t="shared" ca="1" si="215"/>
        <v>-2.8842482843129229E-2</v>
      </c>
    </row>
    <row r="8380" spans="7:8" x14ac:dyDescent="0.3">
      <c r="G8380">
        <v>8373</v>
      </c>
      <c r="H8380">
        <f t="shared" ca="1" si="215"/>
        <v>1.0747757581896035E-2</v>
      </c>
    </row>
    <row r="8381" spans="7:8" x14ac:dyDescent="0.3">
      <c r="G8381">
        <v>8374</v>
      </c>
      <c r="H8381">
        <f t="shared" ca="1" si="215"/>
        <v>-1.903119651799863E-2</v>
      </c>
    </row>
    <row r="8382" spans="7:8" x14ac:dyDescent="0.3">
      <c r="G8382">
        <v>8375</v>
      </c>
      <c r="H8382">
        <f t="shared" ca="1" si="215"/>
        <v>-8.0135073756004774E-2</v>
      </c>
    </row>
    <row r="8383" spans="7:8" x14ac:dyDescent="0.3">
      <c r="G8383">
        <v>8376</v>
      </c>
      <c r="H8383">
        <f t="shared" ca="1" si="215"/>
        <v>-4.3736913137224255E-3</v>
      </c>
    </row>
    <row r="8384" spans="7:8" x14ac:dyDescent="0.3">
      <c r="G8384">
        <v>8377</v>
      </c>
      <c r="H8384">
        <f t="shared" ca="1" si="215"/>
        <v>1.4568272933283867E-3</v>
      </c>
    </row>
    <row r="8385" spans="7:8" x14ac:dyDescent="0.3">
      <c r="G8385">
        <v>8378</v>
      </c>
      <c r="H8385">
        <f t="shared" ca="1" si="215"/>
        <v>2.6418750258599702E-2</v>
      </c>
    </row>
    <row r="8386" spans="7:8" x14ac:dyDescent="0.3">
      <c r="G8386">
        <v>8379</v>
      </c>
      <c r="H8386">
        <f t="shared" ca="1" si="215"/>
        <v>3.8009181252498928E-2</v>
      </c>
    </row>
    <row r="8387" spans="7:8" x14ac:dyDescent="0.3">
      <c r="G8387">
        <v>8380</v>
      </c>
      <c r="H8387">
        <f t="shared" ca="1" si="215"/>
        <v>-5.1137791082488705E-2</v>
      </c>
    </row>
    <row r="8388" spans="7:8" x14ac:dyDescent="0.3">
      <c r="G8388">
        <v>8381</v>
      </c>
      <c r="H8388">
        <f t="shared" ca="1" si="215"/>
        <v>2.6612627849660907E-2</v>
      </c>
    </row>
    <row r="8389" spans="7:8" x14ac:dyDescent="0.3">
      <c r="G8389">
        <v>8382</v>
      </c>
      <c r="H8389">
        <f t="shared" ca="1" si="215"/>
        <v>1.4164058436865374E-2</v>
      </c>
    </row>
    <row r="8390" spans="7:8" x14ac:dyDescent="0.3">
      <c r="G8390">
        <v>8383</v>
      </c>
      <c r="H8390">
        <f t="shared" ca="1" si="215"/>
        <v>-2.3036177915358789E-4</v>
      </c>
    </row>
    <row r="8391" spans="7:8" x14ac:dyDescent="0.3">
      <c r="G8391">
        <v>8384</v>
      </c>
      <c r="H8391">
        <f t="shared" ca="1" si="215"/>
        <v>-2.7714709354356975E-2</v>
      </c>
    </row>
    <row r="8392" spans="7:8" x14ac:dyDescent="0.3">
      <c r="G8392">
        <v>8385</v>
      </c>
      <c r="H8392">
        <f t="shared" ca="1" si="215"/>
        <v>4.0249839517977212E-2</v>
      </c>
    </row>
    <row r="8393" spans="7:8" x14ac:dyDescent="0.3">
      <c r="G8393">
        <v>8386</v>
      </c>
      <c r="H8393">
        <f t="shared" ref="H8393:H8456" ca="1" si="216">_xlfn.NORM.INV(RAND(),N$10,N$11)</f>
        <v>1.8881683427540528E-3</v>
      </c>
    </row>
    <row r="8394" spans="7:8" x14ac:dyDescent="0.3">
      <c r="G8394">
        <v>8387</v>
      </c>
      <c r="H8394">
        <f t="shared" ca="1" si="216"/>
        <v>2.1755870024261822E-2</v>
      </c>
    </row>
    <row r="8395" spans="7:8" x14ac:dyDescent="0.3">
      <c r="G8395">
        <v>8388</v>
      </c>
      <c r="H8395">
        <f t="shared" ca="1" si="216"/>
        <v>2.5260051842224802E-2</v>
      </c>
    </row>
    <row r="8396" spans="7:8" x14ac:dyDescent="0.3">
      <c r="G8396">
        <v>8389</v>
      </c>
      <c r="H8396">
        <f t="shared" ca="1" si="216"/>
        <v>1.8381822058353144E-2</v>
      </c>
    </row>
    <row r="8397" spans="7:8" x14ac:dyDescent="0.3">
      <c r="G8397">
        <v>8390</v>
      </c>
      <c r="H8397">
        <f t="shared" ca="1" si="216"/>
        <v>-2.526864870882391E-2</v>
      </c>
    </row>
    <row r="8398" spans="7:8" x14ac:dyDescent="0.3">
      <c r="G8398">
        <v>8391</v>
      </c>
      <c r="H8398">
        <f t="shared" ca="1" si="216"/>
        <v>4.0672358419303618E-2</v>
      </c>
    </row>
    <row r="8399" spans="7:8" x14ac:dyDescent="0.3">
      <c r="G8399">
        <v>8392</v>
      </c>
      <c r="H8399">
        <f t="shared" ca="1" si="216"/>
        <v>-2.6408000239532578E-3</v>
      </c>
    </row>
    <row r="8400" spans="7:8" x14ac:dyDescent="0.3">
      <c r="G8400">
        <v>8393</v>
      </c>
      <c r="H8400">
        <f t="shared" ca="1" si="216"/>
        <v>5.2666474739644677E-3</v>
      </c>
    </row>
    <row r="8401" spans="7:8" x14ac:dyDescent="0.3">
      <c r="G8401">
        <v>8394</v>
      </c>
      <c r="H8401">
        <f t="shared" ca="1" si="216"/>
        <v>-2.602308378856906E-2</v>
      </c>
    </row>
    <row r="8402" spans="7:8" x14ac:dyDescent="0.3">
      <c r="G8402">
        <v>8395</v>
      </c>
      <c r="H8402">
        <f t="shared" ca="1" si="216"/>
        <v>-1.4548438614994229E-2</v>
      </c>
    </row>
    <row r="8403" spans="7:8" x14ac:dyDescent="0.3">
      <c r="G8403">
        <v>8396</v>
      </c>
      <c r="H8403">
        <f t="shared" ca="1" si="216"/>
        <v>1.5963540928731881E-2</v>
      </c>
    </row>
    <row r="8404" spans="7:8" x14ac:dyDescent="0.3">
      <c r="G8404">
        <v>8397</v>
      </c>
      <c r="H8404">
        <f t="shared" ca="1" si="216"/>
        <v>4.2732688482420726E-2</v>
      </c>
    </row>
    <row r="8405" spans="7:8" x14ac:dyDescent="0.3">
      <c r="G8405">
        <v>8398</v>
      </c>
      <c r="H8405">
        <f t="shared" ca="1" si="216"/>
        <v>-1.8986594954281653E-2</v>
      </c>
    </row>
    <row r="8406" spans="7:8" x14ac:dyDescent="0.3">
      <c r="G8406">
        <v>8399</v>
      </c>
      <c r="H8406">
        <f t="shared" ca="1" si="216"/>
        <v>1.116585183142731E-2</v>
      </c>
    </row>
    <row r="8407" spans="7:8" x14ac:dyDescent="0.3">
      <c r="G8407">
        <v>8400</v>
      </c>
      <c r="H8407">
        <f t="shared" ca="1" si="216"/>
        <v>-1.8581510962683633E-2</v>
      </c>
    </row>
    <row r="8408" spans="7:8" x14ac:dyDescent="0.3">
      <c r="G8408">
        <v>8401</v>
      </c>
      <c r="H8408">
        <f t="shared" ca="1" si="216"/>
        <v>-1.7669263994467655E-2</v>
      </c>
    </row>
    <row r="8409" spans="7:8" x14ac:dyDescent="0.3">
      <c r="G8409">
        <v>8402</v>
      </c>
      <c r="H8409">
        <f t="shared" ca="1" si="216"/>
        <v>5.3514949170866133E-3</v>
      </c>
    </row>
    <row r="8410" spans="7:8" x14ac:dyDescent="0.3">
      <c r="G8410">
        <v>8403</v>
      </c>
      <c r="H8410">
        <f t="shared" ca="1" si="216"/>
        <v>-2.2488133514498515E-3</v>
      </c>
    </row>
    <row r="8411" spans="7:8" x14ac:dyDescent="0.3">
      <c r="G8411">
        <v>8404</v>
      </c>
      <c r="H8411">
        <f t="shared" ca="1" si="216"/>
        <v>-2.3876037155937148E-2</v>
      </c>
    </row>
    <row r="8412" spans="7:8" x14ac:dyDescent="0.3">
      <c r="G8412">
        <v>8405</v>
      </c>
      <c r="H8412">
        <f t="shared" ca="1" si="216"/>
        <v>-4.3638878229860225E-3</v>
      </c>
    </row>
    <row r="8413" spans="7:8" x14ac:dyDescent="0.3">
      <c r="G8413">
        <v>8406</v>
      </c>
      <c r="H8413">
        <f t="shared" ca="1" si="216"/>
        <v>-6.4321233589089517E-4</v>
      </c>
    </row>
    <row r="8414" spans="7:8" x14ac:dyDescent="0.3">
      <c r="G8414">
        <v>8407</v>
      </c>
      <c r="H8414">
        <f t="shared" ca="1" si="216"/>
        <v>4.7964660894734251E-2</v>
      </c>
    </row>
    <row r="8415" spans="7:8" x14ac:dyDescent="0.3">
      <c r="G8415">
        <v>8408</v>
      </c>
      <c r="H8415">
        <f t="shared" ca="1" si="216"/>
        <v>1.1033290145953081E-2</v>
      </c>
    </row>
    <row r="8416" spans="7:8" x14ac:dyDescent="0.3">
      <c r="G8416">
        <v>8409</v>
      </c>
      <c r="H8416">
        <f t="shared" ca="1" si="216"/>
        <v>3.4312585578859696E-2</v>
      </c>
    </row>
    <row r="8417" spans="7:8" x14ac:dyDescent="0.3">
      <c r="G8417">
        <v>8410</v>
      </c>
      <c r="H8417">
        <f t="shared" ca="1" si="216"/>
        <v>-4.529353214406124E-2</v>
      </c>
    </row>
    <row r="8418" spans="7:8" x14ac:dyDescent="0.3">
      <c r="G8418">
        <v>8411</v>
      </c>
      <c r="H8418">
        <f t="shared" ca="1" si="216"/>
        <v>-2.8941449173704697E-2</v>
      </c>
    </row>
    <row r="8419" spans="7:8" x14ac:dyDescent="0.3">
      <c r="G8419">
        <v>8412</v>
      </c>
      <c r="H8419">
        <f t="shared" ca="1" si="216"/>
        <v>1.9902719625133035E-2</v>
      </c>
    </row>
    <row r="8420" spans="7:8" x14ac:dyDescent="0.3">
      <c r="G8420">
        <v>8413</v>
      </c>
      <c r="H8420">
        <f t="shared" ca="1" si="216"/>
        <v>-3.4451575178532083E-2</v>
      </c>
    </row>
    <row r="8421" spans="7:8" x14ac:dyDescent="0.3">
      <c r="G8421">
        <v>8414</v>
      </c>
      <c r="H8421">
        <f t="shared" ca="1" si="216"/>
        <v>-1.9538507881240517E-3</v>
      </c>
    </row>
    <row r="8422" spans="7:8" x14ac:dyDescent="0.3">
      <c r="G8422">
        <v>8415</v>
      </c>
      <c r="H8422">
        <f t="shared" ca="1" si="216"/>
        <v>1.1073256203822449E-2</v>
      </c>
    </row>
    <row r="8423" spans="7:8" x14ac:dyDescent="0.3">
      <c r="G8423">
        <v>8416</v>
      </c>
      <c r="H8423">
        <f t="shared" ca="1" si="216"/>
        <v>-1.9139624996475868E-2</v>
      </c>
    </row>
    <row r="8424" spans="7:8" x14ac:dyDescent="0.3">
      <c r="G8424">
        <v>8417</v>
      </c>
      <c r="H8424">
        <f t="shared" ca="1" si="216"/>
        <v>7.0994857098750468E-3</v>
      </c>
    </row>
    <row r="8425" spans="7:8" x14ac:dyDescent="0.3">
      <c r="G8425">
        <v>8418</v>
      </c>
      <c r="H8425">
        <f t="shared" ca="1" si="216"/>
        <v>-1.6883825330149801E-2</v>
      </c>
    </row>
    <row r="8426" spans="7:8" x14ac:dyDescent="0.3">
      <c r="G8426">
        <v>8419</v>
      </c>
      <c r="H8426">
        <f t="shared" ca="1" si="216"/>
        <v>-4.2630099862374544E-3</v>
      </c>
    </row>
    <row r="8427" spans="7:8" x14ac:dyDescent="0.3">
      <c r="G8427">
        <v>8420</v>
      </c>
      <c r="H8427">
        <f t="shared" ca="1" si="216"/>
        <v>-4.2776241938518977E-2</v>
      </c>
    </row>
    <row r="8428" spans="7:8" x14ac:dyDescent="0.3">
      <c r="G8428">
        <v>8421</v>
      </c>
      <c r="H8428">
        <f t="shared" ca="1" si="216"/>
        <v>1.0811538001651938E-2</v>
      </c>
    </row>
    <row r="8429" spans="7:8" x14ac:dyDescent="0.3">
      <c r="G8429">
        <v>8422</v>
      </c>
      <c r="H8429">
        <f t="shared" ca="1" si="216"/>
        <v>-3.473062597294109E-2</v>
      </c>
    </row>
    <row r="8430" spans="7:8" x14ac:dyDescent="0.3">
      <c r="G8430">
        <v>8423</v>
      </c>
      <c r="H8430">
        <f t="shared" ca="1" si="216"/>
        <v>2.6922087363626772E-3</v>
      </c>
    </row>
    <row r="8431" spans="7:8" x14ac:dyDescent="0.3">
      <c r="G8431">
        <v>8424</v>
      </c>
      <c r="H8431">
        <f t="shared" ca="1" si="216"/>
        <v>3.6624354182204864E-3</v>
      </c>
    </row>
    <row r="8432" spans="7:8" x14ac:dyDescent="0.3">
      <c r="G8432">
        <v>8425</v>
      </c>
      <c r="H8432">
        <f t="shared" ca="1" si="216"/>
        <v>2.8166518778366869E-2</v>
      </c>
    </row>
    <row r="8433" spans="7:8" x14ac:dyDescent="0.3">
      <c r="G8433">
        <v>8426</v>
      </c>
      <c r="H8433">
        <f t="shared" ca="1" si="216"/>
        <v>-6.5646546614815974E-3</v>
      </c>
    </row>
    <row r="8434" spans="7:8" x14ac:dyDescent="0.3">
      <c r="G8434">
        <v>8427</v>
      </c>
      <c r="H8434">
        <f t="shared" ca="1" si="216"/>
        <v>-3.0080909555844661E-2</v>
      </c>
    </row>
    <row r="8435" spans="7:8" x14ac:dyDescent="0.3">
      <c r="G8435">
        <v>8428</v>
      </c>
      <c r="H8435">
        <f t="shared" ca="1" si="216"/>
        <v>-2.9234098935807785E-2</v>
      </c>
    </row>
    <row r="8436" spans="7:8" x14ac:dyDescent="0.3">
      <c r="G8436">
        <v>8429</v>
      </c>
      <c r="H8436">
        <f t="shared" ca="1" si="216"/>
        <v>-2.7124064924848097E-2</v>
      </c>
    </row>
    <row r="8437" spans="7:8" x14ac:dyDescent="0.3">
      <c r="G8437">
        <v>8430</v>
      </c>
      <c r="H8437">
        <f t="shared" ca="1" si="216"/>
        <v>-2.1361454090288449E-2</v>
      </c>
    </row>
    <row r="8438" spans="7:8" x14ac:dyDescent="0.3">
      <c r="G8438">
        <v>8431</v>
      </c>
      <c r="H8438">
        <f t="shared" ca="1" si="216"/>
        <v>-5.6445897306511304E-2</v>
      </c>
    </row>
    <row r="8439" spans="7:8" x14ac:dyDescent="0.3">
      <c r="G8439">
        <v>8432</v>
      </c>
      <c r="H8439">
        <f t="shared" ca="1" si="216"/>
        <v>1.8667978541977596E-2</v>
      </c>
    </row>
    <row r="8440" spans="7:8" x14ac:dyDescent="0.3">
      <c r="G8440">
        <v>8433</v>
      </c>
      <c r="H8440">
        <f t="shared" ca="1" si="216"/>
        <v>1.9603513052593138E-2</v>
      </c>
    </row>
    <row r="8441" spans="7:8" x14ac:dyDescent="0.3">
      <c r="G8441">
        <v>8434</v>
      </c>
      <c r="H8441">
        <f t="shared" ca="1" si="216"/>
        <v>-1.750278365891517E-2</v>
      </c>
    </row>
    <row r="8442" spans="7:8" x14ac:dyDescent="0.3">
      <c r="G8442">
        <v>8435</v>
      </c>
      <c r="H8442">
        <f t="shared" ca="1" si="216"/>
        <v>1.7752771555219048E-2</v>
      </c>
    </row>
    <row r="8443" spans="7:8" x14ac:dyDescent="0.3">
      <c r="G8443">
        <v>8436</v>
      </c>
      <c r="H8443">
        <f t="shared" ca="1" si="216"/>
        <v>-3.8781114780485168E-2</v>
      </c>
    </row>
    <row r="8444" spans="7:8" x14ac:dyDescent="0.3">
      <c r="G8444">
        <v>8437</v>
      </c>
      <c r="H8444">
        <f t="shared" ca="1" si="216"/>
        <v>6.2624165761322001E-2</v>
      </c>
    </row>
    <row r="8445" spans="7:8" x14ac:dyDescent="0.3">
      <c r="G8445">
        <v>8438</v>
      </c>
      <c r="H8445">
        <f t="shared" ca="1" si="216"/>
        <v>-1.6049207544099584E-2</v>
      </c>
    </row>
    <row r="8446" spans="7:8" x14ac:dyDescent="0.3">
      <c r="G8446">
        <v>8439</v>
      </c>
      <c r="H8446">
        <f t="shared" ca="1" si="216"/>
        <v>3.1308932044831532E-2</v>
      </c>
    </row>
    <row r="8447" spans="7:8" x14ac:dyDescent="0.3">
      <c r="G8447">
        <v>8440</v>
      </c>
      <c r="H8447">
        <f t="shared" ca="1" si="216"/>
        <v>-1.7121266739847443E-2</v>
      </c>
    </row>
    <row r="8448" spans="7:8" x14ac:dyDescent="0.3">
      <c r="G8448">
        <v>8441</v>
      </c>
      <c r="H8448">
        <f t="shared" ca="1" si="216"/>
        <v>1.0429437993223527E-2</v>
      </c>
    </row>
    <row r="8449" spans="7:8" x14ac:dyDescent="0.3">
      <c r="G8449">
        <v>8442</v>
      </c>
      <c r="H8449">
        <f t="shared" ca="1" si="216"/>
        <v>-4.3772869084008764E-3</v>
      </c>
    </row>
    <row r="8450" spans="7:8" x14ac:dyDescent="0.3">
      <c r="G8450">
        <v>8443</v>
      </c>
      <c r="H8450">
        <f t="shared" ca="1" si="216"/>
        <v>-9.3913646095546421E-3</v>
      </c>
    </row>
    <row r="8451" spans="7:8" x14ac:dyDescent="0.3">
      <c r="G8451">
        <v>8444</v>
      </c>
      <c r="H8451">
        <f t="shared" ca="1" si="216"/>
        <v>-2.9261362410112866E-2</v>
      </c>
    </row>
    <row r="8452" spans="7:8" x14ac:dyDescent="0.3">
      <c r="G8452">
        <v>8445</v>
      </c>
      <c r="H8452">
        <f t="shared" ca="1" si="216"/>
        <v>1.8722145332087797E-3</v>
      </c>
    </row>
    <row r="8453" spans="7:8" x14ac:dyDescent="0.3">
      <c r="G8453">
        <v>8446</v>
      </c>
      <c r="H8453">
        <f t="shared" ca="1" si="216"/>
        <v>1.0202642992092146E-2</v>
      </c>
    </row>
    <row r="8454" spans="7:8" x14ac:dyDescent="0.3">
      <c r="G8454">
        <v>8447</v>
      </c>
      <c r="H8454">
        <f t="shared" ca="1" si="216"/>
        <v>-7.2329036784635004E-3</v>
      </c>
    </row>
    <row r="8455" spans="7:8" x14ac:dyDescent="0.3">
      <c r="G8455">
        <v>8448</v>
      </c>
      <c r="H8455">
        <f t="shared" ca="1" si="216"/>
        <v>-2.5513716452211562E-2</v>
      </c>
    </row>
    <row r="8456" spans="7:8" x14ac:dyDescent="0.3">
      <c r="G8456">
        <v>8449</v>
      </c>
      <c r="H8456">
        <f t="shared" ca="1" si="216"/>
        <v>2.5866555522639292E-2</v>
      </c>
    </row>
    <row r="8457" spans="7:8" x14ac:dyDescent="0.3">
      <c r="G8457">
        <v>8450</v>
      </c>
      <c r="H8457">
        <f t="shared" ref="H8457:H8520" ca="1" si="217">_xlfn.NORM.INV(RAND(),N$10,N$11)</f>
        <v>-3.9796607356895721E-3</v>
      </c>
    </row>
    <row r="8458" spans="7:8" x14ac:dyDescent="0.3">
      <c r="G8458">
        <v>8451</v>
      </c>
      <c r="H8458">
        <f t="shared" ca="1" si="217"/>
        <v>4.702844686836803E-3</v>
      </c>
    </row>
    <row r="8459" spans="7:8" x14ac:dyDescent="0.3">
      <c r="G8459">
        <v>8452</v>
      </c>
      <c r="H8459">
        <f t="shared" ca="1" si="217"/>
        <v>-5.793435391304667E-3</v>
      </c>
    </row>
    <row r="8460" spans="7:8" x14ac:dyDescent="0.3">
      <c r="G8460">
        <v>8453</v>
      </c>
      <c r="H8460">
        <f t="shared" ca="1" si="217"/>
        <v>-9.8155268881382346E-3</v>
      </c>
    </row>
    <row r="8461" spans="7:8" x14ac:dyDescent="0.3">
      <c r="G8461">
        <v>8454</v>
      </c>
      <c r="H8461">
        <f t="shared" ca="1" si="217"/>
        <v>1.2946266061014785E-2</v>
      </c>
    </row>
    <row r="8462" spans="7:8" x14ac:dyDescent="0.3">
      <c r="G8462">
        <v>8455</v>
      </c>
      <c r="H8462">
        <f t="shared" ca="1" si="217"/>
        <v>-2.6767410935647697E-2</v>
      </c>
    </row>
    <row r="8463" spans="7:8" x14ac:dyDescent="0.3">
      <c r="G8463">
        <v>8456</v>
      </c>
      <c r="H8463">
        <f t="shared" ca="1" si="217"/>
        <v>5.6089699298516267E-2</v>
      </c>
    </row>
    <row r="8464" spans="7:8" x14ac:dyDescent="0.3">
      <c r="G8464">
        <v>8457</v>
      </c>
      <c r="H8464">
        <f t="shared" ca="1" si="217"/>
        <v>1.1634331607276113E-2</v>
      </c>
    </row>
    <row r="8465" spans="7:8" x14ac:dyDescent="0.3">
      <c r="G8465">
        <v>8458</v>
      </c>
      <c r="H8465">
        <f t="shared" ca="1" si="217"/>
        <v>2.1670811275063318E-3</v>
      </c>
    </row>
    <row r="8466" spans="7:8" x14ac:dyDescent="0.3">
      <c r="G8466">
        <v>8459</v>
      </c>
      <c r="H8466">
        <f t="shared" ca="1" si="217"/>
        <v>1.9172868207615136E-2</v>
      </c>
    </row>
    <row r="8467" spans="7:8" x14ac:dyDescent="0.3">
      <c r="G8467">
        <v>8460</v>
      </c>
      <c r="H8467">
        <f t="shared" ca="1" si="217"/>
        <v>-2.0174812746857312E-2</v>
      </c>
    </row>
    <row r="8468" spans="7:8" x14ac:dyDescent="0.3">
      <c r="G8468">
        <v>8461</v>
      </c>
      <c r="H8468">
        <f t="shared" ca="1" si="217"/>
        <v>-2.6044646034533103E-2</v>
      </c>
    </row>
    <row r="8469" spans="7:8" x14ac:dyDescent="0.3">
      <c r="G8469">
        <v>8462</v>
      </c>
      <c r="H8469">
        <f t="shared" ca="1" si="217"/>
        <v>-3.0516535361711731E-3</v>
      </c>
    </row>
    <row r="8470" spans="7:8" x14ac:dyDescent="0.3">
      <c r="G8470">
        <v>8463</v>
      </c>
      <c r="H8470">
        <f t="shared" ca="1" si="217"/>
        <v>-1.3903507181909355E-2</v>
      </c>
    </row>
    <row r="8471" spans="7:8" x14ac:dyDescent="0.3">
      <c r="G8471">
        <v>8464</v>
      </c>
      <c r="H8471">
        <f t="shared" ca="1" si="217"/>
        <v>4.2319699352109741E-3</v>
      </c>
    </row>
    <row r="8472" spans="7:8" x14ac:dyDescent="0.3">
      <c r="G8472">
        <v>8465</v>
      </c>
      <c r="H8472">
        <f t="shared" ca="1" si="217"/>
        <v>2.2856563596130313E-3</v>
      </c>
    </row>
    <row r="8473" spans="7:8" x14ac:dyDescent="0.3">
      <c r="G8473">
        <v>8466</v>
      </c>
      <c r="H8473">
        <f t="shared" ca="1" si="217"/>
        <v>3.91742142609316E-4</v>
      </c>
    </row>
    <row r="8474" spans="7:8" x14ac:dyDescent="0.3">
      <c r="G8474">
        <v>8467</v>
      </c>
      <c r="H8474">
        <f t="shared" ca="1" si="217"/>
        <v>3.7111525343106321E-2</v>
      </c>
    </row>
    <row r="8475" spans="7:8" x14ac:dyDescent="0.3">
      <c r="G8475">
        <v>8468</v>
      </c>
      <c r="H8475">
        <f t="shared" ca="1" si="217"/>
        <v>-1.4865630922617695E-2</v>
      </c>
    </row>
    <row r="8476" spans="7:8" x14ac:dyDescent="0.3">
      <c r="G8476">
        <v>8469</v>
      </c>
      <c r="H8476">
        <f t="shared" ca="1" si="217"/>
        <v>-3.5545150984720428E-2</v>
      </c>
    </row>
    <row r="8477" spans="7:8" x14ac:dyDescent="0.3">
      <c r="G8477">
        <v>8470</v>
      </c>
      <c r="H8477">
        <f t="shared" ca="1" si="217"/>
        <v>-4.0899223489037705E-2</v>
      </c>
    </row>
    <row r="8478" spans="7:8" x14ac:dyDescent="0.3">
      <c r="G8478">
        <v>8471</v>
      </c>
      <c r="H8478">
        <f t="shared" ca="1" si="217"/>
        <v>3.4200486152056515E-2</v>
      </c>
    </row>
    <row r="8479" spans="7:8" x14ac:dyDescent="0.3">
      <c r="G8479">
        <v>8472</v>
      </c>
      <c r="H8479">
        <f t="shared" ca="1" si="217"/>
        <v>1.5561633654203742E-2</v>
      </c>
    </row>
    <row r="8480" spans="7:8" x14ac:dyDescent="0.3">
      <c r="G8480">
        <v>8473</v>
      </c>
      <c r="H8480">
        <f t="shared" ca="1" si="217"/>
        <v>-1.5914608631313013E-2</v>
      </c>
    </row>
    <row r="8481" spans="7:8" x14ac:dyDescent="0.3">
      <c r="G8481">
        <v>8474</v>
      </c>
      <c r="H8481">
        <f t="shared" ca="1" si="217"/>
        <v>-1.9797501440272239E-3</v>
      </c>
    </row>
    <row r="8482" spans="7:8" x14ac:dyDescent="0.3">
      <c r="G8482">
        <v>8475</v>
      </c>
      <c r="H8482">
        <f t="shared" ca="1" si="217"/>
        <v>6.2742357688318914E-2</v>
      </c>
    </row>
    <row r="8483" spans="7:8" x14ac:dyDescent="0.3">
      <c r="G8483">
        <v>8476</v>
      </c>
      <c r="H8483">
        <f t="shared" ca="1" si="217"/>
        <v>4.2398154009394753E-3</v>
      </c>
    </row>
    <row r="8484" spans="7:8" x14ac:dyDescent="0.3">
      <c r="G8484">
        <v>8477</v>
      </c>
      <c r="H8484">
        <f t="shared" ca="1" si="217"/>
        <v>-4.0792908489191296E-3</v>
      </c>
    </row>
    <row r="8485" spans="7:8" x14ac:dyDescent="0.3">
      <c r="G8485">
        <v>8478</v>
      </c>
      <c r="H8485">
        <f t="shared" ca="1" si="217"/>
        <v>1.9420694212789323E-2</v>
      </c>
    </row>
    <row r="8486" spans="7:8" x14ac:dyDescent="0.3">
      <c r="G8486">
        <v>8479</v>
      </c>
      <c r="H8486">
        <f t="shared" ca="1" si="217"/>
        <v>5.1016416756049458E-3</v>
      </c>
    </row>
    <row r="8487" spans="7:8" x14ac:dyDescent="0.3">
      <c r="G8487">
        <v>8480</v>
      </c>
      <c r="H8487">
        <f t="shared" ca="1" si="217"/>
        <v>-7.844901074998592E-3</v>
      </c>
    </row>
    <row r="8488" spans="7:8" x14ac:dyDescent="0.3">
      <c r="G8488">
        <v>8481</v>
      </c>
      <c r="H8488">
        <f t="shared" ca="1" si="217"/>
        <v>1.286468094177021E-2</v>
      </c>
    </row>
    <row r="8489" spans="7:8" x14ac:dyDescent="0.3">
      <c r="G8489">
        <v>8482</v>
      </c>
      <c r="H8489">
        <f t="shared" ca="1" si="217"/>
        <v>-3.2038855880880894E-2</v>
      </c>
    </row>
    <row r="8490" spans="7:8" x14ac:dyDescent="0.3">
      <c r="G8490">
        <v>8483</v>
      </c>
      <c r="H8490">
        <f t="shared" ca="1" si="217"/>
        <v>1.3890451584635088E-2</v>
      </c>
    </row>
    <row r="8491" spans="7:8" x14ac:dyDescent="0.3">
      <c r="G8491">
        <v>8484</v>
      </c>
      <c r="H8491">
        <f t="shared" ca="1" si="217"/>
        <v>2.2037494806217344E-2</v>
      </c>
    </row>
    <row r="8492" spans="7:8" x14ac:dyDescent="0.3">
      <c r="G8492">
        <v>8485</v>
      </c>
      <c r="H8492">
        <f t="shared" ca="1" si="217"/>
        <v>-1.453733615223702E-2</v>
      </c>
    </row>
    <row r="8493" spans="7:8" x14ac:dyDescent="0.3">
      <c r="G8493">
        <v>8486</v>
      </c>
      <c r="H8493">
        <f t="shared" ca="1" si="217"/>
        <v>6.9737157288005244E-3</v>
      </c>
    </row>
    <row r="8494" spans="7:8" x14ac:dyDescent="0.3">
      <c r="G8494">
        <v>8487</v>
      </c>
      <c r="H8494">
        <f t="shared" ca="1" si="217"/>
        <v>2.0419074747040841E-5</v>
      </c>
    </row>
    <row r="8495" spans="7:8" x14ac:dyDescent="0.3">
      <c r="G8495">
        <v>8488</v>
      </c>
      <c r="H8495">
        <f t="shared" ca="1" si="217"/>
        <v>1.6240809576515698E-2</v>
      </c>
    </row>
    <row r="8496" spans="7:8" x14ac:dyDescent="0.3">
      <c r="G8496">
        <v>8489</v>
      </c>
      <c r="H8496">
        <f t="shared" ca="1" si="217"/>
        <v>9.3143610127447984E-3</v>
      </c>
    </row>
    <row r="8497" spans="7:8" x14ac:dyDescent="0.3">
      <c r="G8497">
        <v>8490</v>
      </c>
      <c r="H8497">
        <f t="shared" ca="1" si="217"/>
        <v>1.2435577149697598E-2</v>
      </c>
    </row>
    <row r="8498" spans="7:8" x14ac:dyDescent="0.3">
      <c r="G8498">
        <v>8491</v>
      </c>
      <c r="H8498">
        <f t="shared" ca="1" si="217"/>
        <v>-1.4791809300442198E-2</v>
      </c>
    </row>
    <row r="8499" spans="7:8" x14ac:dyDescent="0.3">
      <c r="G8499">
        <v>8492</v>
      </c>
      <c r="H8499">
        <f t="shared" ca="1" si="217"/>
        <v>-3.8497980714104381E-2</v>
      </c>
    </row>
    <row r="8500" spans="7:8" x14ac:dyDescent="0.3">
      <c r="G8500">
        <v>8493</v>
      </c>
      <c r="H8500">
        <f t="shared" ca="1" si="217"/>
        <v>4.9942933520625123E-3</v>
      </c>
    </row>
    <row r="8501" spans="7:8" x14ac:dyDescent="0.3">
      <c r="G8501">
        <v>8494</v>
      </c>
      <c r="H8501">
        <f t="shared" ca="1" si="217"/>
        <v>-1.2452456221497179E-2</v>
      </c>
    </row>
    <row r="8502" spans="7:8" x14ac:dyDescent="0.3">
      <c r="G8502">
        <v>8495</v>
      </c>
      <c r="H8502">
        <f t="shared" ca="1" si="217"/>
        <v>1.6235342393656458E-2</v>
      </c>
    </row>
    <row r="8503" spans="7:8" x14ac:dyDescent="0.3">
      <c r="G8503">
        <v>8496</v>
      </c>
      <c r="H8503">
        <f t="shared" ca="1" si="217"/>
        <v>-3.2176436072838994E-2</v>
      </c>
    </row>
    <row r="8504" spans="7:8" x14ac:dyDescent="0.3">
      <c r="G8504">
        <v>8497</v>
      </c>
      <c r="H8504">
        <f t="shared" ca="1" si="217"/>
        <v>-3.2184867754114131E-2</v>
      </c>
    </row>
    <row r="8505" spans="7:8" x14ac:dyDescent="0.3">
      <c r="G8505">
        <v>8498</v>
      </c>
      <c r="H8505">
        <f t="shared" ca="1" si="217"/>
        <v>-4.4691239918278232E-2</v>
      </c>
    </row>
    <row r="8506" spans="7:8" x14ac:dyDescent="0.3">
      <c r="G8506">
        <v>8499</v>
      </c>
      <c r="H8506">
        <f t="shared" ca="1" si="217"/>
        <v>1.5373254145394144E-2</v>
      </c>
    </row>
    <row r="8507" spans="7:8" x14ac:dyDescent="0.3">
      <c r="G8507">
        <v>8500</v>
      </c>
      <c r="H8507">
        <f t="shared" ca="1" si="217"/>
        <v>1.3733776037600842E-2</v>
      </c>
    </row>
    <row r="8508" spans="7:8" x14ac:dyDescent="0.3">
      <c r="G8508">
        <v>8501</v>
      </c>
      <c r="H8508">
        <f t="shared" ca="1" si="217"/>
        <v>-4.9143325347985725E-2</v>
      </c>
    </row>
    <row r="8509" spans="7:8" x14ac:dyDescent="0.3">
      <c r="G8509">
        <v>8502</v>
      </c>
      <c r="H8509">
        <f t="shared" ca="1" si="217"/>
        <v>-2.2187322076784199E-2</v>
      </c>
    </row>
    <row r="8510" spans="7:8" x14ac:dyDescent="0.3">
      <c r="G8510">
        <v>8503</v>
      </c>
      <c r="H8510">
        <f t="shared" ca="1" si="217"/>
        <v>-1.039531324602579E-2</v>
      </c>
    </row>
    <row r="8511" spans="7:8" x14ac:dyDescent="0.3">
      <c r="G8511">
        <v>8504</v>
      </c>
      <c r="H8511">
        <f t="shared" ca="1" si="217"/>
        <v>1.6169338978643585E-3</v>
      </c>
    </row>
    <row r="8512" spans="7:8" x14ac:dyDescent="0.3">
      <c r="G8512">
        <v>8505</v>
      </c>
      <c r="H8512">
        <f t="shared" ca="1" si="217"/>
        <v>-8.8346136833906269E-3</v>
      </c>
    </row>
    <row r="8513" spans="7:8" x14ac:dyDescent="0.3">
      <c r="G8513">
        <v>8506</v>
      </c>
      <c r="H8513">
        <f t="shared" ca="1" si="217"/>
        <v>1.3162078250104629E-2</v>
      </c>
    </row>
    <row r="8514" spans="7:8" x14ac:dyDescent="0.3">
      <c r="G8514">
        <v>8507</v>
      </c>
      <c r="H8514">
        <f t="shared" ca="1" si="217"/>
        <v>5.2271647748490758E-3</v>
      </c>
    </row>
    <row r="8515" spans="7:8" x14ac:dyDescent="0.3">
      <c r="G8515">
        <v>8508</v>
      </c>
      <c r="H8515">
        <f t="shared" ca="1" si="217"/>
        <v>-1.662968129822431E-2</v>
      </c>
    </row>
    <row r="8516" spans="7:8" x14ac:dyDescent="0.3">
      <c r="G8516">
        <v>8509</v>
      </c>
      <c r="H8516">
        <f t="shared" ca="1" si="217"/>
        <v>1.7000306988012793E-2</v>
      </c>
    </row>
    <row r="8517" spans="7:8" x14ac:dyDescent="0.3">
      <c r="G8517">
        <v>8510</v>
      </c>
      <c r="H8517">
        <f t="shared" ca="1" si="217"/>
        <v>-4.4552404704747113E-3</v>
      </c>
    </row>
    <row r="8518" spans="7:8" x14ac:dyDescent="0.3">
      <c r="G8518">
        <v>8511</v>
      </c>
      <c r="H8518">
        <f t="shared" ca="1" si="217"/>
        <v>1.2051302896822508E-2</v>
      </c>
    </row>
    <row r="8519" spans="7:8" x14ac:dyDescent="0.3">
      <c r="G8519">
        <v>8512</v>
      </c>
      <c r="H8519">
        <f t="shared" ca="1" si="217"/>
        <v>-1.1944687201867971E-3</v>
      </c>
    </row>
    <row r="8520" spans="7:8" x14ac:dyDescent="0.3">
      <c r="G8520">
        <v>8513</v>
      </c>
      <c r="H8520">
        <f t="shared" ca="1" si="217"/>
        <v>-7.4382445453468607E-3</v>
      </c>
    </row>
    <row r="8521" spans="7:8" x14ac:dyDescent="0.3">
      <c r="G8521">
        <v>8514</v>
      </c>
      <c r="H8521">
        <f t="shared" ref="H8521:H8584" ca="1" si="218">_xlfn.NORM.INV(RAND(),N$10,N$11)</f>
        <v>-1.0019212377791145E-2</v>
      </c>
    </row>
    <row r="8522" spans="7:8" x14ac:dyDescent="0.3">
      <c r="G8522">
        <v>8515</v>
      </c>
      <c r="H8522">
        <f t="shared" ca="1" si="218"/>
        <v>-1.4795863561268295E-2</v>
      </c>
    </row>
    <row r="8523" spans="7:8" x14ac:dyDescent="0.3">
      <c r="G8523">
        <v>8516</v>
      </c>
      <c r="H8523">
        <f t="shared" ca="1" si="218"/>
        <v>3.1453986380178364E-2</v>
      </c>
    </row>
    <row r="8524" spans="7:8" x14ac:dyDescent="0.3">
      <c r="G8524">
        <v>8517</v>
      </c>
      <c r="H8524">
        <f t="shared" ca="1" si="218"/>
        <v>3.0445775760021949E-4</v>
      </c>
    </row>
    <row r="8525" spans="7:8" x14ac:dyDescent="0.3">
      <c r="G8525">
        <v>8518</v>
      </c>
      <c r="H8525">
        <f t="shared" ca="1" si="218"/>
        <v>-6.8100958140586343E-3</v>
      </c>
    </row>
    <row r="8526" spans="7:8" x14ac:dyDescent="0.3">
      <c r="G8526">
        <v>8519</v>
      </c>
      <c r="H8526">
        <f t="shared" ca="1" si="218"/>
        <v>-7.7670302505296789E-3</v>
      </c>
    </row>
    <row r="8527" spans="7:8" x14ac:dyDescent="0.3">
      <c r="G8527">
        <v>8520</v>
      </c>
      <c r="H8527">
        <f t="shared" ca="1" si="218"/>
        <v>-3.7745147108110957E-2</v>
      </c>
    </row>
    <row r="8528" spans="7:8" x14ac:dyDescent="0.3">
      <c r="G8528">
        <v>8521</v>
      </c>
      <c r="H8528">
        <f t="shared" ca="1" si="218"/>
        <v>4.6735326276366835E-4</v>
      </c>
    </row>
    <row r="8529" spans="7:8" x14ac:dyDescent="0.3">
      <c r="G8529">
        <v>8522</v>
      </c>
      <c r="H8529">
        <f t="shared" ca="1" si="218"/>
        <v>1.5685443788433017E-2</v>
      </c>
    </row>
    <row r="8530" spans="7:8" x14ac:dyDescent="0.3">
      <c r="G8530">
        <v>8523</v>
      </c>
      <c r="H8530">
        <f t="shared" ca="1" si="218"/>
        <v>2.8396175571315282E-2</v>
      </c>
    </row>
    <row r="8531" spans="7:8" x14ac:dyDescent="0.3">
      <c r="G8531">
        <v>8524</v>
      </c>
      <c r="H8531">
        <f t="shared" ca="1" si="218"/>
        <v>3.4644497797586389E-2</v>
      </c>
    </row>
    <row r="8532" spans="7:8" x14ac:dyDescent="0.3">
      <c r="G8532">
        <v>8525</v>
      </c>
      <c r="H8532">
        <f t="shared" ca="1" si="218"/>
        <v>-2.7661975188325368E-2</v>
      </c>
    </row>
    <row r="8533" spans="7:8" x14ac:dyDescent="0.3">
      <c r="G8533">
        <v>8526</v>
      </c>
      <c r="H8533">
        <f t="shared" ca="1" si="218"/>
        <v>1.7726684555339191E-2</v>
      </c>
    </row>
    <row r="8534" spans="7:8" x14ac:dyDescent="0.3">
      <c r="G8534">
        <v>8527</v>
      </c>
      <c r="H8534">
        <f t="shared" ca="1" si="218"/>
        <v>1.4449999798757125E-2</v>
      </c>
    </row>
    <row r="8535" spans="7:8" x14ac:dyDescent="0.3">
      <c r="G8535">
        <v>8528</v>
      </c>
      <c r="H8535">
        <f t="shared" ca="1" si="218"/>
        <v>1.927401452201085E-2</v>
      </c>
    </row>
    <row r="8536" spans="7:8" x14ac:dyDescent="0.3">
      <c r="G8536">
        <v>8529</v>
      </c>
      <c r="H8536">
        <f t="shared" ca="1" si="218"/>
        <v>-2.3559247379640252E-2</v>
      </c>
    </row>
    <row r="8537" spans="7:8" x14ac:dyDescent="0.3">
      <c r="G8537">
        <v>8530</v>
      </c>
      <c r="H8537">
        <f t="shared" ca="1" si="218"/>
        <v>1.852012330181373E-2</v>
      </c>
    </row>
    <row r="8538" spans="7:8" x14ac:dyDescent="0.3">
      <c r="G8538">
        <v>8531</v>
      </c>
      <c r="H8538">
        <f t="shared" ca="1" si="218"/>
        <v>-2.3025795265521704E-2</v>
      </c>
    </row>
    <row r="8539" spans="7:8" x14ac:dyDescent="0.3">
      <c r="G8539">
        <v>8532</v>
      </c>
      <c r="H8539">
        <f t="shared" ca="1" si="218"/>
        <v>6.7699081648970553E-4</v>
      </c>
    </row>
    <row r="8540" spans="7:8" x14ac:dyDescent="0.3">
      <c r="G8540">
        <v>8533</v>
      </c>
      <c r="H8540">
        <f t="shared" ca="1" si="218"/>
        <v>9.4641877391807676E-3</v>
      </c>
    </row>
    <row r="8541" spans="7:8" x14ac:dyDescent="0.3">
      <c r="G8541">
        <v>8534</v>
      </c>
      <c r="H8541">
        <f t="shared" ca="1" si="218"/>
        <v>-2.6110730008416395E-2</v>
      </c>
    </row>
    <row r="8542" spans="7:8" x14ac:dyDescent="0.3">
      <c r="G8542">
        <v>8535</v>
      </c>
      <c r="H8542">
        <f t="shared" ca="1" si="218"/>
        <v>1.4186353824573936E-2</v>
      </c>
    </row>
    <row r="8543" spans="7:8" x14ac:dyDescent="0.3">
      <c r="G8543">
        <v>8536</v>
      </c>
      <c r="H8543">
        <f t="shared" ca="1" si="218"/>
        <v>-4.4983298673528238E-2</v>
      </c>
    </row>
    <row r="8544" spans="7:8" x14ac:dyDescent="0.3">
      <c r="G8544">
        <v>8537</v>
      </c>
      <c r="H8544">
        <f t="shared" ca="1" si="218"/>
        <v>-4.9505762490343764E-3</v>
      </c>
    </row>
    <row r="8545" spans="7:8" x14ac:dyDescent="0.3">
      <c r="G8545">
        <v>8538</v>
      </c>
      <c r="H8545">
        <f t="shared" ca="1" si="218"/>
        <v>1.24195635214591E-2</v>
      </c>
    </row>
    <row r="8546" spans="7:8" x14ac:dyDescent="0.3">
      <c r="G8546">
        <v>8539</v>
      </c>
      <c r="H8546">
        <f t="shared" ca="1" si="218"/>
        <v>2.5254770789146352E-2</v>
      </c>
    </row>
    <row r="8547" spans="7:8" x14ac:dyDescent="0.3">
      <c r="G8547">
        <v>8540</v>
      </c>
      <c r="H8547">
        <f t="shared" ca="1" si="218"/>
        <v>1.9622202704252713E-2</v>
      </c>
    </row>
    <row r="8548" spans="7:8" x14ac:dyDescent="0.3">
      <c r="G8548">
        <v>8541</v>
      </c>
      <c r="H8548">
        <f t="shared" ca="1" si="218"/>
        <v>1.1173217297074746E-2</v>
      </c>
    </row>
    <row r="8549" spans="7:8" x14ac:dyDescent="0.3">
      <c r="G8549">
        <v>8542</v>
      </c>
      <c r="H8549">
        <f t="shared" ca="1" si="218"/>
        <v>-5.5323536949997898E-3</v>
      </c>
    </row>
    <row r="8550" spans="7:8" x14ac:dyDescent="0.3">
      <c r="G8550">
        <v>8543</v>
      </c>
      <c r="H8550">
        <f t="shared" ca="1" si="218"/>
        <v>2.5286423084513201E-2</v>
      </c>
    </row>
    <row r="8551" spans="7:8" x14ac:dyDescent="0.3">
      <c r="G8551">
        <v>8544</v>
      </c>
      <c r="H8551">
        <f t="shared" ca="1" si="218"/>
        <v>9.8958062800885427E-3</v>
      </c>
    </row>
    <row r="8552" spans="7:8" x14ac:dyDescent="0.3">
      <c r="G8552">
        <v>8545</v>
      </c>
      <c r="H8552">
        <f t="shared" ca="1" si="218"/>
        <v>-3.4654687079618357E-2</v>
      </c>
    </row>
    <row r="8553" spans="7:8" x14ac:dyDescent="0.3">
      <c r="G8553">
        <v>8546</v>
      </c>
      <c r="H8553">
        <f t="shared" ca="1" si="218"/>
        <v>-3.4937688213481151E-2</v>
      </c>
    </row>
    <row r="8554" spans="7:8" x14ac:dyDescent="0.3">
      <c r="G8554">
        <v>8547</v>
      </c>
      <c r="H8554">
        <f t="shared" ca="1" si="218"/>
        <v>1.1079869465116392E-2</v>
      </c>
    </row>
    <row r="8555" spans="7:8" x14ac:dyDescent="0.3">
      <c r="G8555">
        <v>8548</v>
      </c>
      <c r="H8555">
        <f t="shared" ca="1" si="218"/>
        <v>4.6206885542543104E-2</v>
      </c>
    </row>
    <row r="8556" spans="7:8" x14ac:dyDescent="0.3">
      <c r="G8556">
        <v>8549</v>
      </c>
      <c r="H8556">
        <f t="shared" ca="1" si="218"/>
        <v>-2.4049433120940079E-2</v>
      </c>
    </row>
    <row r="8557" spans="7:8" x14ac:dyDescent="0.3">
      <c r="G8557">
        <v>8550</v>
      </c>
      <c r="H8557">
        <f t="shared" ca="1" si="218"/>
        <v>-2.0397902312870252E-3</v>
      </c>
    </row>
    <row r="8558" spans="7:8" x14ac:dyDescent="0.3">
      <c r="G8558">
        <v>8551</v>
      </c>
      <c r="H8558">
        <f t="shared" ca="1" si="218"/>
        <v>1.0554966060794417E-2</v>
      </c>
    </row>
    <row r="8559" spans="7:8" x14ac:dyDescent="0.3">
      <c r="G8559">
        <v>8552</v>
      </c>
      <c r="H8559">
        <f t="shared" ca="1" si="218"/>
        <v>1.3990876524840497E-3</v>
      </c>
    </row>
    <row r="8560" spans="7:8" x14ac:dyDescent="0.3">
      <c r="G8560">
        <v>8553</v>
      </c>
      <c r="H8560">
        <f t="shared" ca="1" si="218"/>
        <v>-5.4404328747237919E-3</v>
      </c>
    </row>
    <row r="8561" spans="7:8" x14ac:dyDescent="0.3">
      <c r="G8561">
        <v>8554</v>
      </c>
      <c r="H8561">
        <f t="shared" ca="1" si="218"/>
        <v>-1.0119489844240655E-2</v>
      </c>
    </row>
    <row r="8562" spans="7:8" x14ac:dyDescent="0.3">
      <c r="G8562">
        <v>8555</v>
      </c>
      <c r="H8562">
        <f t="shared" ca="1" si="218"/>
        <v>-1.7322677785614412E-2</v>
      </c>
    </row>
    <row r="8563" spans="7:8" x14ac:dyDescent="0.3">
      <c r="G8563">
        <v>8556</v>
      </c>
      <c r="H8563">
        <f t="shared" ca="1" si="218"/>
        <v>5.2092377781037666E-3</v>
      </c>
    </row>
    <row r="8564" spans="7:8" x14ac:dyDescent="0.3">
      <c r="G8564">
        <v>8557</v>
      </c>
      <c r="H8564">
        <f t="shared" ca="1" si="218"/>
        <v>1.3012720395804808E-2</v>
      </c>
    </row>
    <row r="8565" spans="7:8" x14ac:dyDescent="0.3">
      <c r="G8565">
        <v>8558</v>
      </c>
      <c r="H8565">
        <f t="shared" ca="1" si="218"/>
        <v>-3.1500993443555388E-3</v>
      </c>
    </row>
    <row r="8566" spans="7:8" x14ac:dyDescent="0.3">
      <c r="G8566">
        <v>8559</v>
      </c>
      <c r="H8566">
        <f t="shared" ca="1" si="218"/>
        <v>2.9098768471483998E-2</v>
      </c>
    </row>
    <row r="8567" spans="7:8" x14ac:dyDescent="0.3">
      <c r="G8567">
        <v>8560</v>
      </c>
      <c r="H8567">
        <f t="shared" ca="1" si="218"/>
        <v>-1.463658031855081E-2</v>
      </c>
    </row>
    <row r="8568" spans="7:8" x14ac:dyDescent="0.3">
      <c r="G8568">
        <v>8561</v>
      </c>
      <c r="H8568">
        <f t="shared" ca="1" si="218"/>
        <v>-1.6999303290748367E-2</v>
      </c>
    </row>
    <row r="8569" spans="7:8" x14ac:dyDescent="0.3">
      <c r="G8569">
        <v>8562</v>
      </c>
      <c r="H8569">
        <f t="shared" ca="1" si="218"/>
        <v>1.4435366312729854E-2</v>
      </c>
    </row>
    <row r="8570" spans="7:8" x14ac:dyDescent="0.3">
      <c r="G8570">
        <v>8563</v>
      </c>
      <c r="H8570">
        <f t="shared" ca="1" si="218"/>
        <v>3.3675871208353005E-2</v>
      </c>
    </row>
    <row r="8571" spans="7:8" x14ac:dyDescent="0.3">
      <c r="G8571">
        <v>8564</v>
      </c>
      <c r="H8571">
        <f t="shared" ca="1" si="218"/>
        <v>-2.5232299190820498E-2</v>
      </c>
    </row>
    <row r="8572" spans="7:8" x14ac:dyDescent="0.3">
      <c r="G8572">
        <v>8565</v>
      </c>
      <c r="H8572">
        <f t="shared" ca="1" si="218"/>
        <v>5.1453570647451274E-3</v>
      </c>
    </row>
    <row r="8573" spans="7:8" x14ac:dyDescent="0.3">
      <c r="G8573">
        <v>8566</v>
      </c>
      <c r="H8573">
        <f t="shared" ca="1" si="218"/>
        <v>3.597292258814342E-2</v>
      </c>
    </row>
    <row r="8574" spans="7:8" x14ac:dyDescent="0.3">
      <c r="G8574">
        <v>8567</v>
      </c>
      <c r="H8574">
        <f t="shared" ca="1" si="218"/>
        <v>-1.1950955108481705E-2</v>
      </c>
    </row>
    <row r="8575" spans="7:8" x14ac:dyDescent="0.3">
      <c r="G8575">
        <v>8568</v>
      </c>
      <c r="H8575">
        <f t="shared" ca="1" si="218"/>
        <v>-3.5587954187698357E-3</v>
      </c>
    </row>
    <row r="8576" spans="7:8" x14ac:dyDescent="0.3">
      <c r="G8576">
        <v>8569</v>
      </c>
      <c r="H8576">
        <f t="shared" ca="1" si="218"/>
        <v>-9.7919869969918735E-3</v>
      </c>
    </row>
    <row r="8577" spans="7:8" x14ac:dyDescent="0.3">
      <c r="G8577">
        <v>8570</v>
      </c>
      <c r="H8577">
        <f t="shared" ca="1" si="218"/>
        <v>2.2047080988171746E-2</v>
      </c>
    </row>
    <row r="8578" spans="7:8" x14ac:dyDescent="0.3">
      <c r="G8578">
        <v>8571</v>
      </c>
      <c r="H8578">
        <f t="shared" ca="1" si="218"/>
        <v>1.6564925310277305E-2</v>
      </c>
    </row>
    <row r="8579" spans="7:8" x14ac:dyDescent="0.3">
      <c r="G8579">
        <v>8572</v>
      </c>
      <c r="H8579">
        <f t="shared" ca="1" si="218"/>
        <v>1.0906902095432301E-2</v>
      </c>
    </row>
    <row r="8580" spans="7:8" x14ac:dyDescent="0.3">
      <c r="G8580">
        <v>8573</v>
      </c>
      <c r="H8580">
        <f t="shared" ca="1" si="218"/>
        <v>1.9756963528731143E-3</v>
      </c>
    </row>
    <row r="8581" spans="7:8" x14ac:dyDescent="0.3">
      <c r="G8581">
        <v>8574</v>
      </c>
      <c r="H8581">
        <f t="shared" ca="1" si="218"/>
        <v>-1.0335440114948902E-2</v>
      </c>
    </row>
    <row r="8582" spans="7:8" x14ac:dyDescent="0.3">
      <c r="G8582">
        <v>8575</v>
      </c>
      <c r="H8582">
        <f t="shared" ca="1" si="218"/>
        <v>-4.396706321106765E-2</v>
      </c>
    </row>
    <row r="8583" spans="7:8" x14ac:dyDescent="0.3">
      <c r="G8583">
        <v>8576</v>
      </c>
      <c r="H8583">
        <f t="shared" ca="1" si="218"/>
        <v>1.1180169276766933E-2</v>
      </c>
    </row>
    <row r="8584" spans="7:8" x14ac:dyDescent="0.3">
      <c r="G8584">
        <v>8577</v>
      </c>
      <c r="H8584">
        <f t="shared" ca="1" si="218"/>
        <v>3.2803556981766437E-2</v>
      </c>
    </row>
    <row r="8585" spans="7:8" x14ac:dyDescent="0.3">
      <c r="G8585">
        <v>8578</v>
      </c>
      <c r="H8585">
        <f t="shared" ref="H8585:H8648" ca="1" si="219">_xlfn.NORM.INV(RAND(),N$10,N$11)</f>
        <v>6.4560622734055632E-3</v>
      </c>
    </row>
    <row r="8586" spans="7:8" x14ac:dyDescent="0.3">
      <c r="G8586">
        <v>8579</v>
      </c>
      <c r="H8586">
        <f t="shared" ca="1" si="219"/>
        <v>-3.5084725047767197E-2</v>
      </c>
    </row>
    <row r="8587" spans="7:8" x14ac:dyDescent="0.3">
      <c r="G8587">
        <v>8580</v>
      </c>
      <c r="H8587">
        <f t="shared" ca="1" si="219"/>
        <v>-4.427114635683075E-2</v>
      </c>
    </row>
    <row r="8588" spans="7:8" x14ac:dyDescent="0.3">
      <c r="G8588">
        <v>8581</v>
      </c>
      <c r="H8588">
        <f t="shared" ca="1" si="219"/>
        <v>-1.5835481435779633E-2</v>
      </c>
    </row>
    <row r="8589" spans="7:8" x14ac:dyDescent="0.3">
      <c r="G8589">
        <v>8582</v>
      </c>
      <c r="H8589">
        <f t="shared" ca="1" si="219"/>
        <v>-1.1028328586463717E-4</v>
      </c>
    </row>
    <row r="8590" spans="7:8" x14ac:dyDescent="0.3">
      <c r="G8590">
        <v>8583</v>
      </c>
      <c r="H8590">
        <f t="shared" ca="1" si="219"/>
        <v>4.0855607345148863E-2</v>
      </c>
    </row>
    <row r="8591" spans="7:8" x14ac:dyDescent="0.3">
      <c r="G8591">
        <v>8584</v>
      </c>
      <c r="H8591">
        <f t="shared" ca="1" si="219"/>
        <v>-6.4994125547331739E-3</v>
      </c>
    </row>
    <row r="8592" spans="7:8" x14ac:dyDescent="0.3">
      <c r="G8592">
        <v>8585</v>
      </c>
      <c r="H8592">
        <f t="shared" ca="1" si="219"/>
        <v>-1.4398780929011319E-2</v>
      </c>
    </row>
    <row r="8593" spans="7:8" x14ac:dyDescent="0.3">
      <c r="G8593">
        <v>8586</v>
      </c>
      <c r="H8593">
        <f t="shared" ca="1" si="219"/>
        <v>-1.6290340587879339E-2</v>
      </c>
    </row>
    <row r="8594" spans="7:8" x14ac:dyDescent="0.3">
      <c r="G8594">
        <v>8587</v>
      </c>
      <c r="H8594">
        <f t="shared" ca="1" si="219"/>
        <v>-4.2481163364750343E-2</v>
      </c>
    </row>
    <row r="8595" spans="7:8" x14ac:dyDescent="0.3">
      <c r="G8595">
        <v>8588</v>
      </c>
      <c r="H8595">
        <f t="shared" ca="1" si="219"/>
        <v>1.4287458197813269E-2</v>
      </c>
    </row>
    <row r="8596" spans="7:8" x14ac:dyDescent="0.3">
      <c r="G8596">
        <v>8589</v>
      </c>
      <c r="H8596">
        <f t="shared" ca="1" si="219"/>
        <v>-3.4833936913807539E-2</v>
      </c>
    </row>
    <row r="8597" spans="7:8" x14ac:dyDescent="0.3">
      <c r="G8597">
        <v>8590</v>
      </c>
      <c r="H8597">
        <f t="shared" ca="1" si="219"/>
        <v>-2.1985390462233634E-2</v>
      </c>
    </row>
    <row r="8598" spans="7:8" x14ac:dyDescent="0.3">
      <c r="G8598">
        <v>8591</v>
      </c>
      <c r="H8598">
        <f t="shared" ca="1" si="219"/>
        <v>-7.3176217168031471E-3</v>
      </c>
    </row>
    <row r="8599" spans="7:8" x14ac:dyDescent="0.3">
      <c r="G8599">
        <v>8592</v>
      </c>
      <c r="H8599">
        <f t="shared" ca="1" si="219"/>
        <v>1.5977137257322704E-2</v>
      </c>
    </row>
    <row r="8600" spans="7:8" x14ac:dyDescent="0.3">
      <c r="G8600">
        <v>8593</v>
      </c>
      <c r="H8600">
        <f t="shared" ca="1" si="219"/>
        <v>-3.841310199857028E-2</v>
      </c>
    </row>
    <row r="8601" spans="7:8" x14ac:dyDescent="0.3">
      <c r="G8601">
        <v>8594</v>
      </c>
      <c r="H8601">
        <f t="shared" ca="1" si="219"/>
        <v>8.196750520582146E-3</v>
      </c>
    </row>
    <row r="8602" spans="7:8" x14ac:dyDescent="0.3">
      <c r="G8602">
        <v>8595</v>
      </c>
      <c r="H8602">
        <f t="shared" ca="1" si="219"/>
        <v>-4.8111947999995791E-3</v>
      </c>
    </row>
    <row r="8603" spans="7:8" x14ac:dyDescent="0.3">
      <c r="G8603">
        <v>8596</v>
      </c>
      <c r="H8603">
        <f t="shared" ca="1" si="219"/>
        <v>-1.2430487585255796E-2</v>
      </c>
    </row>
    <row r="8604" spans="7:8" x14ac:dyDescent="0.3">
      <c r="G8604">
        <v>8597</v>
      </c>
      <c r="H8604">
        <f t="shared" ca="1" si="219"/>
        <v>-2.1258313264770019E-2</v>
      </c>
    </row>
    <row r="8605" spans="7:8" x14ac:dyDescent="0.3">
      <c r="G8605">
        <v>8598</v>
      </c>
      <c r="H8605">
        <f t="shared" ca="1" si="219"/>
        <v>1.2478796527740664E-2</v>
      </c>
    </row>
    <row r="8606" spans="7:8" x14ac:dyDescent="0.3">
      <c r="G8606">
        <v>8599</v>
      </c>
      <c r="H8606">
        <f t="shared" ca="1" si="219"/>
        <v>5.8343438685256287E-3</v>
      </c>
    </row>
    <row r="8607" spans="7:8" x14ac:dyDescent="0.3">
      <c r="G8607">
        <v>8600</v>
      </c>
      <c r="H8607">
        <f t="shared" ca="1" si="219"/>
        <v>-4.8661846945173171E-2</v>
      </c>
    </row>
    <row r="8608" spans="7:8" x14ac:dyDescent="0.3">
      <c r="G8608">
        <v>8601</v>
      </c>
      <c r="H8608">
        <f t="shared" ca="1" si="219"/>
        <v>-3.1671817297798978E-3</v>
      </c>
    </row>
    <row r="8609" spans="7:8" x14ac:dyDescent="0.3">
      <c r="G8609">
        <v>8602</v>
      </c>
      <c r="H8609">
        <f t="shared" ca="1" si="219"/>
        <v>3.346942880642597E-2</v>
      </c>
    </row>
    <row r="8610" spans="7:8" x14ac:dyDescent="0.3">
      <c r="G8610">
        <v>8603</v>
      </c>
      <c r="H8610">
        <f t="shared" ca="1" si="219"/>
        <v>3.1142193660461774E-3</v>
      </c>
    </row>
    <row r="8611" spans="7:8" x14ac:dyDescent="0.3">
      <c r="G8611">
        <v>8604</v>
      </c>
      <c r="H8611">
        <f t="shared" ca="1" si="219"/>
        <v>-4.6182387128623499E-2</v>
      </c>
    </row>
    <row r="8612" spans="7:8" x14ac:dyDescent="0.3">
      <c r="G8612">
        <v>8605</v>
      </c>
      <c r="H8612">
        <f t="shared" ca="1" si="219"/>
        <v>2.6533130660111485E-2</v>
      </c>
    </row>
    <row r="8613" spans="7:8" x14ac:dyDescent="0.3">
      <c r="G8613">
        <v>8606</v>
      </c>
      <c r="H8613">
        <f t="shared" ca="1" si="219"/>
        <v>2.3736934341260285E-2</v>
      </c>
    </row>
    <row r="8614" spans="7:8" x14ac:dyDescent="0.3">
      <c r="G8614">
        <v>8607</v>
      </c>
      <c r="H8614">
        <f t="shared" ca="1" si="219"/>
        <v>9.65208674638145E-4</v>
      </c>
    </row>
    <row r="8615" spans="7:8" x14ac:dyDescent="0.3">
      <c r="G8615">
        <v>8608</v>
      </c>
      <c r="H8615">
        <f t="shared" ca="1" si="219"/>
        <v>2.6331267996440794E-4</v>
      </c>
    </row>
    <row r="8616" spans="7:8" x14ac:dyDescent="0.3">
      <c r="G8616">
        <v>8609</v>
      </c>
      <c r="H8616">
        <f t="shared" ca="1" si="219"/>
        <v>9.1456607969502973E-3</v>
      </c>
    </row>
    <row r="8617" spans="7:8" x14ac:dyDescent="0.3">
      <c r="G8617">
        <v>8610</v>
      </c>
      <c r="H8617">
        <f t="shared" ca="1" si="219"/>
        <v>3.1291707244567597E-2</v>
      </c>
    </row>
    <row r="8618" spans="7:8" x14ac:dyDescent="0.3">
      <c r="G8618">
        <v>8611</v>
      </c>
      <c r="H8618">
        <f t="shared" ca="1" si="219"/>
        <v>-8.6311323781386763E-3</v>
      </c>
    </row>
    <row r="8619" spans="7:8" x14ac:dyDescent="0.3">
      <c r="G8619">
        <v>8612</v>
      </c>
      <c r="H8619">
        <f t="shared" ca="1" si="219"/>
        <v>1.5942111903664742E-2</v>
      </c>
    </row>
    <row r="8620" spans="7:8" x14ac:dyDescent="0.3">
      <c r="G8620">
        <v>8613</v>
      </c>
      <c r="H8620">
        <f t="shared" ca="1" si="219"/>
        <v>-7.9493744149337648E-4</v>
      </c>
    </row>
    <row r="8621" spans="7:8" x14ac:dyDescent="0.3">
      <c r="G8621">
        <v>8614</v>
      </c>
      <c r="H8621">
        <f t="shared" ca="1" si="219"/>
        <v>2.2620513329662896E-2</v>
      </c>
    </row>
    <row r="8622" spans="7:8" x14ac:dyDescent="0.3">
      <c r="G8622">
        <v>8615</v>
      </c>
      <c r="H8622">
        <f t="shared" ca="1" si="219"/>
        <v>-6.3447591438307973E-3</v>
      </c>
    </row>
    <row r="8623" spans="7:8" x14ac:dyDescent="0.3">
      <c r="G8623">
        <v>8616</v>
      </c>
      <c r="H8623">
        <f t="shared" ca="1" si="219"/>
        <v>-1.421088866252947E-3</v>
      </c>
    </row>
    <row r="8624" spans="7:8" x14ac:dyDescent="0.3">
      <c r="G8624">
        <v>8617</v>
      </c>
      <c r="H8624">
        <f t="shared" ca="1" si="219"/>
        <v>-2.7394390898072104E-2</v>
      </c>
    </row>
    <row r="8625" spans="7:8" x14ac:dyDescent="0.3">
      <c r="G8625">
        <v>8618</v>
      </c>
      <c r="H8625">
        <f t="shared" ca="1" si="219"/>
        <v>4.1520106555537723E-4</v>
      </c>
    </row>
    <row r="8626" spans="7:8" x14ac:dyDescent="0.3">
      <c r="G8626">
        <v>8619</v>
      </c>
      <c r="H8626">
        <f t="shared" ca="1" si="219"/>
        <v>-7.8727264171569653E-3</v>
      </c>
    </row>
    <row r="8627" spans="7:8" x14ac:dyDescent="0.3">
      <c r="G8627">
        <v>8620</v>
      </c>
      <c r="H8627">
        <f t="shared" ca="1" si="219"/>
        <v>-3.752466530160118E-2</v>
      </c>
    </row>
    <row r="8628" spans="7:8" x14ac:dyDescent="0.3">
      <c r="G8628">
        <v>8621</v>
      </c>
      <c r="H8628">
        <f t="shared" ca="1" si="219"/>
        <v>-3.1455509781629809E-2</v>
      </c>
    </row>
    <row r="8629" spans="7:8" x14ac:dyDescent="0.3">
      <c r="G8629">
        <v>8622</v>
      </c>
      <c r="H8629">
        <f t="shared" ca="1" si="219"/>
        <v>-1.9335939339552511E-2</v>
      </c>
    </row>
    <row r="8630" spans="7:8" x14ac:dyDescent="0.3">
      <c r="G8630">
        <v>8623</v>
      </c>
      <c r="H8630">
        <f t="shared" ca="1" si="219"/>
        <v>-5.4571399307224246E-2</v>
      </c>
    </row>
    <row r="8631" spans="7:8" x14ac:dyDescent="0.3">
      <c r="G8631">
        <v>8624</v>
      </c>
      <c r="H8631">
        <f t="shared" ca="1" si="219"/>
        <v>-4.9815439220508547E-3</v>
      </c>
    </row>
    <row r="8632" spans="7:8" x14ac:dyDescent="0.3">
      <c r="G8632">
        <v>8625</v>
      </c>
      <c r="H8632">
        <f t="shared" ca="1" si="219"/>
        <v>3.5322154487921219E-2</v>
      </c>
    </row>
    <row r="8633" spans="7:8" x14ac:dyDescent="0.3">
      <c r="G8633">
        <v>8626</v>
      </c>
      <c r="H8633">
        <f t="shared" ca="1" si="219"/>
        <v>-1.1024731598261082E-2</v>
      </c>
    </row>
    <row r="8634" spans="7:8" x14ac:dyDescent="0.3">
      <c r="G8634">
        <v>8627</v>
      </c>
      <c r="H8634">
        <f t="shared" ca="1" si="219"/>
        <v>2.6796136792610357E-2</v>
      </c>
    </row>
    <row r="8635" spans="7:8" x14ac:dyDescent="0.3">
      <c r="G8635">
        <v>8628</v>
      </c>
      <c r="H8635">
        <f t="shared" ca="1" si="219"/>
        <v>-5.9961570299019631E-3</v>
      </c>
    </row>
    <row r="8636" spans="7:8" x14ac:dyDescent="0.3">
      <c r="G8636">
        <v>8629</v>
      </c>
      <c r="H8636">
        <f t="shared" ca="1" si="219"/>
        <v>-6.922891908663434E-3</v>
      </c>
    </row>
    <row r="8637" spans="7:8" x14ac:dyDescent="0.3">
      <c r="G8637">
        <v>8630</v>
      </c>
      <c r="H8637">
        <f t="shared" ca="1" si="219"/>
        <v>-2.1420524626725845E-2</v>
      </c>
    </row>
    <row r="8638" spans="7:8" x14ac:dyDescent="0.3">
      <c r="G8638">
        <v>8631</v>
      </c>
      <c r="H8638">
        <f t="shared" ca="1" si="219"/>
        <v>-4.3137667248849508E-2</v>
      </c>
    </row>
    <row r="8639" spans="7:8" x14ac:dyDescent="0.3">
      <c r="G8639">
        <v>8632</v>
      </c>
      <c r="H8639">
        <f t="shared" ca="1" si="219"/>
        <v>-1.4881184842274096E-2</v>
      </c>
    </row>
    <row r="8640" spans="7:8" x14ac:dyDescent="0.3">
      <c r="G8640">
        <v>8633</v>
      </c>
      <c r="H8640">
        <f t="shared" ca="1" si="219"/>
        <v>-1.4498410612442732E-2</v>
      </c>
    </row>
    <row r="8641" spans="7:8" x14ac:dyDescent="0.3">
      <c r="G8641">
        <v>8634</v>
      </c>
      <c r="H8641">
        <f t="shared" ca="1" si="219"/>
        <v>-2.0449122331452681E-2</v>
      </c>
    </row>
    <row r="8642" spans="7:8" x14ac:dyDescent="0.3">
      <c r="G8642">
        <v>8635</v>
      </c>
      <c r="H8642">
        <f t="shared" ca="1" si="219"/>
        <v>-1.8258346147543358E-2</v>
      </c>
    </row>
    <row r="8643" spans="7:8" x14ac:dyDescent="0.3">
      <c r="G8643">
        <v>8636</v>
      </c>
      <c r="H8643">
        <f t="shared" ca="1" si="219"/>
        <v>-1.1393937154829139E-2</v>
      </c>
    </row>
    <row r="8644" spans="7:8" x14ac:dyDescent="0.3">
      <c r="G8644">
        <v>8637</v>
      </c>
      <c r="H8644">
        <f t="shared" ca="1" si="219"/>
        <v>-1.4404743911485711E-2</v>
      </c>
    </row>
    <row r="8645" spans="7:8" x14ac:dyDescent="0.3">
      <c r="G8645">
        <v>8638</v>
      </c>
      <c r="H8645">
        <f t="shared" ca="1" si="219"/>
        <v>1.8860996992502974E-2</v>
      </c>
    </row>
    <row r="8646" spans="7:8" x14ac:dyDescent="0.3">
      <c r="G8646">
        <v>8639</v>
      </c>
      <c r="H8646">
        <f t="shared" ca="1" si="219"/>
        <v>-3.2159926806716949E-2</v>
      </c>
    </row>
    <row r="8647" spans="7:8" x14ac:dyDescent="0.3">
      <c r="G8647">
        <v>8640</v>
      </c>
      <c r="H8647">
        <f t="shared" ca="1" si="219"/>
        <v>-3.9504610955218768E-2</v>
      </c>
    </row>
    <row r="8648" spans="7:8" x14ac:dyDescent="0.3">
      <c r="G8648">
        <v>8641</v>
      </c>
      <c r="H8648">
        <f t="shared" ca="1" si="219"/>
        <v>-9.5714277311541064E-3</v>
      </c>
    </row>
    <row r="8649" spans="7:8" x14ac:dyDescent="0.3">
      <c r="G8649">
        <v>8642</v>
      </c>
      <c r="H8649">
        <f t="shared" ref="H8649:H8712" ca="1" si="220">_xlfn.NORM.INV(RAND(),N$10,N$11)</f>
        <v>3.9141966550746067E-2</v>
      </c>
    </row>
    <row r="8650" spans="7:8" x14ac:dyDescent="0.3">
      <c r="G8650">
        <v>8643</v>
      </c>
      <c r="H8650">
        <f t="shared" ca="1" si="220"/>
        <v>-4.2185100084992717E-2</v>
      </c>
    </row>
    <row r="8651" spans="7:8" x14ac:dyDescent="0.3">
      <c r="G8651">
        <v>8644</v>
      </c>
      <c r="H8651">
        <f t="shared" ca="1" si="220"/>
        <v>4.7429580117198146E-3</v>
      </c>
    </row>
    <row r="8652" spans="7:8" x14ac:dyDescent="0.3">
      <c r="G8652">
        <v>8645</v>
      </c>
      <c r="H8652">
        <f t="shared" ca="1" si="220"/>
        <v>-1.3168443060445467E-3</v>
      </c>
    </row>
    <row r="8653" spans="7:8" x14ac:dyDescent="0.3">
      <c r="G8653">
        <v>8646</v>
      </c>
      <c r="H8653">
        <f t="shared" ca="1" si="220"/>
        <v>-1.9038295166428579E-2</v>
      </c>
    </row>
    <row r="8654" spans="7:8" x14ac:dyDescent="0.3">
      <c r="G8654">
        <v>8647</v>
      </c>
      <c r="H8654">
        <f t="shared" ca="1" si="220"/>
        <v>1.5892633657013402E-2</v>
      </c>
    </row>
    <row r="8655" spans="7:8" x14ac:dyDescent="0.3">
      <c r="G8655">
        <v>8648</v>
      </c>
      <c r="H8655">
        <f t="shared" ca="1" si="220"/>
        <v>-6.9014353133839941E-3</v>
      </c>
    </row>
    <row r="8656" spans="7:8" x14ac:dyDescent="0.3">
      <c r="G8656">
        <v>8649</v>
      </c>
      <c r="H8656">
        <f t="shared" ca="1" si="220"/>
        <v>-8.4844024066747445E-3</v>
      </c>
    </row>
    <row r="8657" spans="7:8" x14ac:dyDescent="0.3">
      <c r="G8657">
        <v>8650</v>
      </c>
      <c r="H8657">
        <f t="shared" ca="1" si="220"/>
        <v>4.1680208488460539E-2</v>
      </c>
    </row>
    <row r="8658" spans="7:8" x14ac:dyDescent="0.3">
      <c r="G8658">
        <v>8651</v>
      </c>
      <c r="H8658">
        <f t="shared" ca="1" si="220"/>
        <v>1.2404902201501818E-2</v>
      </c>
    </row>
    <row r="8659" spans="7:8" x14ac:dyDescent="0.3">
      <c r="G8659">
        <v>8652</v>
      </c>
      <c r="H8659">
        <f t="shared" ca="1" si="220"/>
        <v>-8.3225570207995855E-3</v>
      </c>
    </row>
    <row r="8660" spans="7:8" x14ac:dyDescent="0.3">
      <c r="G8660">
        <v>8653</v>
      </c>
      <c r="H8660">
        <f t="shared" ca="1" si="220"/>
        <v>2.9457134189872357E-2</v>
      </c>
    </row>
    <row r="8661" spans="7:8" x14ac:dyDescent="0.3">
      <c r="G8661">
        <v>8654</v>
      </c>
      <c r="H8661">
        <f t="shared" ca="1" si="220"/>
        <v>3.2001403245346879E-2</v>
      </c>
    </row>
    <row r="8662" spans="7:8" x14ac:dyDescent="0.3">
      <c r="G8662">
        <v>8655</v>
      </c>
      <c r="H8662">
        <f t="shared" ca="1" si="220"/>
        <v>-1.2929069647915185E-2</v>
      </c>
    </row>
    <row r="8663" spans="7:8" x14ac:dyDescent="0.3">
      <c r="G8663">
        <v>8656</v>
      </c>
      <c r="H8663">
        <f t="shared" ca="1" si="220"/>
        <v>1.8289038926696907E-2</v>
      </c>
    </row>
    <row r="8664" spans="7:8" x14ac:dyDescent="0.3">
      <c r="G8664">
        <v>8657</v>
      </c>
      <c r="H8664">
        <f t="shared" ca="1" si="220"/>
        <v>2.33745305571177E-2</v>
      </c>
    </row>
    <row r="8665" spans="7:8" x14ac:dyDescent="0.3">
      <c r="G8665">
        <v>8658</v>
      </c>
      <c r="H8665">
        <f t="shared" ca="1" si="220"/>
        <v>1.7522761597269506E-2</v>
      </c>
    </row>
    <row r="8666" spans="7:8" x14ac:dyDescent="0.3">
      <c r="G8666">
        <v>8659</v>
      </c>
      <c r="H8666">
        <f t="shared" ca="1" si="220"/>
        <v>1.2235592395374726E-2</v>
      </c>
    </row>
    <row r="8667" spans="7:8" x14ac:dyDescent="0.3">
      <c r="G8667">
        <v>8660</v>
      </c>
      <c r="H8667">
        <f t="shared" ca="1" si="220"/>
        <v>1.4722310012832977E-2</v>
      </c>
    </row>
    <row r="8668" spans="7:8" x14ac:dyDescent="0.3">
      <c r="G8668">
        <v>8661</v>
      </c>
      <c r="H8668">
        <f t="shared" ca="1" si="220"/>
        <v>-1.0031751934092502E-3</v>
      </c>
    </row>
    <row r="8669" spans="7:8" x14ac:dyDescent="0.3">
      <c r="G8669">
        <v>8662</v>
      </c>
      <c r="H8669">
        <f t="shared" ca="1" si="220"/>
        <v>4.3006142386080158E-2</v>
      </c>
    </row>
    <row r="8670" spans="7:8" x14ac:dyDescent="0.3">
      <c r="G8670">
        <v>8663</v>
      </c>
      <c r="H8670">
        <f t="shared" ca="1" si="220"/>
        <v>5.0579834633769456E-3</v>
      </c>
    </row>
    <row r="8671" spans="7:8" x14ac:dyDescent="0.3">
      <c r="G8671">
        <v>8664</v>
      </c>
      <c r="H8671">
        <f t="shared" ca="1" si="220"/>
        <v>-4.8809284320948752E-3</v>
      </c>
    </row>
    <row r="8672" spans="7:8" x14ac:dyDescent="0.3">
      <c r="G8672">
        <v>8665</v>
      </c>
      <c r="H8672">
        <f t="shared" ca="1" si="220"/>
        <v>2.1936782598559745E-3</v>
      </c>
    </row>
    <row r="8673" spans="7:8" x14ac:dyDescent="0.3">
      <c r="G8673">
        <v>8666</v>
      </c>
      <c r="H8673">
        <f t="shared" ca="1" si="220"/>
        <v>1.1003110128190132E-2</v>
      </c>
    </row>
    <row r="8674" spans="7:8" x14ac:dyDescent="0.3">
      <c r="G8674">
        <v>8667</v>
      </c>
      <c r="H8674">
        <f t="shared" ca="1" si="220"/>
        <v>8.2705857362216015E-3</v>
      </c>
    </row>
    <row r="8675" spans="7:8" x14ac:dyDescent="0.3">
      <c r="G8675">
        <v>8668</v>
      </c>
      <c r="H8675">
        <f t="shared" ca="1" si="220"/>
        <v>1.3521216873650481E-2</v>
      </c>
    </row>
    <row r="8676" spans="7:8" x14ac:dyDescent="0.3">
      <c r="G8676">
        <v>8669</v>
      </c>
      <c r="H8676">
        <f t="shared" ca="1" si="220"/>
        <v>-2.869711269264905E-2</v>
      </c>
    </row>
    <row r="8677" spans="7:8" x14ac:dyDescent="0.3">
      <c r="G8677">
        <v>8670</v>
      </c>
      <c r="H8677">
        <f t="shared" ca="1" si="220"/>
        <v>5.7851980210533428E-2</v>
      </c>
    </row>
    <row r="8678" spans="7:8" x14ac:dyDescent="0.3">
      <c r="G8678">
        <v>8671</v>
      </c>
      <c r="H8678">
        <f t="shared" ca="1" si="220"/>
        <v>-2.1081726254051298E-3</v>
      </c>
    </row>
    <row r="8679" spans="7:8" x14ac:dyDescent="0.3">
      <c r="G8679">
        <v>8672</v>
      </c>
      <c r="H8679">
        <f t="shared" ca="1" si="220"/>
        <v>-1.9401629360008429E-3</v>
      </c>
    </row>
    <row r="8680" spans="7:8" x14ac:dyDescent="0.3">
      <c r="G8680">
        <v>8673</v>
      </c>
      <c r="H8680">
        <f t="shared" ca="1" si="220"/>
        <v>-2.1751386133986462E-2</v>
      </c>
    </row>
    <row r="8681" spans="7:8" x14ac:dyDescent="0.3">
      <c r="G8681">
        <v>8674</v>
      </c>
      <c r="H8681">
        <f t="shared" ca="1" si="220"/>
        <v>-5.818122025908621E-3</v>
      </c>
    </row>
    <row r="8682" spans="7:8" x14ac:dyDescent="0.3">
      <c r="G8682">
        <v>8675</v>
      </c>
      <c r="H8682">
        <f t="shared" ca="1" si="220"/>
        <v>-2.0897757614076792E-2</v>
      </c>
    </row>
    <row r="8683" spans="7:8" x14ac:dyDescent="0.3">
      <c r="G8683">
        <v>8676</v>
      </c>
      <c r="H8683">
        <f t="shared" ca="1" si="220"/>
        <v>1.0511663485849043E-2</v>
      </c>
    </row>
    <row r="8684" spans="7:8" x14ac:dyDescent="0.3">
      <c r="G8684">
        <v>8677</v>
      </c>
      <c r="H8684">
        <f t="shared" ca="1" si="220"/>
        <v>3.5627014968878409E-3</v>
      </c>
    </row>
    <row r="8685" spans="7:8" x14ac:dyDescent="0.3">
      <c r="G8685">
        <v>8678</v>
      </c>
      <c r="H8685">
        <f t="shared" ca="1" si="220"/>
        <v>-1.9664866643068823E-2</v>
      </c>
    </row>
    <row r="8686" spans="7:8" x14ac:dyDescent="0.3">
      <c r="G8686">
        <v>8679</v>
      </c>
      <c r="H8686">
        <f t="shared" ca="1" si="220"/>
        <v>-4.3502342302568803E-2</v>
      </c>
    </row>
    <row r="8687" spans="7:8" x14ac:dyDescent="0.3">
      <c r="G8687">
        <v>8680</v>
      </c>
      <c r="H8687">
        <f t="shared" ca="1" si="220"/>
        <v>1.8395933957625541E-2</v>
      </c>
    </row>
    <row r="8688" spans="7:8" x14ac:dyDescent="0.3">
      <c r="G8688">
        <v>8681</v>
      </c>
      <c r="H8688">
        <f t="shared" ca="1" si="220"/>
        <v>-2.6083881820890244E-2</v>
      </c>
    </row>
    <row r="8689" spans="7:8" x14ac:dyDescent="0.3">
      <c r="G8689">
        <v>8682</v>
      </c>
      <c r="H8689">
        <f t="shared" ca="1" si="220"/>
        <v>1.362563922161982E-3</v>
      </c>
    </row>
    <row r="8690" spans="7:8" x14ac:dyDescent="0.3">
      <c r="G8690">
        <v>8683</v>
      </c>
      <c r="H8690">
        <f t="shared" ca="1" si="220"/>
        <v>1.8141904980338575E-2</v>
      </c>
    </row>
    <row r="8691" spans="7:8" x14ac:dyDescent="0.3">
      <c r="G8691">
        <v>8684</v>
      </c>
      <c r="H8691">
        <f t="shared" ca="1" si="220"/>
        <v>-3.4981148718550209E-2</v>
      </c>
    </row>
    <row r="8692" spans="7:8" x14ac:dyDescent="0.3">
      <c r="G8692">
        <v>8685</v>
      </c>
      <c r="H8692">
        <f t="shared" ca="1" si="220"/>
        <v>1.9226025870353908E-2</v>
      </c>
    </row>
    <row r="8693" spans="7:8" x14ac:dyDescent="0.3">
      <c r="G8693">
        <v>8686</v>
      </c>
      <c r="H8693">
        <f t="shared" ca="1" si="220"/>
        <v>-4.6362820414182215E-2</v>
      </c>
    </row>
    <row r="8694" spans="7:8" x14ac:dyDescent="0.3">
      <c r="G8694">
        <v>8687</v>
      </c>
      <c r="H8694">
        <f t="shared" ca="1" si="220"/>
        <v>7.7935355912638754E-3</v>
      </c>
    </row>
    <row r="8695" spans="7:8" x14ac:dyDescent="0.3">
      <c r="G8695">
        <v>8688</v>
      </c>
      <c r="H8695">
        <f t="shared" ca="1" si="220"/>
        <v>2.0771605785343126E-2</v>
      </c>
    </row>
    <row r="8696" spans="7:8" x14ac:dyDescent="0.3">
      <c r="G8696">
        <v>8689</v>
      </c>
      <c r="H8696">
        <f t="shared" ca="1" si="220"/>
        <v>-1.9101868869672314E-2</v>
      </c>
    </row>
    <row r="8697" spans="7:8" x14ac:dyDescent="0.3">
      <c r="G8697">
        <v>8690</v>
      </c>
      <c r="H8697">
        <f t="shared" ca="1" si="220"/>
        <v>1.2770527749477862E-2</v>
      </c>
    </row>
    <row r="8698" spans="7:8" x14ac:dyDescent="0.3">
      <c r="G8698">
        <v>8691</v>
      </c>
      <c r="H8698">
        <f t="shared" ca="1" si="220"/>
        <v>-1.6782894091422095E-2</v>
      </c>
    </row>
    <row r="8699" spans="7:8" x14ac:dyDescent="0.3">
      <c r="G8699">
        <v>8692</v>
      </c>
      <c r="H8699">
        <f t="shared" ca="1" si="220"/>
        <v>3.3881158598113296E-2</v>
      </c>
    </row>
    <row r="8700" spans="7:8" x14ac:dyDescent="0.3">
      <c r="G8700">
        <v>8693</v>
      </c>
      <c r="H8700">
        <f t="shared" ca="1" si="220"/>
        <v>5.1508876656278978E-2</v>
      </c>
    </row>
    <row r="8701" spans="7:8" x14ac:dyDescent="0.3">
      <c r="G8701">
        <v>8694</v>
      </c>
      <c r="H8701">
        <f t="shared" ca="1" si="220"/>
        <v>3.9972199949215796E-2</v>
      </c>
    </row>
    <row r="8702" spans="7:8" x14ac:dyDescent="0.3">
      <c r="G8702">
        <v>8695</v>
      </c>
      <c r="H8702">
        <f t="shared" ca="1" si="220"/>
        <v>1.2801214262417603E-2</v>
      </c>
    </row>
    <row r="8703" spans="7:8" x14ac:dyDescent="0.3">
      <c r="G8703">
        <v>8696</v>
      </c>
      <c r="H8703">
        <f t="shared" ca="1" si="220"/>
        <v>5.8684976847598568E-3</v>
      </c>
    </row>
    <row r="8704" spans="7:8" x14ac:dyDescent="0.3">
      <c r="G8704">
        <v>8697</v>
      </c>
      <c r="H8704">
        <f t="shared" ca="1" si="220"/>
        <v>-2.7992869259987702E-2</v>
      </c>
    </row>
    <row r="8705" spans="7:8" x14ac:dyDescent="0.3">
      <c r="G8705">
        <v>8698</v>
      </c>
      <c r="H8705">
        <f t="shared" ca="1" si="220"/>
        <v>2.9212594397768331E-4</v>
      </c>
    </row>
    <row r="8706" spans="7:8" x14ac:dyDescent="0.3">
      <c r="G8706">
        <v>8699</v>
      </c>
      <c r="H8706">
        <f t="shared" ca="1" si="220"/>
        <v>5.9250811585145127E-3</v>
      </c>
    </row>
    <row r="8707" spans="7:8" x14ac:dyDescent="0.3">
      <c r="G8707">
        <v>8700</v>
      </c>
      <c r="H8707">
        <f t="shared" ca="1" si="220"/>
        <v>1.3666837843670239E-2</v>
      </c>
    </row>
    <row r="8708" spans="7:8" x14ac:dyDescent="0.3">
      <c r="G8708">
        <v>8701</v>
      </c>
      <c r="H8708">
        <f t="shared" ca="1" si="220"/>
        <v>6.1405962452576015E-3</v>
      </c>
    </row>
    <row r="8709" spans="7:8" x14ac:dyDescent="0.3">
      <c r="G8709">
        <v>8702</v>
      </c>
      <c r="H8709">
        <f t="shared" ca="1" si="220"/>
        <v>2.2111252256247259E-3</v>
      </c>
    </row>
    <row r="8710" spans="7:8" x14ac:dyDescent="0.3">
      <c r="G8710">
        <v>8703</v>
      </c>
      <c r="H8710">
        <f t="shared" ca="1" si="220"/>
        <v>1.3715919418292082E-2</v>
      </c>
    </row>
    <row r="8711" spans="7:8" x14ac:dyDescent="0.3">
      <c r="G8711">
        <v>8704</v>
      </c>
      <c r="H8711">
        <f t="shared" ca="1" si="220"/>
        <v>-5.8350615827792974E-4</v>
      </c>
    </row>
    <row r="8712" spans="7:8" x14ac:dyDescent="0.3">
      <c r="G8712">
        <v>8705</v>
      </c>
      <c r="H8712">
        <f t="shared" ca="1" si="220"/>
        <v>8.0509038996780628E-3</v>
      </c>
    </row>
    <row r="8713" spans="7:8" x14ac:dyDescent="0.3">
      <c r="G8713">
        <v>8706</v>
      </c>
      <c r="H8713">
        <f t="shared" ref="H8713:H8776" ca="1" si="221">_xlfn.NORM.INV(RAND(),N$10,N$11)</f>
        <v>-2.2935095858798743E-2</v>
      </c>
    </row>
    <row r="8714" spans="7:8" x14ac:dyDescent="0.3">
      <c r="G8714">
        <v>8707</v>
      </c>
      <c r="H8714">
        <f t="shared" ca="1" si="221"/>
        <v>1.4822545267428742E-2</v>
      </c>
    </row>
    <row r="8715" spans="7:8" x14ac:dyDescent="0.3">
      <c r="G8715">
        <v>8708</v>
      </c>
      <c r="H8715">
        <f t="shared" ca="1" si="221"/>
        <v>6.8863926238658208E-3</v>
      </c>
    </row>
    <row r="8716" spans="7:8" x14ac:dyDescent="0.3">
      <c r="G8716">
        <v>8709</v>
      </c>
      <c r="H8716">
        <f t="shared" ca="1" si="221"/>
        <v>6.3233529763734439E-3</v>
      </c>
    </row>
    <row r="8717" spans="7:8" x14ac:dyDescent="0.3">
      <c r="G8717">
        <v>8710</v>
      </c>
      <c r="H8717">
        <f t="shared" ca="1" si="221"/>
        <v>-1.8991899193882465E-2</v>
      </c>
    </row>
    <row r="8718" spans="7:8" x14ac:dyDescent="0.3">
      <c r="G8718">
        <v>8711</v>
      </c>
      <c r="H8718">
        <f t="shared" ca="1" si="221"/>
        <v>8.8298833922350432E-3</v>
      </c>
    </row>
    <row r="8719" spans="7:8" x14ac:dyDescent="0.3">
      <c r="G8719">
        <v>8712</v>
      </c>
      <c r="H8719">
        <f t="shared" ca="1" si="221"/>
        <v>9.164208633721669E-3</v>
      </c>
    </row>
    <row r="8720" spans="7:8" x14ac:dyDescent="0.3">
      <c r="G8720">
        <v>8713</v>
      </c>
      <c r="H8720">
        <f t="shared" ca="1" si="221"/>
        <v>-1.4256030216151259E-2</v>
      </c>
    </row>
    <row r="8721" spans="7:8" x14ac:dyDescent="0.3">
      <c r="G8721">
        <v>8714</v>
      </c>
      <c r="H8721">
        <f t="shared" ca="1" si="221"/>
        <v>4.4608102365256821E-2</v>
      </c>
    </row>
    <row r="8722" spans="7:8" x14ac:dyDescent="0.3">
      <c r="G8722">
        <v>8715</v>
      </c>
      <c r="H8722">
        <f t="shared" ca="1" si="221"/>
        <v>-1.9850766927433795E-2</v>
      </c>
    </row>
    <row r="8723" spans="7:8" x14ac:dyDescent="0.3">
      <c r="G8723">
        <v>8716</v>
      </c>
      <c r="H8723">
        <f t="shared" ca="1" si="221"/>
        <v>-3.1095207644748723E-2</v>
      </c>
    </row>
    <row r="8724" spans="7:8" x14ac:dyDescent="0.3">
      <c r="G8724">
        <v>8717</v>
      </c>
      <c r="H8724">
        <f t="shared" ca="1" si="221"/>
        <v>4.6322346735793276E-3</v>
      </c>
    </row>
    <row r="8725" spans="7:8" x14ac:dyDescent="0.3">
      <c r="G8725">
        <v>8718</v>
      </c>
      <c r="H8725">
        <f t="shared" ca="1" si="221"/>
        <v>4.267535829154074E-2</v>
      </c>
    </row>
    <row r="8726" spans="7:8" x14ac:dyDescent="0.3">
      <c r="G8726">
        <v>8719</v>
      </c>
      <c r="H8726">
        <f t="shared" ca="1" si="221"/>
        <v>-6.7394602699626278E-4</v>
      </c>
    </row>
    <row r="8727" spans="7:8" x14ac:dyDescent="0.3">
      <c r="G8727">
        <v>8720</v>
      </c>
      <c r="H8727">
        <f t="shared" ca="1" si="221"/>
        <v>-8.8619366626147937E-3</v>
      </c>
    </row>
    <row r="8728" spans="7:8" x14ac:dyDescent="0.3">
      <c r="G8728">
        <v>8721</v>
      </c>
      <c r="H8728">
        <f t="shared" ca="1" si="221"/>
        <v>1.4336074515033156E-2</v>
      </c>
    </row>
    <row r="8729" spans="7:8" x14ac:dyDescent="0.3">
      <c r="G8729">
        <v>8722</v>
      </c>
      <c r="H8729">
        <f t="shared" ca="1" si="221"/>
        <v>9.9529629415893994E-3</v>
      </c>
    </row>
    <row r="8730" spans="7:8" x14ac:dyDescent="0.3">
      <c r="G8730">
        <v>8723</v>
      </c>
      <c r="H8730">
        <f t="shared" ca="1" si="221"/>
        <v>8.9312055851549586E-4</v>
      </c>
    </row>
    <row r="8731" spans="7:8" x14ac:dyDescent="0.3">
      <c r="G8731">
        <v>8724</v>
      </c>
      <c r="H8731">
        <f t="shared" ca="1" si="221"/>
        <v>-2.4749328083192721E-2</v>
      </c>
    </row>
    <row r="8732" spans="7:8" x14ac:dyDescent="0.3">
      <c r="G8732">
        <v>8725</v>
      </c>
      <c r="H8732">
        <f t="shared" ca="1" si="221"/>
        <v>1.843681030480707E-2</v>
      </c>
    </row>
    <row r="8733" spans="7:8" x14ac:dyDescent="0.3">
      <c r="G8733">
        <v>8726</v>
      </c>
      <c r="H8733">
        <f t="shared" ca="1" si="221"/>
        <v>1.6304697630923539E-2</v>
      </c>
    </row>
    <row r="8734" spans="7:8" x14ac:dyDescent="0.3">
      <c r="G8734">
        <v>8727</v>
      </c>
      <c r="H8734">
        <f t="shared" ca="1" si="221"/>
        <v>1.1426834542704743E-2</v>
      </c>
    </row>
    <row r="8735" spans="7:8" x14ac:dyDescent="0.3">
      <c r="G8735">
        <v>8728</v>
      </c>
      <c r="H8735">
        <f t="shared" ca="1" si="221"/>
        <v>3.087443752629997E-2</v>
      </c>
    </row>
    <row r="8736" spans="7:8" x14ac:dyDescent="0.3">
      <c r="G8736">
        <v>8729</v>
      </c>
      <c r="H8736">
        <f t="shared" ca="1" si="221"/>
        <v>-6.0712804420593744E-3</v>
      </c>
    </row>
    <row r="8737" spans="7:8" x14ac:dyDescent="0.3">
      <c r="G8737">
        <v>8730</v>
      </c>
      <c r="H8737">
        <f t="shared" ca="1" si="221"/>
        <v>-7.2919358660495535E-3</v>
      </c>
    </row>
    <row r="8738" spans="7:8" x14ac:dyDescent="0.3">
      <c r="G8738">
        <v>8731</v>
      </c>
      <c r="H8738">
        <f t="shared" ca="1" si="221"/>
        <v>-2.7530975569103354E-2</v>
      </c>
    </row>
    <row r="8739" spans="7:8" x14ac:dyDescent="0.3">
      <c r="G8739">
        <v>8732</v>
      </c>
      <c r="H8739">
        <f t="shared" ca="1" si="221"/>
        <v>-3.179441017740898E-3</v>
      </c>
    </row>
    <row r="8740" spans="7:8" x14ac:dyDescent="0.3">
      <c r="G8740">
        <v>8733</v>
      </c>
      <c r="H8740">
        <f t="shared" ca="1" si="221"/>
        <v>-2.0518967220707864E-2</v>
      </c>
    </row>
    <row r="8741" spans="7:8" x14ac:dyDescent="0.3">
      <c r="G8741">
        <v>8734</v>
      </c>
      <c r="H8741">
        <f t="shared" ca="1" si="221"/>
        <v>-4.4025500386671086E-2</v>
      </c>
    </row>
    <row r="8742" spans="7:8" x14ac:dyDescent="0.3">
      <c r="G8742">
        <v>8735</v>
      </c>
      <c r="H8742">
        <f t="shared" ca="1" si="221"/>
        <v>3.852614998456045E-2</v>
      </c>
    </row>
    <row r="8743" spans="7:8" x14ac:dyDescent="0.3">
      <c r="G8743">
        <v>8736</v>
      </c>
      <c r="H8743">
        <f t="shared" ca="1" si="221"/>
        <v>1.9694227454019435E-2</v>
      </c>
    </row>
    <row r="8744" spans="7:8" x14ac:dyDescent="0.3">
      <c r="G8744">
        <v>8737</v>
      </c>
      <c r="H8744">
        <f t="shared" ca="1" si="221"/>
        <v>-1.0192086078604043E-2</v>
      </c>
    </row>
    <row r="8745" spans="7:8" x14ac:dyDescent="0.3">
      <c r="G8745">
        <v>8738</v>
      </c>
      <c r="H8745">
        <f t="shared" ca="1" si="221"/>
        <v>7.107335551345152E-3</v>
      </c>
    </row>
    <row r="8746" spans="7:8" x14ac:dyDescent="0.3">
      <c r="G8746">
        <v>8739</v>
      </c>
      <c r="H8746">
        <f t="shared" ca="1" si="221"/>
        <v>1.1839394097637403E-3</v>
      </c>
    </row>
    <row r="8747" spans="7:8" x14ac:dyDescent="0.3">
      <c r="G8747">
        <v>8740</v>
      </c>
      <c r="H8747">
        <f t="shared" ca="1" si="221"/>
        <v>-1.1823375283951866E-2</v>
      </c>
    </row>
    <row r="8748" spans="7:8" x14ac:dyDescent="0.3">
      <c r="G8748">
        <v>8741</v>
      </c>
      <c r="H8748">
        <f t="shared" ca="1" si="221"/>
        <v>-1.7238817126115753E-2</v>
      </c>
    </row>
    <row r="8749" spans="7:8" x14ac:dyDescent="0.3">
      <c r="G8749">
        <v>8742</v>
      </c>
      <c r="H8749">
        <f t="shared" ca="1" si="221"/>
        <v>-1.2332373019109551E-2</v>
      </c>
    </row>
    <row r="8750" spans="7:8" x14ac:dyDescent="0.3">
      <c r="G8750">
        <v>8743</v>
      </c>
      <c r="H8750">
        <f t="shared" ca="1" si="221"/>
        <v>-2.0034303100263478E-2</v>
      </c>
    </row>
    <row r="8751" spans="7:8" x14ac:dyDescent="0.3">
      <c r="G8751">
        <v>8744</v>
      </c>
      <c r="H8751">
        <f t="shared" ca="1" si="221"/>
        <v>4.446927452171727E-2</v>
      </c>
    </row>
    <row r="8752" spans="7:8" x14ac:dyDescent="0.3">
      <c r="G8752">
        <v>8745</v>
      </c>
      <c r="H8752">
        <f t="shared" ca="1" si="221"/>
        <v>2.6845628060336572E-2</v>
      </c>
    </row>
    <row r="8753" spans="7:8" x14ac:dyDescent="0.3">
      <c r="G8753">
        <v>8746</v>
      </c>
      <c r="H8753">
        <f t="shared" ca="1" si="221"/>
        <v>1.7061396220864364E-2</v>
      </c>
    </row>
    <row r="8754" spans="7:8" x14ac:dyDescent="0.3">
      <c r="G8754">
        <v>8747</v>
      </c>
      <c r="H8754">
        <f t="shared" ca="1" si="221"/>
        <v>1.7690622388814858E-2</v>
      </c>
    </row>
    <row r="8755" spans="7:8" x14ac:dyDescent="0.3">
      <c r="G8755">
        <v>8748</v>
      </c>
      <c r="H8755">
        <f t="shared" ca="1" si="221"/>
        <v>-3.0923775499096074E-2</v>
      </c>
    </row>
    <row r="8756" spans="7:8" x14ac:dyDescent="0.3">
      <c r="G8756">
        <v>8749</v>
      </c>
      <c r="H8756">
        <f t="shared" ca="1" si="221"/>
        <v>3.6183181482692485E-2</v>
      </c>
    </row>
    <row r="8757" spans="7:8" x14ac:dyDescent="0.3">
      <c r="G8757">
        <v>8750</v>
      </c>
      <c r="H8757">
        <f t="shared" ca="1" si="221"/>
        <v>-5.4395380894887184E-3</v>
      </c>
    </row>
    <row r="8758" spans="7:8" x14ac:dyDescent="0.3">
      <c r="G8758">
        <v>8751</v>
      </c>
      <c r="H8758">
        <f t="shared" ca="1" si="221"/>
        <v>3.4991550867468003E-2</v>
      </c>
    </row>
    <row r="8759" spans="7:8" x14ac:dyDescent="0.3">
      <c r="G8759">
        <v>8752</v>
      </c>
      <c r="H8759">
        <f t="shared" ca="1" si="221"/>
        <v>-3.7655877888015266E-3</v>
      </c>
    </row>
    <row r="8760" spans="7:8" x14ac:dyDescent="0.3">
      <c r="G8760">
        <v>8753</v>
      </c>
      <c r="H8760">
        <f t="shared" ca="1" si="221"/>
        <v>1.4402633570681559E-2</v>
      </c>
    </row>
    <row r="8761" spans="7:8" x14ac:dyDescent="0.3">
      <c r="G8761">
        <v>8754</v>
      </c>
      <c r="H8761">
        <f t="shared" ca="1" si="221"/>
        <v>2.3170694812819241E-2</v>
      </c>
    </row>
    <row r="8762" spans="7:8" x14ac:dyDescent="0.3">
      <c r="G8762">
        <v>8755</v>
      </c>
      <c r="H8762">
        <f t="shared" ca="1" si="221"/>
        <v>3.0124104824781558E-2</v>
      </c>
    </row>
    <row r="8763" spans="7:8" x14ac:dyDescent="0.3">
      <c r="G8763">
        <v>8756</v>
      </c>
      <c r="H8763">
        <f t="shared" ca="1" si="221"/>
        <v>-8.3305689348052193E-3</v>
      </c>
    </row>
    <row r="8764" spans="7:8" x14ac:dyDescent="0.3">
      <c r="G8764">
        <v>8757</v>
      </c>
      <c r="H8764">
        <f t="shared" ca="1" si="221"/>
        <v>5.3757159686078533E-3</v>
      </c>
    </row>
    <row r="8765" spans="7:8" x14ac:dyDescent="0.3">
      <c r="G8765">
        <v>8758</v>
      </c>
      <c r="H8765">
        <f t="shared" ca="1" si="221"/>
        <v>-4.6550683939659788E-4</v>
      </c>
    </row>
    <row r="8766" spans="7:8" x14ac:dyDescent="0.3">
      <c r="G8766">
        <v>8759</v>
      </c>
      <c r="H8766">
        <f t="shared" ca="1" si="221"/>
        <v>1.5773855424495196E-2</v>
      </c>
    </row>
    <row r="8767" spans="7:8" x14ac:dyDescent="0.3">
      <c r="G8767">
        <v>8760</v>
      </c>
      <c r="H8767">
        <f t="shared" ca="1" si="221"/>
        <v>2.222523088334924E-2</v>
      </c>
    </row>
    <row r="8768" spans="7:8" x14ac:dyDescent="0.3">
      <c r="G8768">
        <v>8761</v>
      </c>
      <c r="H8768">
        <f t="shared" ca="1" si="221"/>
        <v>-3.8826775856606169E-2</v>
      </c>
    </row>
    <row r="8769" spans="7:8" x14ac:dyDescent="0.3">
      <c r="G8769">
        <v>8762</v>
      </c>
      <c r="H8769">
        <f t="shared" ca="1" si="221"/>
        <v>2.3733502907788667E-2</v>
      </c>
    </row>
    <row r="8770" spans="7:8" x14ac:dyDescent="0.3">
      <c r="G8770">
        <v>8763</v>
      </c>
      <c r="H8770">
        <f t="shared" ca="1" si="221"/>
        <v>-3.4008484018824753E-2</v>
      </c>
    </row>
    <row r="8771" spans="7:8" x14ac:dyDescent="0.3">
      <c r="G8771">
        <v>8764</v>
      </c>
      <c r="H8771">
        <f t="shared" ca="1" si="221"/>
        <v>-1.7259808453992682E-2</v>
      </c>
    </row>
    <row r="8772" spans="7:8" x14ac:dyDescent="0.3">
      <c r="G8772">
        <v>8765</v>
      </c>
      <c r="H8772">
        <f t="shared" ca="1" si="221"/>
        <v>-1.8298353648740447E-2</v>
      </c>
    </row>
    <row r="8773" spans="7:8" x14ac:dyDescent="0.3">
      <c r="G8773">
        <v>8766</v>
      </c>
      <c r="H8773">
        <f t="shared" ca="1" si="221"/>
        <v>1.8054276698746954E-2</v>
      </c>
    </row>
    <row r="8774" spans="7:8" x14ac:dyDescent="0.3">
      <c r="G8774">
        <v>8767</v>
      </c>
      <c r="H8774">
        <f t="shared" ca="1" si="221"/>
        <v>-1.0384567783748824E-2</v>
      </c>
    </row>
    <row r="8775" spans="7:8" x14ac:dyDescent="0.3">
      <c r="G8775">
        <v>8768</v>
      </c>
      <c r="H8775">
        <f t="shared" ca="1" si="221"/>
        <v>-2.2507674439954477E-2</v>
      </c>
    </row>
    <row r="8776" spans="7:8" x14ac:dyDescent="0.3">
      <c r="G8776">
        <v>8769</v>
      </c>
      <c r="H8776">
        <f t="shared" ca="1" si="221"/>
        <v>4.6769959454439416E-3</v>
      </c>
    </row>
    <row r="8777" spans="7:8" x14ac:dyDescent="0.3">
      <c r="G8777">
        <v>8770</v>
      </c>
      <c r="H8777">
        <f t="shared" ref="H8777:H8840" ca="1" si="222">_xlfn.NORM.INV(RAND(),N$10,N$11)</f>
        <v>-1.9201317393565467E-2</v>
      </c>
    </row>
    <row r="8778" spans="7:8" x14ac:dyDescent="0.3">
      <c r="G8778">
        <v>8771</v>
      </c>
      <c r="H8778">
        <f t="shared" ca="1" si="222"/>
        <v>4.1400983549359314E-3</v>
      </c>
    </row>
    <row r="8779" spans="7:8" x14ac:dyDescent="0.3">
      <c r="G8779">
        <v>8772</v>
      </c>
      <c r="H8779">
        <f t="shared" ca="1" si="222"/>
        <v>1.7027849148012999E-2</v>
      </c>
    </row>
    <row r="8780" spans="7:8" x14ac:dyDescent="0.3">
      <c r="G8780">
        <v>8773</v>
      </c>
      <c r="H8780">
        <f t="shared" ca="1" si="222"/>
        <v>1.7786454555234681E-2</v>
      </c>
    </row>
    <row r="8781" spans="7:8" x14ac:dyDescent="0.3">
      <c r="G8781">
        <v>8774</v>
      </c>
      <c r="H8781">
        <f t="shared" ca="1" si="222"/>
        <v>1.0163874185497114E-2</v>
      </c>
    </row>
    <row r="8782" spans="7:8" x14ac:dyDescent="0.3">
      <c r="G8782">
        <v>8775</v>
      </c>
      <c r="H8782">
        <f t="shared" ca="1" si="222"/>
        <v>4.2550740526133585E-2</v>
      </c>
    </row>
    <row r="8783" spans="7:8" x14ac:dyDescent="0.3">
      <c r="G8783">
        <v>8776</v>
      </c>
      <c r="H8783">
        <f t="shared" ca="1" si="222"/>
        <v>-5.9101436994513465E-2</v>
      </c>
    </row>
    <row r="8784" spans="7:8" x14ac:dyDescent="0.3">
      <c r="G8784">
        <v>8777</v>
      </c>
      <c r="H8784">
        <f t="shared" ca="1" si="222"/>
        <v>5.5216817884291333E-3</v>
      </c>
    </row>
    <row r="8785" spans="7:8" x14ac:dyDescent="0.3">
      <c r="G8785">
        <v>8778</v>
      </c>
      <c r="H8785">
        <f t="shared" ca="1" si="222"/>
        <v>-2.1620577632206904E-3</v>
      </c>
    </row>
    <row r="8786" spans="7:8" x14ac:dyDescent="0.3">
      <c r="G8786">
        <v>8779</v>
      </c>
      <c r="H8786">
        <f t="shared" ca="1" si="222"/>
        <v>-1.7575891910933252E-2</v>
      </c>
    </row>
    <row r="8787" spans="7:8" x14ac:dyDescent="0.3">
      <c r="G8787">
        <v>8780</v>
      </c>
      <c r="H8787">
        <f t="shared" ca="1" si="222"/>
        <v>1.10179937529486E-2</v>
      </c>
    </row>
    <row r="8788" spans="7:8" x14ac:dyDescent="0.3">
      <c r="G8788">
        <v>8781</v>
      </c>
      <c r="H8788">
        <f t="shared" ca="1" si="222"/>
        <v>-2.1167276728050556E-2</v>
      </c>
    </row>
    <row r="8789" spans="7:8" x14ac:dyDescent="0.3">
      <c r="G8789">
        <v>8782</v>
      </c>
      <c r="H8789">
        <f t="shared" ca="1" si="222"/>
        <v>8.1914005101384642E-3</v>
      </c>
    </row>
    <row r="8790" spans="7:8" x14ac:dyDescent="0.3">
      <c r="G8790">
        <v>8783</v>
      </c>
      <c r="H8790">
        <f t="shared" ca="1" si="222"/>
        <v>-1.8855431748445707E-2</v>
      </c>
    </row>
    <row r="8791" spans="7:8" x14ac:dyDescent="0.3">
      <c r="G8791">
        <v>8784</v>
      </c>
      <c r="H8791">
        <f t="shared" ca="1" si="222"/>
        <v>3.8899262132858027E-2</v>
      </c>
    </row>
    <row r="8792" spans="7:8" x14ac:dyDescent="0.3">
      <c r="G8792">
        <v>8785</v>
      </c>
      <c r="H8792">
        <f t="shared" ca="1" si="222"/>
        <v>1.4643701540505122E-2</v>
      </c>
    </row>
    <row r="8793" spans="7:8" x14ac:dyDescent="0.3">
      <c r="G8793">
        <v>8786</v>
      </c>
      <c r="H8793">
        <f t="shared" ca="1" si="222"/>
        <v>-1.4354132110975772E-2</v>
      </c>
    </row>
    <row r="8794" spans="7:8" x14ac:dyDescent="0.3">
      <c r="G8794">
        <v>8787</v>
      </c>
      <c r="H8794">
        <f t="shared" ca="1" si="222"/>
        <v>-7.8827482107507139E-3</v>
      </c>
    </row>
    <row r="8795" spans="7:8" x14ac:dyDescent="0.3">
      <c r="G8795">
        <v>8788</v>
      </c>
      <c r="H8795">
        <f t="shared" ca="1" si="222"/>
        <v>1.5490797610360596E-2</v>
      </c>
    </row>
    <row r="8796" spans="7:8" x14ac:dyDescent="0.3">
      <c r="G8796">
        <v>8789</v>
      </c>
      <c r="H8796">
        <f t="shared" ca="1" si="222"/>
        <v>4.1557093253936361E-3</v>
      </c>
    </row>
    <row r="8797" spans="7:8" x14ac:dyDescent="0.3">
      <c r="G8797">
        <v>8790</v>
      </c>
      <c r="H8797">
        <f t="shared" ca="1" si="222"/>
        <v>3.4144338079504261E-2</v>
      </c>
    </row>
    <row r="8798" spans="7:8" x14ac:dyDescent="0.3">
      <c r="G8798">
        <v>8791</v>
      </c>
      <c r="H8798">
        <f t="shared" ca="1" si="222"/>
        <v>-1.0531834886458567E-2</v>
      </c>
    </row>
    <row r="8799" spans="7:8" x14ac:dyDescent="0.3">
      <c r="G8799">
        <v>8792</v>
      </c>
      <c r="H8799">
        <f t="shared" ca="1" si="222"/>
        <v>3.8265715790652311E-3</v>
      </c>
    </row>
    <row r="8800" spans="7:8" x14ac:dyDescent="0.3">
      <c r="G8800">
        <v>8793</v>
      </c>
      <c r="H8800">
        <f t="shared" ca="1" si="222"/>
        <v>7.982090606653211E-3</v>
      </c>
    </row>
    <row r="8801" spans="7:8" x14ac:dyDescent="0.3">
      <c r="G8801">
        <v>8794</v>
      </c>
      <c r="H8801">
        <f t="shared" ca="1" si="222"/>
        <v>1.9569675459946353E-2</v>
      </c>
    </row>
    <row r="8802" spans="7:8" x14ac:dyDescent="0.3">
      <c r="G8802">
        <v>8795</v>
      </c>
      <c r="H8802">
        <f t="shared" ca="1" si="222"/>
        <v>4.2010706637051795E-2</v>
      </c>
    </row>
    <row r="8803" spans="7:8" x14ac:dyDescent="0.3">
      <c r="G8803">
        <v>8796</v>
      </c>
      <c r="H8803">
        <f t="shared" ca="1" si="222"/>
        <v>1.193255917957688E-2</v>
      </c>
    </row>
    <row r="8804" spans="7:8" x14ac:dyDescent="0.3">
      <c r="G8804">
        <v>8797</v>
      </c>
      <c r="H8804">
        <f t="shared" ca="1" si="222"/>
        <v>5.5340643245209032E-3</v>
      </c>
    </row>
    <row r="8805" spans="7:8" x14ac:dyDescent="0.3">
      <c r="G8805">
        <v>8798</v>
      </c>
      <c r="H8805">
        <f t="shared" ca="1" si="222"/>
        <v>-4.5439705440524659E-3</v>
      </c>
    </row>
    <row r="8806" spans="7:8" x14ac:dyDescent="0.3">
      <c r="G8806">
        <v>8799</v>
      </c>
      <c r="H8806">
        <f t="shared" ca="1" si="222"/>
        <v>-8.4730646558858792E-3</v>
      </c>
    </row>
    <row r="8807" spans="7:8" x14ac:dyDescent="0.3">
      <c r="G8807">
        <v>8800</v>
      </c>
      <c r="H8807">
        <f t="shared" ca="1" si="222"/>
        <v>4.9259448046615811E-3</v>
      </c>
    </row>
    <row r="8808" spans="7:8" x14ac:dyDescent="0.3">
      <c r="G8808">
        <v>8801</v>
      </c>
      <c r="H8808">
        <f t="shared" ca="1" si="222"/>
        <v>-6.3414543959006914E-3</v>
      </c>
    </row>
    <row r="8809" spans="7:8" x14ac:dyDescent="0.3">
      <c r="G8809">
        <v>8802</v>
      </c>
      <c r="H8809">
        <f t="shared" ca="1" si="222"/>
        <v>-1.6903260713286013E-2</v>
      </c>
    </row>
    <row r="8810" spans="7:8" x14ac:dyDescent="0.3">
      <c r="G8810">
        <v>8803</v>
      </c>
      <c r="H8810">
        <f t="shared" ca="1" si="222"/>
        <v>-3.8728843595188132E-3</v>
      </c>
    </row>
    <row r="8811" spans="7:8" x14ac:dyDescent="0.3">
      <c r="G8811">
        <v>8804</v>
      </c>
      <c r="H8811">
        <f t="shared" ca="1" si="222"/>
        <v>-2.1244037856302866E-2</v>
      </c>
    </row>
    <row r="8812" spans="7:8" x14ac:dyDescent="0.3">
      <c r="G8812">
        <v>8805</v>
      </c>
      <c r="H8812">
        <f t="shared" ca="1" si="222"/>
        <v>-5.0245970386575245E-2</v>
      </c>
    </row>
    <row r="8813" spans="7:8" x14ac:dyDescent="0.3">
      <c r="G8813">
        <v>8806</v>
      </c>
      <c r="H8813">
        <f t="shared" ca="1" si="222"/>
        <v>-3.4548342272740437E-3</v>
      </c>
    </row>
    <row r="8814" spans="7:8" x14ac:dyDescent="0.3">
      <c r="G8814">
        <v>8807</v>
      </c>
      <c r="H8814">
        <f t="shared" ca="1" si="222"/>
        <v>5.9512476395900821E-3</v>
      </c>
    </row>
    <row r="8815" spans="7:8" x14ac:dyDescent="0.3">
      <c r="G8815">
        <v>8808</v>
      </c>
      <c r="H8815">
        <f t="shared" ca="1" si="222"/>
        <v>3.9022706466027589E-2</v>
      </c>
    </row>
    <row r="8816" spans="7:8" x14ac:dyDescent="0.3">
      <c r="G8816">
        <v>8809</v>
      </c>
      <c r="H8816">
        <f t="shared" ca="1" si="222"/>
        <v>-2.5497771430629725E-2</v>
      </c>
    </row>
    <row r="8817" spans="7:8" x14ac:dyDescent="0.3">
      <c r="G8817">
        <v>8810</v>
      </c>
      <c r="H8817">
        <f t="shared" ca="1" si="222"/>
        <v>1.7259863850081032E-4</v>
      </c>
    </row>
    <row r="8818" spans="7:8" x14ac:dyDescent="0.3">
      <c r="G8818">
        <v>8811</v>
      </c>
      <c r="H8818">
        <f t="shared" ca="1" si="222"/>
        <v>-1.9678297955528151E-2</v>
      </c>
    </row>
    <row r="8819" spans="7:8" x14ac:dyDescent="0.3">
      <c r="G8819">
        <v>8812</v>
      </c>
      <c r="H8819">
        <f t="shared" ca="1" si="222"/>
        <v>6.1039540468560086E-3</v>
      </c>
    </row>
    <row r="8820" spans="7:8" x14ac:dyDescent="0.3">
      <c r="G8820">
        <v>8813</v>
      </c>
      <c r="H8820">
        <f t="shared" ca="1" si="222"/>
        <v>4.0971227601400229E-3</v>
      </c>
    </row>
    <row r="8821" spans="7:8" x14ac:dyDescent="0.3">
      <c r="G8821">
        <v>8814</v>
      </c>
      <c r="H8821">
        <f t="shared" ca="1" si="222"/>
        <v>3.6597419903346716E-2</v>
      </c>
    </row>
    <row r="8822" spans="7:8" x14ac:dyDescent="0.3">
      <c r="G8822">
        <v>8815</v>
      </c>
      <c r="H8822">
        <f t="shared" ca="1" si="222"/>
        <v>-9.9473192203139889E-3</v>
      </c>
    </row>
    <row r="8823" spans="7:8" x14ac:dyDescent="0.3">
      <c r="G8823">
        <v>8816</v>
      </c>
      <c r="H8823">
        <f t="shared" ca="1" si="222"/>
        <v>2.6734206223441633E-2</v>
      </c>
    </row>
    <row r="8824" spans="7:8" x14ac:dyDescent="0.3">
      <c r="G8824">
        <v>8817</v>
      </c>
      <c r="H8824">
        <f t="shared" ca="1" si="222"/>
        <v>4.0932153956922479E-3</v>
      </c>
    </row>
    <row r="8825" spans="7:8" x14ac:dyDescent="0.3">
      <c r="G8825">
        <v>8818</v>
      </c>
      <c r="H8825">
        <f t="shared" ca="1" si="222"/>
        <v>-3.3493949351739168E-2</v>
      </c>
    </row>
    <row r="8826" spans="7:8" x14ac:dyDescent="0.3">
      <c r="G8826">
        <v>8819</v>
      </c>
      <c r="H8826">
        <f t="shared" ca="1" si="222"/>
        <v>-3.1261851228818457E-2</v>
      </c>
    </row>
    <row r="8827" spans="7:8" x14ac:dyDescent="0.3">
      <c r="G8827">
        <v>8820</v>
      </c>
      <c r="H8827">
        <f t="shared" ca="1" si="222"/>
        <v>1.3074169452194927E-2</v>
      </c>
    </row>
    <row r="8828" spans="7:8" x14ac:dyDescent="0.3">
      <c r="G8828">
        <v>8821</v>
      </c>
      <c r="H8828">
        <f t="shared" ca="1" si="222"/>
        <v>-1.5443942561714954E-2</v>
      </c>
    </row>
    <row r="8829" spans="7:8" x14ac:dyDescent="0.3">
      <c r="G8829">
        <v>8822</v>
      </c>
      <c r="H8829">
        <f t="shared" ca="1" si="222"/>
        <v>-1.2397527386919314E-2</v>
      </c>
    </row>
    <row r="8830" spans="7:8" x14ac:dyDescent="0.3">
      <c r="G8830">
        <v>8823</v>
      </c>
      <c r="H8830">
        <f t="shared" ca="1" si="222"/>
        <v>-1.0225444624479864E-2</v>
      </c>
    </row>
    <row r="8831" spans="7:8" x14ac:dyDescent="0.3">
      <c r="G8831">
        <v>8824</v>
      </c>
      <c r="H8831">
        <f t="shared" ca="1" si="222"/>
        <v>4.3514126827647204E-3</v>
      </c>
    </row>
    <row r="8832" spans="7:8" x14ac:dyDescent="0.3">
      <c r="G8832">
        <v>8825</v>
      </c>
      <c r="H8832">
        <f t="shared" ca="1" si="222"/>
        <v>-2.1749875845658975E-2</v>
      </c>
    </row>
    <row r="8833" spans="7:8" x14ac:dyDescent="0.3">
      <c r="G8833">
        <v>8826</v>
      </c>
      <c r="H8833">
        <f t="shared" ca="1" si="222"/>
        <v>1.4806609882579022E-2</v>
      </c>
    </row>
    <row r="8834" spans="7:8" x14ac:dyDescent="0.3">
      <c r="G8834">
        <v>8827</v>
      </c>
      <c r="H8834">
        <f t="shared" ca="1" si="222"/>
        <v>-1.0110406495486612E-2</v>
      </c>
    </row>
    <row r="8835" spans="7:8" x14ac:dyDescent="0.3">
      <c r="G8835">
        <v>8828</v>
      </c>
      <c r="H8835">
        <f t="shared" ca="1" si="222"/>
        <v>-5.007717421730664E-2</v>
      </c>
    </row>
    <row r="8836" spans="7:8" x14ac:dyDescent="0.3">
      <c r="G8836">
        <v>8829</v>
      </c>
      <c r="H8836">
        <f t="shared" ca="1" si="222"/>
        <v>-8.2584733409289852E-3</v>
      </c>
    </row>
    <row r="8837" spans="7:8" x14ac:dyDescent="0.3">
      <c r="G8837">
        <v>8830</v>
      </c>
      <c r="H8837">
        <f t="shared" ca="1" si="222"/>
        <v>1.4039527355175836E-2</v>
      </c>
    </row>
    <row r="8838" spans="7:8" x14ac:dyDescent="0.3">
      <c r="G8838">
        <v>8831</v>
      </c>
      <c r="H8838">
        <f t="shared" ca="1" si="222"/>
        <v>4.7428544858341137E-3</v>
      </c>
    </row>
    <row r="8839" spans="7:8" x14ac:dyDescent="0.3">
      <c r="G8839">
        <v>8832</v>
      </c>
      <c r="H8839">
        <f t="shared" ca="1" si="222"/>
        <v>4.907900676366761E-3</v>
      </c>
    </row>
    <row r="8840" spans="7:8" x14ac:dyDescent="0.3">
      <c r="G8840">
        <v>8833</v>
      </c>
      <c r="H8840">
        <f t="shared" ca="1" si="222"/>
        <v>1.3208401197771055E-2</v>
      </c>
    </row>
    <row r="8841" spans="7:8" x14ac:dyDescent="0.3">
      <c r="G8841">
        <v>8834</v>
      </c>
      <c r="H8841">
        <f t="shared" ref="H8841:H8904" ca="1" si="223">_xlfn.NORM.INV(RAND(),N$10,N$11)</f>
        <v>2.6370623156494587E-2</v>
      </c>
    </row>
    <row r="8842" spans="7:8" x14ac:dyDescent="0.3">
      <c r="G8842">
        <v>8835</v>
      </c>
      <c r="H8842">
        <f t="shared" ca="1" si="223"/>
        <v>3.9416552551323043E-2</v>
      </c>
    </row>
    <row r="8843" spans="7:8" x14ac:dyDescent="0.3">
      <c r="G8843">
        <v>8836</v>
      </c>
      <c r="H8843">
        <f t="shared" ca="1" si="223"/>
        <v>-1.4048496054752852E-2</v>
      </c>
    </row>
    <row r="8844" spans="7:8" x14ac:dyDescent="0.3">
      <c r="G8844">
        <v>8837</v>
      </c>
      <c r="H8844">
        <f t="shared" ca="1" si="223"/>
        <v>2.3015917314045762E-3</v>
      </c>
    </row>
    <row r="8845" spans="7:8" x14ac:dyDescent="0.3">
      <c r="G8845">
        <v>8838</v>
      </c>
      <c r="H8845">
        <f t="shared" ca="1" si="223"/>
        <v>-8.0624447268887525E-3</v>
      </c>
    </row>
    <row r="8846" spans="7:8" x14ac:dyDescent="0.3">
      <c r="G8846">
        <v>8839</v>
      </c>
      <c r="H8846">
        <f t="shared" ca="1" si="223"/>
        <v>-5.0972670251662831E-3</v>
      </c>
    </row>
    <row r="8847" spans="7:8" x14ac:dyDescent="0.3">
      <c r="G8847">
        <v>8840</v>
      </c>
      <c r="H8847">
        <f t="shared" ca="1" si="223"/>
        <v>2.6191358809887263E-2</v>
      </c>
    </row>
    <row r="8848" spans="7:8" x14ac:dyDescent="0.3">
      <c r="G8848">
        <v>8841</v>
      </c>
      <c r="H8848">
        <f t="shared" ca="1" si="223"/>
        <v>2.5739091125149108E-2</v>
      </c>
    </row>
    <row r="8849" spans="7:8" x14ac:dyDescent="0.3">
      <c r="G8849">
        <v>8842</v>
      </c>
      <c r="H8849">
        <f t="shared" ca="1" si="223"/>
        <v>2.2192821813909556E-2</v>
      </c>
    </row>
    <row r="8850" spans="7:8" x14ac:dyDescent="0.3">
      <c r="G8850">
        <v>8843</v>
      </c>
      <c r="H8850">
        <f t="shared" ca="1" si="223"/>
        <v>1.7377746017877116E-2</v>
      </c>
    </row>
    <row r="8851" spans="7:8" x14ac:dyDescent="0.3">
      <c r="G8851">
        <v>8844</v>
      </c>
      <c r="H8851">
        <f t="shared" ca="1" si="223"/>
        <v>2.5547778702808492E-2</v>
      </c>
    </row>
    <row r="8852" spans="7:8" x14ac:dyDescent="0.3">
      <c r="G8852">
        <v>8845</v>
      </c>
      <c r="H8852">
        <f t="shared" ca="1" si="223"/>
        <v>-1.6314445281493593E-2</v>
      </c>
    </row>
    <row r="8853" spans="7:8" x14ac:dyDescent="0.3">
      <c r="G8853">
        <v>8846</v>
      </c>
      <c r="H8853">
        <f t="shared" ca="1" si="223"/>
        <v>2.5233914852184867E-2</v>
      </c>
    </row>
    <row r="8854" spans="7:8" x14ac:dyDescent="0.3">
      <c r="G8854">
        <v>8847</v>
      </c>
      <c r="H8854">
        <f t="shared" ca="1" si="223"/>
        <v>-4.3550878681544676E-2</v>
      </c>
    </row>
    <row r="8855" spans="7:8" x14ac:dyDescent="0.3">
      <c r="G8855">
        <v>8848</v>
      </c>
      <c r="H8855">
        <f t="shared" ca="1" si="223"/>
        <v>-1.4376699219964848E-2</v>
      </c>
    </row>
    <row r="8856" spans="7:8" x14ac:dyDescent="0.3">
      <c r="G8856">
        <v>8849</v>
      </c>
      <c r="H8856">
        <f t="shared" ca="1" si="223"/>
        <v>4.630723975762531E-2</v>
      </c>
    </row>
    <row r="8857" spans="7:8" x14ac:dyDescent="0.3">
      <c r="G8857">
        <v>8850</v>
      </c>
      <c r="H8857">
        <f t="shared" ca="1" si="223"/>
        <v>-2.1752893410196461E-3</v>
      </c>
    </row>
    <row r="8858" spans="7:8" x14ac:dyDescent="0.3">
      <c r="G8858">
        <v>8851</v>
      </c>
      <c r="H8858">
        <f t="shared" ca="1" si="223"/>
        <v>-1.5837487262069634E-2</v>
      </c>
    </row>
    <row r="8859" spans="7:8" x14ac:dyDescent="0.3">
      <c r="G8859">
        <v>8852</v>
      </c>
      <c r="H8859">
        <f t="shared" ca="1" si="223"/>
        <v>3.4022488129280368E-2</v>
      </c>
    </row>
    <row r="8860" spans="7:8" x14ac:dyDescent="0.3">
      <c r="G8860">
        <v>8853</v>
      </c>
      <c r="H8860">
        <f t="shared" ca="1" si="223"/>
        <v>3.3995125605514487E-2</v>
      </c>
    </row>
    <row r="8861" spans="7:8" x14ac:dyDescent="0.3">
      <c r="G8861">
        <v>8854</v>
      </c>
      <c r="H8861">
        <f t="shared" ca="1" si="223"/>
        <v>9.4468823074627048E-3</v>
      </c>
    </row>
    <row r="8862" spans="7:8" x14ac:dyDescent="0.3">
      <c r="G8862">
        <v>8855</v>
      </c>
      <c r="H8862">
        <f t="shared" ca="1" si="223"/>
        <v>-1.3593419209810512E-2</v>
      </c>
    </row>
    <row r="8863" spans="7:8" x14ac:dyDescent="0.3">
      <c r="G8863">
        <v>8856</v>
      </c>
      <c r="H8863">
        <f t="shared" ca="1" si="223"/>
        <v>-1.7106147973471347E-2</v>
      </c>
    </row>
    <row r="8864" spans="7:8" x14ac:dyDescent="0.3">
      <c r="G8864">
        <v>8857</v>
      </c>
      <c r="H8864">
        <f t="shared" ca="1" si="223"/>
        <v>2.1637887427438603E-2</v>
      </c>
    </row>
    <row r="8865" spans="7:8" x14ac:dyDescent="0.3">
      <c r="G8865">
        <v>8858</v>
      </c>
      <c r="H8865">
        <f t="shared" ca="1" si="223"/>
        <v>1.0411531206148746E-2</v>
      </c>
    </row>
    <row r="8866" spans="7:8" x14ac:dyDescent="0.3">
      <c r="G8866">
        <v>8859</v>
      </c>
      <c r="H8866">
        <f t="shared" ca="1" si="223"/>
        <v>1.3712021959723146E-2</v>
      </c>
    </row>
    <row r="8867" spans="7:8" x14ac:dyDescent="0.3">
      <c r="G8867">
        <v>8860</v>
      </c>
      <c r="H8867">
        <f t="shared" ca="1" si="223"/>
        <v>-1.9526902400892897E-2</v>
      </c>
    </row>
    <row r="8868" spans="7:8" x14ac:dyDescent="0.3">
      <c r="G8868">
        <v>8861</v>
      </c>
      <c r="H8868">
        <f t="shared" ca="1" si="223"/>
        <v>-3.9003933145530167E-3</v>
      </c>
    </row>
    <row r="8869" spans="7:8" x14ac:dyDescent="0.3">
      <c r="G8869">
        <v>8862</v>
      </c>
      <c r="H8869">
        <f t="shared" ca="1" si="223"/>
        <v>1.2203336402610628E-2</v>
      </c>
    </row>
    <row r="8870" spans="7:8" x14ac:dyDescent="0.3">
      <c r="G8870">
        <v>8863</v>
      </c>
      <c r="H8870">
        <f t="shared" ca="1" si="223"/>
        <v>3.3385076331983267E-2</v>
      </c>
    </row>
    <row r="8871" spans="7:8" x14ac:dyDescent="0.3">
      <c r="G8871">
        <v>8864</v>
      </c>
      <c r="H8871">
        <f t="shared" ca="1" si="223"/>
        <v>-2.9893181216280196E-4</v>
      </c>
    </row>
    <row r="8872" spans="7:8" x14ac:dyDescent="0.3">
      <c r="G8872">
        <v>8865</v>
      </c>
      <c r="H8872">
        <f t="shared" ca="1" si="223"/>
        <v>-1.9694512264689382E-2</v>
      </c>
    </row>
    <row r="8873" spans="7:8" x14ac:dyDescent="0.3">
      <c r="G8873">
        <v>8866</v>
      </c>
      <c r="H8873">
        <f t="shared" ca="1" si="223"/>
        <v>3.816545567365786E-2</v>
      </c>
    </row>
    <row r="8874" spans="7:8" x14ac:dyDescent="0.3">
      <c r="G8874">
        <v>8867</v>
      </c>
      <c r="H8874">
        <f t="shared" ca="1" si="223"/>
        <v>9.6258122827969431E-4</v>
      </c>
    </row>
    <row r="8875" spans="7:8" x14ac:dyDescent="0.3">
      <c r="G8875">
        <v>8868</v>
      </c>
      <c r="H8875">
        <f t="shared" ca="1" si="223"/>
        <v>-5.0238630034658569E-3</v>
      </c>
    </row>
    <row r="8876" spans="7:8" x14ac:dyDescent="0.3">
      <c r="G8876">
        <v>8869</v>
      </c>
      <c r="H8876">
        <f t="shared" ca="1" si="223"/>
        <v>2.2364873571585921E-2</v>
      </c>
    </row>
    <row r="8877" spans="7:8" x14ac:dyDescent="0.3">
      <c r="G8877">
        <v>8870</v>
      </c>
      <c r="H8877">
        <f t="shared" ca="1" si="223"/>
        <v>-3.4777912024680939E-2</v>
      </c>
    </row>
    <row r="8878" spans="7:8" x14ac:dyDescent="0.3">
      <c r="G8878">
        <v>8871</v>
      </c>
      <c r="H8878">
        <f t="shared" ca="1" si="223"/>
        <v>-6.2654257086731573E-3</v>
      </c>
    </row>
    <row r="8879" spans="7:8" x14ac:dyDescent="0.3">
      <c r="G8879">
        <v>8872</v>
      </c>
      <c r="H8879">
        <f t="shared" ca="1" si="223"/>
        <v>7.083355271132628E-3</v>
      </c>
    </row>
    <row r="8880" spans="7:8" x14ac:dyDescent="0.3">
      <c r="G8880">
        <v>8873</v>
      </c>
      <c r="H8880">
        <f t="shared" ca="1" si="223"/>
        <v>-2.7653260978729461E-2</v>
      </c>
    </row>
    <row r="8881" spans="7:8" x14ac:dyDescent="0.3">
      <c r="G8881">
        <v>8874</v>
      </c>
      <c r="H8881">
        <f t="shared" ca="1" si="223"/>
        <v>-3.8011450412464821E-2</v>
      </c>
    </row>
    <row r="8882" spans="7:8" x14ac:dyDescent="0.3">
      <c r="G8882">
        <v>8875</v>
      </c>
      <c r="H8882">
        <f t="shared" ca="1" si="223"/>
        <v>-4.2945985001407536E-3</v>
      </c>
    </row>
    <row r="8883" spans="7:8" x14ac:dyDescent="0.3">
      <c r="G8883">
        <v>8876</v>
      </c>
      <c r="H8883">
        <f t="shared" ca="1" si="223"/>
        <v>-1.1675055793927348E-2</v>
      </c>
    </row>
    <row r="8884" spans="7:8" x14ac:dyDescent="0.3">
      <c r="G8884">
        <v>8877</v>
      </c>
      <c r="H8884">
        <f t="shared" ca="1" si="223"/>
        <v>1.5095216370151626E-2</v>
      </c>
    </row>
    <row r="8885" spans="7:8" x14ac:dyDescent="0.3">
      <c r="G8885">
        <v>8878</v>
      </c>
      <c r="H8885">
        <f t="shared" ca="1" si="223"/>
        <v>1.6384229419505174E-2</v>
      </c>
    </row>
    <row r="8886" spans="7:8" x14ac:dyDescent="0.3">
      <c r="G8886">
        <v>8879</v>
      </c>
      <c r="H8886">
        <f t="shared" ca="1" si="223"/>
        <v>-2.1681403108173295E-2</v>
      </c>
    </row>
    <row r="8887" spans="7:8" x14ac:dyDescent="0.3">
      <c r="G8887">
        <v>8880</v>
      </c>
      <c r="H8887">
        <f t="shared" ca="1" si="223"/>
        <v>2.9941011204160577E-2</v>
      </c>
    </row>
    <row r="8888" spans="7:8" x14ac:dyDescent="0.3">
      <c r="G8888">
        <v>8881</v>
      </c>
      <c r="H8888">
        <f t="shared" ca="1" si="223"/>
        <v>3.042348111433588E-2</v>
      </c>
    </row>
    <row r="8889" spans="7:8" x14ac:dyDescent="0.3">
      <c r="G8889">
        <v>8882</v>
      </c>
      <c r="H8889">
        <f t="shared" ca="1" si="223"/>
        <v>-8.3781787425163644E-3</v>
      </c>
    </row>
    <row r="8890" spans="7:8" x14ac:dyDescent="0.3">
      <c r="G8890">
        <v>8883</v>
      </c>
      <c r="H8890">
        <f t="shared" ca="1" si="223"/>
        <v>-1.9544574429353177E-2</v>
      </c>
    </row>
    <row r="8891" spans="7:8" x14ac:dyDescent="0.3">
      <c r="G8891">
        <v>8884</v>
      </c>
      <c r="H8891">
        <f t="shared" ca="1" si="223"/>
        <v>-2.1310506198342075E-2</v>
      </c>
    </row>
    <row r="8892" spans="7:8" x14ac:dyDescent="0.3">
      <c r="G8892">
        <v>8885</v>
      </c>
      <c r="H8892">
        <f t="shared" ca="1" si="223"/>
        <v>1.7939491478115445E-2</v>
      </c>
    </row>
    <row r="8893" spans="7:8" x14ac:dyDescent="0.3">
      <c r="G8893">
        <v>8886</v>
      </c>
      <c r="H8893">
        <f t="shared" ca="1" si="223"/>
        <v>3.5032772347669855E-2</v>
      </c>
    </row>
    <row r="8894" spans="7:8" x14ac:dyDescent="0.3">
      <c r="G8894">
        <v>8887</v>
      </c>
      <c r="H8894">
        <f t="shared" ca="1" si="223"/>
        <v>-1.6871688710606889E-2</v>
      </c>
    </row>
    <row r="8895" spans="7:8" x14ac:dyDescent="0.3">
      <c r="G8895">
        <v>8888</v>
      </c>
      <c r="H8895">
        <f t="shared" ca="1" si="223"/>
        <v>2.1559479448295862E-2</v>
      </c>
    </row>
    <row r="8896" spans="7:8" x14ac:dyDescent="0.3">
      <c r="G8896">
        <v>8889</v>
      </c>
      <c r="H8896">
        <f t="shared" ca="1" si="223"/>
        <v>-1.8324256926445549E-2</v>
      </c>
    </row>
    <row r="8897" spans="7:8" x14ac:dyDescent="0.3">
      <c r="G8897">
        <v>8890</v>
      </c>
      <c r="H8897">
        <f t="shared" ca="1" si="223"/>
        <v>-2.0485093543879545E-2</v>
      </c>
    </row>
    <row r="8898" spans="7:8" x14ac:dyDescent="0.3">
      <c r="G8898">
        <v>8891</v>
      </c>
      <c r="H8898">
        <f t="shared" ca="1" si="223"/>
        <v>7.2596858298441098E-4</v>
      </c>
    </row>
    <row r="8899" spans="7:8" x14ac:dyDescent="0.3">
      <c r="G8899">
        <v>8892</v>
      </c>
      <c r="H8899">
        <f t="shared" ca="1" si="223"/>
        <v>-2.2143622119238992E-2</v>
      </c>
    </row>
    <row r="8900" spans="7:8" x14ac:dyDescent="0.3">
      <c r="G8900">
        <v>8893</v>
      </c>
      <c r="H8900">
        <f t="shared" ca="1" si="223"/>
        <v>-1.5728385186632891E-2</v>
      </c>
    </row>
    <row r="8901" spans="7:8" x14ac:dyDescent="0.3">
      <c r="G8901">
        <v>8894</v>
      </c>
      <c r="H8901">
        <f t="shared" ca="1" si="223"/>
        <v>2.6420926030739027E-2</v>
      </c>
    </row>
    <row r="8902" spans="7:8" x14ac:dyDescent="0.3">
      <c r="G8902">
        <v>8895</v>
      </c>
      <c r="H8902">
        <f t="shared" ca="1" si="223"/>
        <v>1.2094300038627052E-2</v>
      </c>
    </row>
    <row r="8903" spans="7:8" x14ac:dyDescent="0.3">
      <c r="G8903">
        <v>8896</v>
      </c>
      <c r="H8903">
        <f t="shared" ca="1" si="223"/>
        <v>9.3883801437115999E-3</v>
      </c>
    </row>
    <row r="8904" spans="7:8" x14ac:dyDescent="0.3">
      <c r="G8904">
        <v>8897</v>
      </c>
      <c r="H8904">
        <f t="shared" ca="1" si="223"/>
        <v>4.3649283038593046E-3</v>
      </c>
    </row>
    <row r="8905" spans="7:8" x14ac:dyDescent="0.3">
      <c r="G8905">
        <v>8898</v>
      </c>
      <c r="H8905">
        <f t="shared" ref="H8905:H8968" ca="1" si="224">_xlfn.NORM.INV(RAND(),N$10,N$11)</f>
        <v>-1.5177482380837946E-3</v>
      </c>
    </row>
    <row r="8906" spans="7:8" x14ac:dyDescent="0.3">
      <c r="G8906">
        <v>8899</v>
      </c>
      <c r="H8906">
        <f t="shared" ca="1" si="224"/>
        <v>2.3463733656293392E-2</v>
      </c>
    </row>
    <row r="8907" spans="7:8" x14ac:dyDescent="0.3">
      <c r="G8907">
        <v>8900</v>
      </c>
      <c r="H8907">
        <f t="shared" ca="1" si="224"/>
        <v>-1.2801333515352679E-2</v>
      </c>
    </row>
    <row r="8908" spans="7:8" x14ac:dyDescent="0.3">
      <c r="G8908">
        <v>8901</v>
      </c>
      <c r="H8908">
        <f t="shared" ca="1" si="224"/>
        <v>1.6157072575234951E-2</v>
      </c>
    </row>
    <row r="8909" spans="7:8" x14ac:dyDescent="0.3">
      <c r="G8909">
        <v>8902</v>
      </c>
      <c r="H8909">
        <f t="shared" ca="1" si="224"/>
        <v>-3.0555517475296185E-2</v>
      </c>
    </row>
    <row r="8910" spans="7:8" x14ac:dyDescent="0.3">
      <c r="G8910">
        <v>8903</v>
      </c>
      <c r="H8910">
        <f t="shared" ca="1" si="224"/>
        <v>1.9189365896250737E-2</v>
      </c>
    </row>
    <row r="8911" spans="7:8" x14ac:dyDescent="0.3">
      <c r="G8911">
        <v>8904</v>
      </c>
      <c r="H8911">
        <f t="shared" ca="1" si="224"/>
        <v>3.2428463207442387E-2</v>
      </c>
    </row>
    <row r="8912" spans="7:8" x14ac:dyDescent="0.3">
      <c r="G8912">
        <v>8905</v>
      </c>
      <c r="H8912">
        <f t="shared" ca="1" si="224"/>
        <v>-2.5533491494739421E-2</v>
      </c>
    </row>
    <row r="8913" spans="7:8" x14ac:dyDescent="0.3">
      <c r="G8913">
        <v>8906</v>
      </c>
      <c r="H8913">
        <f t="shared" ca="1" si="224"/>
        <v>-2.7426656819835096E-2</v>
      </c>
    </row>
    <row r="8914" spans="7:8" x14ac:dyDescent="0.3">
      <c r="G8914">
        <v>8907</v>
      </c>
      <c r="H8914">
        <f t="shared" ca="1" si="224"/>
        <v>1.3809635610244956E-2</v>
      </c>
    </row>
    <row r="8915" spans="7:8" x14ac:dyDescent="0.3">
      <c r="G8915">
        <v>8908</v>
      </c>
      <c r="H8915">
        <f t="shared" ca="1" si="224"/>
        <v>-4.8937678250089555E-3</v>
      </c>
    </row>
    <row r="8916" spans="7:8" x14ac:dyDescent="0.3">
      <c r="G8916">
        <v>8909</v>
      </c>
      <c r="H8916">
        <f t="shared" ca="1" si="224"/>
        <v>-1.1775053226665593E-2</v>
      </c>
    </row>
    <row r="8917" spans="7:8" x14ac:dyDescent="0.3">
      <c r="G8917">
        <v>8910</v>
      </c>
      <c r="H8917">
        <f t="shared" ca="1" si="224"/>
        <v>2.1345088662327667E-2</v>
      </c>
    </row>
    <row r="8918" spans="7:8" x14ac:dyDescent="0.3">
      <c r="G8918">
        <v>8911</v>
      </c>
      <c r="H8918">
        <f t="shared" ca="1" si="224"/>
        <v>1.2426816481348617E-2</v>
      </c>
    </row>
    <row r="8919" spans="7:8" x14ac:dyDescent="0.3">
      <c r="G8919">
        <v>8912</v>
      </c>
      <c r="H8919">
        <f t="shared" ca="1" si="224"/>
        <v>-6.1198778789515072E-3</v>
      </c>
    </row>
    <row r="8920" spans="7:8" x14ac:dyDescent="0.3">
      <c r="G8920">
        <v>8913</v>
      </c>
      <c r="H8920">
        <f t="shared" ca="1" si="224"/>
        <v>-1.9133839139356044E-2</v>
      </c>
    </row>
    <row r="8921" spans="7:8" x14ac:dyDescent="0.3">
      <c r="G8921">
        <v>8914</v>
      </c>
      <c r="H8921">
        <f t="shared" ca="1" si="224"/>
        <v>3.2113805167027033E-2</v>
      </c>
    </row>
    <row r="8922" spans="7:8" x14ac:dyDescent="0.3">
      <c r="G8922">
        <v>8915</v>
      </c>
      <c r="H8922">
        <f t="shared" ca="1" si="224"/>
        <v>5.0925850614715933E-2</v>
      </c>
    </row>
    <row r="8923" spans="7:8" x14ac:dyDescent="0.3">
      <c r="G8923">
        <v>8916</v>
      </c>
      <c r="H8923">
        <f t="shared" ca="1" si="224"/>
        <v>-3.3863923133960264E-2</v>
      </c>
    </row>
    <row r="8924" spans="7:8" x14ac:dyDescent="0.3">
      <c r="G8924">
        <v>8917</v>
      </c>
      <c r="H8924">
        <f t="shared" ca="1" si="224"/>
        <v>4.7320288394948895E-3</v>
      </c>
    </row>
    <row r="8925" spans="7:8" x14ac:dyDescent="0.3">
      <c r="G8925">
        <v>8918</v>
      </c>
      <c r="H8925">
        <f t="shared" ca="1" si="224"/>
        <v>-3.2809546330015135E-2</v>
      </c>
    </row>
    <row r="8926" spans="7:8" x14ac:dyDescent="0.3">
      <c r="G8926">
        <v>8919</v>
      </c>
      <c r="H8926">
        <f t="shared" ca="1" si="224"/>
        <v>3.8522323156645277E-2</v>
      </c>
    </row>
    <row r="8927" spans="7:8" x14ac:dyDescent="0.3">
      <c r="G8927">
        <v>8920</v>
      </c>
      <c r="H8927">
        <f t="shared" ca="1" si="224"/>
        <v>3.2617081616284392E-3</v>
      </c>
    </row>
    <row r="8928" spans="7:8" x14ac:dyDescent="0.3">
      <c r="G8928">
        <v>8921</v>
      </c>
      <c r="H8928">
        <f t="shared" ca="1" si="224"/>
        <v>2.1454968600396401E-2</v>
      </c>
    </row>
    <row r="8929" spans="7:8" x14ac:dyDescent="0.3">
      <c r="G8929">
        <v>8922</v>
      </c>
      <c r="H8929">
        <f t="shared" ca="1" si="224"/>
        <v>-1.237143753474651E-2</v>
      </c>
    </row>
    <row r="8930" spans="7:8" x14ac:dyDescent="0.3">
      <c r="G8930">
        <v>8923</v>
      </c>
      <c r="H8930">
        <f t="shared" ca="1" si="224"/>
        <v>1.8408579316186526E-2</v>
      </c>
    </row>
    <row r="8931" spans="7:8" x14ac:dyDescent="0.3">
      <c r="G8931">
        <v>8924</v>
      </c>
      <c r="H8931">
        <f t="shared" ca="1" si="224"/>
        <v>1.5668970303914048E-2</v>
      </c>
    </row>
    <row r="8932" spans="7:8" x14ac:dyDescent="0.3">
      <c r="G8932">
        <v>8925</v>
      </c>
      <c r="H8932">
        <f t="shared" ca="1" si="224"/>
        <v>1.762494169165477E-2</v>
      </c>
    </row>
    <row r="8933" spans="7:8" x14ac:dyDescent="0.3">
      <c r="G8933">
        <v>8926</v>
      </c>
      <c r="H8933">
        <f t="shared" ca="1" si="224"/>
        <v>4.146495963815286E-2</v>
      </c>
    </row>
    <row r="8934" spans="7:8" x14ac:dyDescent="0.3">
      <c r="G8934">
        <v>8927</v>
      </c>
      <c r="H8934">
        <f t="shared" ca="1" si="224"/>
        <v>3.0793866753717938E-2</v>
      </c>
    </row>
    <row r="8935" spans="7:8" x14ac:dyDescent="0.3">
      <c r="G8935">
        <v>8928</v>
      </c>
      <c r="H8935">
        <f t="shared" ca="1" si="224"/>
        <v>7.8251061969321842E-3</v>
      </c>
    </row>
    <row r="8936" spans="7:8" x14ac:dyDescent="0.3">
      <c r="G8936">
        <v>8929</v>
      </c>
      <c r="H8936">
        <f t="shared" ca="1" si="224"/>
        <v>-4.2168425274133163E-3</v>
      </c>
    </row>
    <row r="8937" spans="7:8" x14ac:dyDescent="0.3">
      <c r="G8937">
        <v>8930</v>
      </c>
      <c r="H8937">
        <f t="shared" ca="1" si="224"/>
        <v>1.8998039014275953E-2</v>
      </c>
    </row>
    <row r="8938" spans="7:8" x14ac:dyDescent="0.3">
      <c r="G8938">
        <v>8931</v>
      </c>
      <c r="H8938">
        <f t="shared" ca="1" si="224"/>
        <v>7.0123589970706203E-4</v>
      </c>
    </row>
    <row r="8939" spans="7:8" x14ac:dyDescent="0.3">
      <c r="G8939">
        <v>8932</v>
      </c>
      <c r="H8939">
        <f t="shared" ca="1" si="224"/>
        <v>2.9932287139815546E-2</v>
      </c>
    </row>
    <row r="8940" spans="7:8" x14ac:dyDescent="0.3">
      <c r="G8940">
        <v>8933</v>
      </c>
      <c r="H8940">
        <f t="shared" ca="1" si="224"/>
        <v>3.0666064457430083E-2</v>
      </c>
    </row>
    <row r="8941" spans="7:8" x14ac:dyDescent="0.3">
      <c r="G8941">
        <v>8934</v>
      </c>
      <c r="H8941">
        <f t="shared" ca="1" si="224"/>
        <v>2.6980356563956129E-2</v>
      </c>
    </row>
    <row r="8942" spans="7:8" x14ac:dyDescent="0.3">
      <c r="G8942">
        <v>8935</v>
      </c>
      <c r="H8942">
        <f t="shared" ca="1" si="224"/>
        <v>-1.4338510403310214E-2</v>
      </c>
    </row>
    <row r="8943" spans="7:8" x14ac:dyDescent="0.3">
      <c r="G8943">
        <v>8936</v>
      </c>
      <c r="H8943">
        <f t="shared" ca="1" si="224"/>
        <v>-7.4897641024459132E-3</v>
      </c>
    </row>
    <row r="8944" spans="7:8" x14ac:dyDescent="0.3">
      <c r="G8944">
        <v>8937</v>
      </c>
      <c r="H8944">
        <f t="shared" ca="1" si="224"/>
        <v>7.2422964303563916E-3</v>
      </c>
    </row>
    <row r="8945" spans="7:8" x14ac:dyDescent="0.3">
      <c r="G8945">
        <v>8938</v>
      </c>
      <c r="H8945">
        <f t="shared" ca="1" si="224"/>
        <v>-2.2151756855446895E-2</v>
      </c>
    </row>
    <row r="8946" spans="7:8" x14ac:dyDescent="0.3">
      <c r="G8946">
        <v>8939</v>
      </c>
      <c r="H8946">
        <f t="shared" ca="1" si="224"/>
        <v>2.8822957452745154E-2</v>
      </c>
    </row>
    <row r="8947" spans="7:8" x14ac:dyDescent="0.3">
      <c r="G8947">
        <v>8940</v>
      </c>
      <c r="H8947">
        <f t="shared" ca="1" si="224"/>
        <v>-2.5772708916699576E-2</v>
      </c>
    </row>
    <row r="8948" spans="7:8" x14ac:dyDescent="0.3">
      <c r="G8948">
        <v>8941</v>
      </c>
      <c r="H8948">
        <f t="shared" ca="1" si="224"/>
        <v>2.6788744765386893E-2</v>
      </c>
    </row>
    <row r="8949" spans="7:8" x14ac:dyDescent="0.3">
      <c r="G8949">
        <v>8942</v>
      </c>
      <c r="H8949">
        <f t="shared" ca="1" si="224"/>
        <v>-9.2727206552034938E-3</v>
      </c>
    </row>
    <row r="8950" spans="7:8" x14ac:dyDescent="0.3">
      <c r="G8950">
        <v>8943</v>
      </c>
      <c r="H8950">
        <f t="shared" ca="1" si="224"/>
        <v>1.2444109844182694E-2</v>
      </c>
    </row>
    <row r="8951" spans="7:8" x14ac:dyDescent="0.3">
      <c r="G8951">
        <v>8944</v>
      </c>
      <c r="H8951">
        <f t="shared" ca="1" si="224"/>
        <v>1.6485386296963042E-2</v>
      </c>
    </row>
    <row r="8952" spans="7:8" x14ac:dyDescent="0.3">
      <c r="G8952">
        <v>8945</v>
      </c>
      <c r="H8952">
        <f t="shared" ca="1" si="224"/>
        <v>3.7382596577801568E-2</v>
      </c>
    </row>
    <row r="8953" spans="7:8" x14ac:dyDescent="0.3">
      <c r="G8953">
        <v>8946</v>
      </c>
      <c r="H8953">
        <f t="shared" ca="1" si="224"/>
        <v>7.3642460610386469E-3</v>
      </c>
    </row>
    <row r="8954" spans="7:8" x14ac:dyDescent="0.3">
      <c r="G8954">
        <v>8947</v>
      </c>
      <c r="H8954">
        <f t="shared" ca="1" si="224"/>
        <v>2.0565860419887307E-2</v>
      </c>
    </row>
    <row r="8955" spans="7:8" x14ac:dyDescent="0.3">
      <c r="G8955">
        <v>8948</v>
      </c>
      <c r="H8955">
        <f t="shared" ca="1" si="224"/>
        <v>-2.1644659575967805E-2</v>
      </c>
    </row>
    <row r="8956" spans="7:8" x14ac:dyDescent="0.3">
      <c r="G8956">
        <v>8949</v>
      </c>
      <c r="H8956">
        <f t="shared" ca="1" si="224"/>
        <v>1.2428730306249799E-2</v>
      </c>
    </row>
    <row r="8957" spans="7:8" x14ac:dyDescent="0.3">
      <c r="G8957">
        <v>8950</v>
      </c>
      <c r="H8957">
        <f t="shared" ca="1" si="224"/>
        <v>2.9331238752185976E-2</v>
      </c>
    </row>
    <row r="8958" spans="7:8" x14ac:dyDescent="0.3">
      <c r="G8958">
        <v>8951</v>
      </c>
      <c r="H8958">
        <f t="shared" ca="1" si="224"/>
        <v>-1.183517175150383E-2</v>
      </c>
    </row>
    <row r="8959" spans="7:8" x14ac:dyDescent="0.3">
      <c r="G8959">
        <v>8952</v>
      </c>
      <c r="H8959">
        <f t="shared" ca="1" si="224"/>
        <v>-7.6394663061229865E-3</v>
      </c>
    </row>
    <row r="8960" spans="7:8" x14ac:dyDescent="0.3">
      <c r="G8960">
        <v>8953</v>
      </c>
      <c r="H8960">
        <f t="shared" ca="1" si="224"/>
        <v>8.4028394382517999E-3</v>
      </c>
    </row>
    <row r="8961" spans="7:8" x14ac:dyDescent="0.3">
      <c r="G8961">
        <v>8954</v>
      </c>
      <c r="H8961">
        <f t="shared" ca="1" si="224"/>
        <v>1.52577866063493E-2</v>
      </c>
    </row>
    <row r="8962" spans="7:8" x14ac:dyDescent="0.3">
      <c r="G8962">
        <v>8955</v>
      </c>
      <c r="H8962">
        <f t="shared" ca="1" si="224"/>
        <v>8.9194691041304276E-3</v>
      </c>
    </row>
    <row r="8963" spans="7:8" x14ac:dyDescent="0.3">
      <c r="G8963">
        <v>8956</v>
      </c>
      <c r="H8963">
        <f t="shared" ca="1" si="224"/>
        <v>-1.4732118839833715E-2</v>
      </c>
    </row>
    <row r="8964" spans="7:8" x14ac:dyDescent="0.3">
      <c r="G8964">
        <v>8957</v>
      </c>
      <c r="H8964">
        <f t="shared" ca="1" si="224"/>
        <v>3.8116256181197385E-2</v>
      </c>
    </row>
    <row r="8965" spans="7:8" x14ac:dyDescent="0.3">
      <c r="G8965">
        <v>8958</v>
      </c>
      <c r="H8965">
        <f t="shared" ca="1" si="224"/>
        <v>-3.5076778994041949E-2</v>
      </c>
    </row>
    <row r="8966" spans="7:8" x14ac:dyDescent="0.3">
      <c r="G8966">
        <v>8959</v>
      </c>
      <c r="H8966">
        <f t="shared" ca="1" si="224"/>
        <v>1.3179427383642642E-2</v>
      </c>
    </row>
    <row r="8967" spans="7:8" x14ac:dyDescent="0.3">
      <c r="G8967">
        <v>8960</v>
      </c>
      <c r="H8967">
        <f t="shared" ca="1" si="224"/>
        <v>3.001572481122268E-2</v>
      </c>
    </row>
    <row r="8968" spans="7:8" x14ac:dyDescent="0.3">
      <c r="G8968">
        <v>8961</v>
      </c>
      <c r="H8968">
        <f t="shared" ca="1" si="224"/>
        <v>1.2579194414577877E-2</v>
      </c>
    </row>
    <row r="8969" spans="7:8" x14ac:dyDescent="0.3">
      <c r="G8969">
        <v>8962</v>
      </c>
      <c r="H8969">
        <f t="shared" ref="H8969:H9032" ca="1" si="225">_xlfn.NORM.INV(RAND(),N$10,N$11)</f>
        <v>-3.6232494007527195E-3</v>
      </c>
    </row>
    <row r="8970" spans="7:8" x14ac:dyDescent="0.3">
      <c r="G8970">
        <v>8963</v>
      </c>
      <c r="H8970">
        <f t="shared" ca="1" si="225"/>
        <v>1.5719165105386596E-2</v>
      </c>
    </row>
    <row r="8971" spans="7:8" x14ac:dyDescent="0.3">
      <c r="G8971">
        <v>8964</v>
      </c>
      <c r="H8971">
        <f t="shared" ca="1" si="225"/>
        <v>2.2818727362318558E-2</v>
      </c>
    </row>
    <row r="8972" spans="7:8" x14ac:dyDescent="0.3">
      <c r="G8972">
        <v>8965</v>
      </c>
      <c r="H8972">
        <f t="shared" ca="1" si="225"/>
        <v>-5.4547575155384755E-2</v>
      </c>
    </row>
    <row r="8973" spans="7:8" x14ac:dyDescent="0.3">
      <c r="G8973">
        <v>8966</v>
      </c>
      <c r="H8973">
        <f t="shared" ca="1" si="225"/>
        <v>2.8521320757674027E-2</v>
      </c>
    </row>
    <row r="8974" spans="7:8" x14ac:dyDescent="0.3">
      <c r="G8974">
        <v>8967</v>
      </c>
      <c r="H8974">
        <f t="shared" ca="1" si="225"/>
        <v>4.2062166966995327E-3</v>
      </c>
    </row>
    <row r="8975" spans="7:8" x14ac:dyDescent="0.3">
      <c r="G8975">
        <v>8968</v>
      </c>
      <c r="H8975">
        <f t="shared" ca="1" si="225"/>
        <v>1.6550507335100214E-2</v>
      </c>
    </row>
    <row r="8976" spans="7:8" x14ac:dyDescent="0.3">
      <c r="G8976">
        <v>8969</v>
      </c>
      <c r="H8976">
        <f t="shared" ca="1" si="225"/>
        <v>-2.3150024679278341E-3</v>
      </c>
    </row>
    <row r="8977" spans="7:8" x14ac:dyDescent="0.3">
      <c r="G8977">
        <v>8970</v>
      </c>
      <c r="H8977">
        <f t="shared" ca="1" si="225"/>
        <v>-3.6947046551812891E-2</v>
      </c>
    </row>
    <row r="8978" spans="7:8" x14ac:dyDescent="0.3">
      <c r="G8978">
        <v>8971</v>
      </c>
      <c r="H8978">
        <f t="shared" ca="1" si="225"/>
        <v>1.7996120482217156E-2</v>
      </c>
    </row>
    <row r="8979" spans="7:8" x14ac:dyDescent="0.3">
      <c r="G8979">
        <v>8972</v>
      </c>
      <c r="H8979">
        <f t="shared" ca="1" si="225"/>
        <v>1.3108743339459685E-2</v>
      </c>
    </row>
    <row r="8980" spans="7:8" x14ac:dyDescent="0.3">
      <c r="G8980">
        <v>8973</v>
      </c>
      <c r="H8980">
        <f t="shared" ca="1" si="225"/>
        <v>-1.3502888114623062E-2</v>
      </c>
    </row>
    <row r="8981" spans="7:8" x14ac:dyDescent="0.3">
      <c r="G8981">
        <v>8974</v>
      </c>
      <c r="H8981">
        <f t="shared" ca="1" si="225"/>
        <v>1.572392984732332E-2</v>
      </c>
    </row>
    <row r="8982" spans="7:8" x14ac:dyDescent="0.3">
      <c r="G8982">
        <v>8975</v>
      </c>
      <c r="H8982">
        <f t="shared" ca="1" si="225"/>
        <v>-3.0135642861487882E-2</v>
      </c>
    </row>
    <row r="8983" spans="7:8" x14ac:dyDescent="0.3">
      <c r="G8983">
        <v>8976</v>
      </c>
      <c r="H8983">
        <f t="shared" ca="1" si="225"/>
        <v>2.4842248996197681E-2</v>
      </c>
    </row>
    <row r="8984" spans="7:8" x14ac:dyDescent="0.3">
      <c r="G8984">
        <v>8977</v>
      </c>
      <c r="H8984">
        <f t="shared" ca="1" si="225"/>
        <v>3.1437704302467548E-2</v>
      </c>
    </row>
    <row r="8985" spans="7:8" x14ac:dyDescent="0.3">
      <c r="G8985">
        <v>8978</v>
      </c>
      <c r="H8985">
        <f t="shared" ca="1" si="225"/>
        <v>-1.3495566902731581E-2</v>
      </c>
    </row>
    <row r="8986" spans="7:8" x14ac:dyDescent="0.3">
      <c r="G8986">
        <v>8979</v>
      </c>
      <c r="H8986">
        <f t="shared" ca="1" si="225"/>
        <v>-1.2339277263672035E-2</v>
      </c>
    </row>
    <row r="8987" spans="7:8" x14ac:dyDescent="0.3">
      <c r="G8987">
        <v>8980</v>
      </c>
      <c r="H8987">
        <f t="shared" ca="1" si="225"/>
        <v>3.2839532689769918E-3</v>
      </c>
    </row>
    <row r="8988" spans="7:8" x14ac:dyDescent="0.3">
      <c r="G8988">
        <v>8981</v>
      </c>
      <c r="H8988">
        <f t="shared" ca="1" si="225"/>
        <v>-3.2165199102811175E-2</v>
      </c>
    </row>
    <row r="8989" spans="7:8" x14ac:dyDescent="0.3">
      <c r="G8989">
        <v>8982</v>
      </c>
      <c r="H8989">
        <f t="shared" ca="1" si="225"/>
        <v>-1.457292403546611E-2</v>
      </c>
    </row>
    <row r="8990" spans="7:8" x14ac:dyDescent="0.3">
      <c r="G8990">
        <v>8983</v>
      </c>
      <c r="H8990">
        <f t="shared" ca="1" si="225"/>
        <v>-1.6429885328441481E-2</v>
      </c>
    </row>
    <row r="8991" spans="7:8" x14ac:dyDescent="0.3">
      <c r="G8991">
        <v>8984</v>
      </c>
      <c r="H8991">
        <f t="shared" ca="1" si="225"/>
        <v>2.4260615451767033E-2</v>
      </c>
    </row>
    <row r="8992" spans="7:8" x14ac:dyDescent="0.3">
      <c r="G8992">
        <v>8985</v>
      </c>
      <c r="H8992">
        <f t="shared" ca="1" si="225"/>
        <v>3.6688935872134561E-3</v>
      </c>
    </row>
    <row r="8993" spans="7:8" x14ac:dyDescent="0.3">
      <c r="G8993">
        <v>8986</v>
      </c>
      <c r="H8993">
        <f t="shared" ca="1" si="225"/>
        <v>1.9478264534046393E-2</v>
      </c>
    </row>
    <row r="8994" spans="7:8" x14ac:dyDescent="0.3">
      <c r="G8994">
        <v>8987</v>
      </c>
      <c r="H8994">
        <f t="shared" ca="1" si="225"/>
        <v>-9.4410064981704164E-3</v>
      </c>
    </row>
    <row r="8995" spans="7:8" x14ac:dyDescent="0.3">
      <c r="G8995">
        <v>8988</v>
      </c>
      <c r="H8995">
        <f t="shared" ca="1" si="225"/>
        <v>-1.990556119672136E-2</v>
      </c>
    </row>
    <row r="8996" spans="7:8" x14ac:dyDescent="0.3">
      <c r="G8996">
        <v>8989</v>
      </c>
      <c r="H8996">
        <f t="shared" ca="1" si="225"/>
        <v>-3.5302933137699666E-2</v>
      </c>
    </row>
    <row r="8997" spans="7:8" x14ac:dyDescent="0.3">
      <c r="G8997">
        <v>8990</v>
      </c>
      <c r="H8997">
        <f t="shared" ca="1" si="225"/>
        <v>-1.2937670497647567E-2</v>
      </c>
    </row>
    <row r="8998" spans="7:8" x14ac:dyDescent="0.3">
      <c r="G8998">
        <v>8991</v>
      </c>
      <c r="H8998">
        <f t="shared" ca="1" si="225"/>
        <v>1.5471016035120848E-2</v>
      </c>
    </row>
    <row r="8999" spans="7:8" x14ac:dyDescent="0.3">
      <c r="G8999">
        <v>8992</v>
      </c>
      <c r="H8999">
        <f t="shared" ca="1" si="225"/>
        <v>1.1466008393725316E-2</v>
      </c>
    </row>
    <row r="9000" spans="7:8" x14ac:dyDescent="0.3">
      <c r="G9000">
        <v>8993</v>
      </c>
      <c r="H9000">
        <f t="shared" ca="1" si="225"/>
        <v>-2.8909251786357656E-2</v>
      </c>
    </row>
    <row r="9001" spans="7:8" x14ac:dyDescent="0.3">
      <c r="G9001">
        <v>8994</v>
      </c>
      <c r="H9001">
        <f t="shared" ca="1" si="225"/>
        <v>-2.0118506094615646E-2</v>
      </c>
    </row>
    <row r="9002" spans="7:8" x14ac:dyDescent="0.3">
      <c r="G9002">
        <v>8995</v>
      </c>
      <c r="H9002">
        <f t="shared" ca="1" si="225"/>
        <v>1.2695033935015015E-2</v>
      </c>
    </row>
    <row r="9003" spans="7:8" x14ac:dyDescent="0.3">
      <c r="G9003">
        <v>8996</v>
      </c>
      <c r="H9003">
        <f t="shared" ca="1" si="225"/>
        <v>-6.2513974497747102E-3</v>
      </c>
    </row>
    <row r="9004" spans="7:8" x14ac:dyDescent="0.3">
      <c r="G9004">
        <v>8997</v>
      </c>
      <c r="H9004">
        <f t="shared" ca="1" si="225"/>
        <v>-1.7345386401612033E-2</v>
      </c>
    </row>
    <row r="9005" spans="7:8" x14ac:dyDescent="0.3">
      <c r="G9005">
        <v>8998</v>
      </c>
      <c r="H9005">
        <f t="shared" ca="1" si="225"/>
        <v>-7.9056301451287253E-3</v>
      </c>
    </row>
    <row r="9006" spans="7:8" x14ac:dyDescent="0.3">
      <c r="G9006">
        <v>8999</v>
      </c>
      <c r="H9006">
        <f t="shared" ca="1" si="225"/>
        <v>1.0637781958852059E-2</v>
      </c>
    </row>
    <row r="9007" spans="7:8" x14ac:dyDescent="0.3">
      <c r="G9007">
        <v>9000</v>
      </c>
      <c r="H9007">
        <f t="shared" ca="1" si="225"/>
        <v>2.9823295618381849E-2</v>
      </c>
    </row>
    <row r="9008" spans="7:8" x14ac:dyDescent="0.3">
      <c r="G9008">
        <v>9001</v>
      </c>
      <c r="H9008">
        <f t="shared" ca="1" si="225"/>
        <v>-2.5613649896735511E-2</v>
      </c>
    </row>
    <row r="9009" spans="7:8" x14ac:dyDescent="0.3">
      <c r="G9009">
        <v>9002</v>
      </c>
      <c r="H9009">
        <f t="shared" ca="1" si="225"/>
        <v>-5.1519692970892744E-3</v>
      </c>
    </row>
    <row r="9010" spans="7:8" x14ac:dyDescent="0.3">
      <c r="G9010">
        <v>9003</v>
      </c>
      <c r="H9010">
        <f t="shared" ca="1" si="225"/>
        <v>-1.491164062384634E-3</v>
      </c>
    </row>
    <row r="9011" spans="7:8" x14ac:dyDescent="0.3">
      <c r="G9011">
        <v>9004</v>
      </c>
      <c r="H9011">
        <f t="shared" ca="1" si="225"/>
        <v>-3.6406821911185556E-2</v>
      </c>
    </row>
    <row r="9012" spans="7:8" x14ac:dyDescent="0.3">
      <c r="G9012">
        <v>9005</v>
      </c>
      <c r="H9012">
        <f t="shared" ca="1" si="225"/>
        <v>-2.3219952739767076E-2</v>
      </c>
    </row>
    <row r="9013" spans="7:8" x14ac:dyDescent="0.3">
      <c r="G9013">
        <v>9006</v>
      </c>
      <c r="H9013">
        <f t="shared" ca="1" si="225"/>
        <v>-4.109677020963573E-2</v>
      </c>
    </row>
    <row r="9014" spans="7:8" x14ac:dyDescent="0.3">
      <c r="G9014">
        <v>9007</v>
      </c>
      <c r="H9014">
        <f t="shared" ca="1" si="225"/>
        <v>1.130877043252055E-2</v>
      </c>
    </row>
    <row r="9015" spans="7:8" x14ac:dyDescent="0.3">
      <c r="G9015">
        <v>9008</v>
      </c>
      <c r="H9015">
        <f t="shared" ca="1" si="225"/>
        <v>-2.4781449588370995E-2</v>
      </c>
    </row>
    <row r="9016" spans="7:8" x14ac:dyDescent="0.3">
      <c r="G9016">
        <v>9009</v>
      </c>
      <c r="H9016">
        <f t="shared" ca="1" si="225"/>
        <v>-4.0241649607595338E-4</v>
      </c>
    </row>
    <row r="9017" spans="7:8" x14ac:dyDescent="0.3">
      <c r="G9017">
        <v>9010</v>
      </c>
      <c r="H9017">
        <f t="shared" ca="1" si="225"/>
        <v>2.2832837723305043E-2</v>
      </c>
    </row>
    <row r="9018" spans="7:8" x14ac:dyDescent="0.3">
      <c r="G9018">
        <v>9011</v>
      </c>
      <c r="H9018">
        <f t="shared" ca="1" si="225"/>
        <v>-1.3693841055334718E-2</v>
      </c>
    </row>
    <row r="9019" spans="7:8" x14ac:dyDescent="0.3">
      <c r="G9019">
        <v>9012</v>
      </c>
      <c r="H9019">
        <f t="shared" ca="1" si="225"/>
        <v>-1.2926677419327123E-2</v>
      </c>
    </row>
    <row r="9020" spans="7:8" x14ac:dyDescent="0.3">
      <c r="G9020">
        <v>9013</v>
      </c>
      <c r="H9020">
        <f t="shared" ca="1" si="225"/>
        <v>-1.4069932982868696E-2</v>
      </c>
    </row>
    <row r="9021" spans="7:8" x14ac:dyDescent="0.3">
      <c r="G9021">
        <v>9014</v>
      </c>
      <c r="H9021">
        <f t="shared" ca="1" si="225"/>
        <v>1.1676017887875543E-3</v>
      </c>
    </row>
    <row r="9022" spans="7:8" x14ac:dyDescent="0.3">
      <c r="G9022">
        <v>9015</v>
      </c>
      <c r="H9022">
        <f t="shared" ca="1" si="225"/>
        <v>1.8248162169800457E-2</v>
      </c>
    </row>
    <row r="9023" spans="7:8" x14ac:dyDescent="0.3">
      <c r="G9023">
        <v>9016</v>
      </c>
      <c r="H9023">
        <f t="shared" ca="1" si="225"/>
        <v>3.6899916519723228E-2</v>
      </c>
    </row>
    <row r="9024" spans="7:8" x14ac:dyDescent="0.3">
      <c r="G9024">
        <v>9017</v>
      </c>
      <c r="H9024">
        <f t="shared" ca="1" si="225"/>
        <v>6.9028987575432748E-3</v>
      </c>
    </row>
    <row r="9025" spans="7:8" x14ac:dyDescent="0.3">
      <c r="G9025">
        <v>9018</v>
      </c>
      <c r="H9025">
        <f t="shared" ca="1" si="225"/>
        <v>-2.694752065032122E-2</v>
      </c>
    </row>
    <row r="9026" spans="7:8" x14ac:dyDescent="0.3">
      <c r="G9026">
        <v>9019</v>
      </c>
      <c r="H9026">
        <f t="shared" ca="1" si="225"/>
        <v>-2.7382166577632032E-3</v>
      </c>
    </row>
    <row r="9027" spans="7:8" x14ac:dyDescent="0.3">
      <c r="G9027">
        <v>9020</v>
      </c>
      <c r="H9027">
        <f t="shared" ca="1" si="225"/>
        <v>7.9471351541896204E-3</v>
      </c>
    </row>
    <row r="9028" spans="7:8" x14ac:dyDescent="0.3">
      <c r="G9028">
        <v>9021</v>
      </c>
      <c r="H9028">
        <f t="shared" ca="1" si="225"/>
        <v>1.9852429535876754E-2</v>
      </c>
    </row>
    <row r="9029" spans="7:8" x14ac:dyDescent="0.3">
      <c r="G9029">
        <v>9022</v>
      </c>
      <c r="H9029">
        <f t="shared" ca="1" si="225"/>
        <v>-1.2382112453971809E-2</v>
      </c>
    </row>
    <row r="9030" spans="7:8" x14ac:dyDescent="0.3">
      <c r="G9030">
        <v>9023</v>
      </c>
      <c r="H9030">
        <f t="shared" ca="1" si="225"/>
        <v>-1.2078775666575725E-2</v>
      </c>
    </row>
    <row r="9031" spans="7:8" x14ac:dyDescent="0.3">
      <c r="G9031">
        <v>9024</v>
      </c>
      <c r="H9031">
        <f t="shared" ca="1" si="225"/>
        <v>2.3677381196314094E-2</v>
      </c>
    </row>
    <row r="9032" spans="7:8" x14ac:dyDescent="0.3">
      <c r="G9032">
        <v>9025</v>
      </c>
      <c r="H9032">
        <f t="shared" ca="1" si="225"/>
        <v>-6.5907947035017981E-3</v>
      </c>
    </row>
    <row r="9033" spans="7:8" x14ac:dyDescent="0.3">
      <c r="G9033">
        <v>9026</v>
      </c>
      <c r="H9033">
        <f t="shared" ref="H9033:H9096" ca="1" si="226">_xlfn.NORM.INV(RAND(),N$10,N$11)</f>
        <v>4.3504018734206881E-2</v>
      </c>
    </row>
    <row r="9034" spans="7:8" x14ac:dyDescent="0.3">
      <c r="G9034">
        <v>9027</v>
      </c>
      <c r="H9034">
        <f t="shared" ca="1" si="226"/>
        <v>6.54953326045714E-3</v>
      </c>
    </row>
    <row r="9035" spans="7:8" x14ac:dyDescent="0.3">
      <c r="G9035">
        <v>9028</v>
      </c>
      <c r="H9035">
        <f t="shared" ca="1" si="226"/>
        <v>-1.397678371382861E-2</v>
      </c>
    </row>
    <row r="9036" spans="7:8" x14ac:dyDescent="0.3">
      <c r="G9036">
        <v>9029</v>
      </c>
      <c r="H9036">
        <f t="shared" ca="1" si="226"/>
        <v>-1.2653416147804603E-2</v>
      </c>
    </row>
    <row r="9037" spans="7:8" x14ac:dyDescent="0.3">
      <c r="G9037">
        <v>9030</v>
      </c>
      <c r="H9037">
        <f t="shared" ca="1" si="226"/>
        <v>-5.4341551295659127E-4</v>
      </c>
    </row>
    <row r="9038" spans="7:8" x14ac:dyDescent="0.3">
      <c r="G9038">
        <v>9031</v>
      </c>
      <c r="H9038">
        <f t="shared" ca="1" si="226"/>
        <v>-8.4828037850698916E-3</v>
      </c>
    </row>
    <row r="9039" spans="7:8" x14ac:dyDescent="0.3">
      <c r="G9039">
        <v>9032</v>
      </c>
      <c r="H9039">
        <f t="shared" ca="1" si="226"/>
        <v>1.587777333164337E-2</v>
      </c>
    </row>
    <row r="9040" spans="7:8" x14ac:dyDescent="0.3">
      <c r="G9040">
        <v>9033</v>
      </c>
      <c r="H9040">
        <f t="shared" ca="1" si="226"/>
        <v>3.1290287544219517E-2</v>
      </c>
    </row>
    <row r="9041" spans="7:8" x14ac:dyDescent="0.3">
      <c r="G9041">
        <v>9034</v>
      </c>
      <c r="H9041">
        <f t="shared" ca="1" si="226"/>
        <v>6.8144678588314125E-3</v>
      </c>
    </row>
    <row r="9042" spans="7:8" x14ac:dyDescent="0.3">
      <c r="G9042">
        <v>9035</v>
      </c>
      <c r="H9042">
        <f t="shared" ca="1" si="226"/>
        <v>-8.9633519882758965E-3</v>
      </c>
    </row>
    <row r="9043" spans="7:8" x14ac:dyDescent="0.3">
      <c r="G9043">
        <v>9036</v>
      </c>
      <c r="H9043">
        <f t="shared" ca="1" si="226"/>
        <v>-1.9518112054450771E-2</v>
      </c>
    </row>
    <row r="9044" spans="7:8" x14ac:dyDescent="0.3">
      <c r="G9044">
        <v>9037</v>
      </c>
      <c r="H9044">
        <f t="shared" ca="1" si="226"/>
        <v>-7.5085930516452697E-3</v>
      </c>
    </row>
    <row r="9045" spans="7:8" x14ac:dyDescent="0.3">
      <c r="G9045">
        <v>9038</v>
      </c>
      <c r="H9045">
        <f t="shared" ca="1" si="226"/>
        <v>-1.9053550277526583E-3</v>
      </c>
    </row>
    <row r="9046" spans="7:8" x14ac:dyDescent="0.3">
      <c r="G9046">
        <v>9039</v>
      </c>
      <c r="H9046">
        <f t="shared" ca="1" si="226"/>
        <v>-6.1966464302141214E-3</v>
      </c>
    </row>
    <row r="9047" spans="7:8" x14ac:dyDescent="0.3">
      <c r="G9047">
        <v>9040</v>
      </c>
      <c r="H9047">
        <f t="shared" ca="1" si="226"/>
        <v>2.2448594695463241E-2</v>
      </c>
    </row>
    <row r="9048" spans="7:8" x14ac:dyDescent="0.3">
      <c r="G9048">
        <v>9041</v>
      </c>
      <c r="H9048">
        <f t="shared" ca="1" si="226"/>
        <v>6.7071862143501223E-3</v>
      </c>
    </row>
    <row r="9049" spans="7:8" x14ac:dyDescent="0.3">
      <c r="G9049">
        <v>9042</v>
      </c>
      <c r="H9049">
        <f t="shared" ca="1" si="226"/>
        <v>-3.1741450053365393E-2</v>
      </c>
    </row>
    <row r="9050" spans="7:8" x14ac:dyDescent="0.3">
      <c r="G9050">
        <v>9043</v>
      </c>
      <c r="H9050">
        <f t="shared" ca="1" si="226"/>
        <v>3.3290149699999022E-2</v>
      </c>
    </row>
    <row r="9051" spans="7:8" x14ac:dyDescent="0.3">
      <c r="G9051">
        <v>9044</v>
      </c>
      <c r="H9051">
        <f t="shared" ca="1" si="226"/>
        <v>-2.1329250598368075E-2</v>
      </c>
    </row>
    <row r="9052" spans="7:8" x14ac:dyDescent="0.3">
      <c r="G9052">
        <v>9045</v>
      </c>
      <c r="H9052">
        <f t="shared" ca="1" si="226"/>
        <v>-1.7498676336263973E-2</v>
      </c>
    </row>
    <row r="9053" spans="7:8" x14ac:dyDescent="0.3">
      <c r="G9053">
        <v>9046</v>
      </c>
      <c r="H9053">
        <f t="shared" ca="1" si="226"/>
        <v>5.7961617218815868E-3</v>
      </c>
    </row>
    <row r="9054" spans="7:8" x14ac:dyDescent="0.3">
      <c r="G9054">
        <v>9047</v>
      </c>
      <c r="H9054">
        <f t="shared" ca="1" si="226"/>
        <v>-3.4220538629669367E-2</v>
      </c>
    </row>
    <row r="9055" spans="7:8" x14ac:dyDescent="0.3">
      <c r="G9055">
        <v>9048</v>
      </c>
      <c r="H9055">
        <f t="shared" ca="1" si="226"/>
        <v>-3.4041799128351438E-2</v>
      </c>
    </row>
    <row r="9056" spans="7:8" x14ac:dyDescent="0.3">
      <c r="G9056">
        <v>9049</v>
      </c>
      <c r="H9056">
        <f t="shared" ca="1" si="226"/>
        <v>6.0067741174344245E-3</v>
      </c>
    </row>
    <row r="9057" spans="7:8" x14ac:dyDescent="0.3">
      <c r="G9057">
        <v>9050</v>
      </c>
      <c r="H9057">
        <f t="shared" ca="1" si="226"/>
        <v>1.3148900123051482E-3</v>
      </c>
    </row>
    <row r="9058" spans="7:8" x14ac:dyDescent="0.3">
      <c r="G9058">
        <v>9051</v>
      </c>
      <c r="H9058">
        <f t="shared" ca="1" si="226"/>
        <v>4.9437563876445698E-3</v>
      </c>
    </row>
    <row r="9059" spans="7:8" x14ac:dyDescent="0.3">
      <c r="G9059">
        <v>9052</v>
      </c>
      <c r="H9059">
        <f t="shared" ca="1" si="226"/>
        <v>-2.1325933782267545E-3</v>
      </c>
    </row>
    <row r="9060" spans="7:8" x14ac:dyDescent="0.3">
      <c r="G9060">
        <v>9053</v>
      </c>
      <c r="H9060">
        <f t="shared" ca="1" si="226"/>
        <v>3.4128344717374748E-2</v>
      </c>
    </row>
    <row r="9061" spans="7:8" x14ac:dyDescent="0.3">
      <c r="G9061">
        <v>9054</v>
      </c>
      <c r="H9061">
        <f t="shared" ca="1" si="226"/>
        <v>1.7562302932692727E-3</v>
      </c>
    </row>
    <row r="9062" spans="7:8" x14ac:dyDescent="0.3">
      <c r="G9062">
        <v>9055</v>
      </c>
      <c r="H9062">
        <f t="shared" ca="1" si="226"/>
        <v>2.5581878271887699E-2</v>
      </c>
    </row>
    <row r="9063" spans="7:8" x14ac:dyDescent="0.3">
      <c r="G9063">
        <v>9056</v>
      </c>
      <c r="H9063">
        <f t="shared" ca="1" si="226"/>
        <v>4.4082651035287468E-2</v>
      </c>
    </row>
    <row r="9064" spans="7:8" x14ac:dyDescent="0.3">
      <c r="G9064">
        <v>9057</v>
      </c>
      <c r="H9064">
        <f t="shared" ca="1" si="226"/>
        <v>2.1106720040981689E-2</v>
      </c>
    </row>
    <row r="9065" spans="7:8" x14ac:dyDescent="0.3">
      <c r="G9065">
        <v>9058</v>
      </c>
      <c r="H9065">
        <f t="shared" ca="1" si="226"/>
        <v>-1.1228476184766734E-2</v>
      </c>
    </row>
    <row r="9066" spans="7:8" x14ac:dyDescent="0.3">
      <c r="G9066">
        <v>9059</v>
      </c>
      <c r="H9066">
        <f t="shared" ca="1" si="226"/>
        <v>1.773675347107518E-2</v>
      </c>
    </row>
    <row r="9067" spans="7:8" x14ac:dyDescent="0.3">
      <c r="G9067">
        <v>9060</v>
      </c>
      <c r="H9067">
        <f t="shared" ca="1" si="226"/>
        <v>-5.0955300028986319E-3</v>
      </c>
    </row>
    <row r="9068" spans="7:8" x14ac:dyDescent="0.3">
      <c r="G9068">
        <v>9061</v>
      </c>
      <c r="H9068">
        <f t="shared" ca="1" si="226"/>
        <v>-5.2174972250837457E-3</v>
      </c>
    </row>
    <row r="9069" spans="7:8" x14ac:dyDescent="0.3">
      <c r="G9069">
        <v>9062</v>
      </c>
      <c r="H9069">
        <f t="shared" ca="1" si="226"/>
        <v>2.7851358534261492E-2</v>
      </c>
    </row>
    <row r="9070" spans="7:8" x14ac:dyDescent="0.3">
      <c r="G9070">
        <v>9063</v>
      </c>
      <c r="H9070">
        <f t="shared" ca="1" si="226"/>
        <v>-1.192189617919074E-2</v>
      </c>
    </row>
    <row r="9071" spans="7:8" x14ac:dyDescent="0.3">
      <c r="G9071">
        <v>9064</v>
      </c>
      <c r="H9071">
        <f t="shared" ca="1" si="226"/>
        <v>-1.4528933381593247E-2</v>
      </c>
    </row>
    <row r="9072" spans="7:8" x14ac:dyDescent="0.3">
      <c r="G9072">
        <v>9065</v>
      </c>
      <c r="H9072">
        <f t="shared" ca="1" si="226"/>
        <v>-2.1645054191487764E-2</v>
      </c>
    </row>
    <row r="9073" spans="7:8" x14ac:dyDescent="0.3">
      <c r="G9073">
        <v>9066</v>
      </c>
      <c r="H9073">
        <f t="shared" ca="1" si="226"/>
        <v>-1.3244407348033348E-2</v>
      </c>
    </row>
    <row r="9074" spans="7:8" x14ac:dyDescent="0.3">
      <c r="G9074">
        <v>9067</v>
      </c>
      <c r="H9074">
        <f t="shared" ca="1" si="226"/>
        <v>-2.5886224987443675E-2</v>
      </c>
    </row>
    <row r="9075" spans="7:8" x14ac:dyDescent="0.3">
      <c r="G9075">
        <v>9068</v>
      </c>
      <c r="H9075">
        <f t="shared" ca="1" si="226"/>
        <v>1.6173313065976483E-2</v>
      </c>
    </row>
    <row r="9076" spans="7:8" x14ac:dyDescent="0.3">
      <c r="G9076">
        <v>9069</v>
      </c>
      <c r="H9076">
        <f t="shared" ca="1" si="226"/>
        <v>3.4284188384949711E-2</v>
      </c>
    </row>
    <row r="9077" spans="7:8" x14ac:dyDescent="0.3">
      <c r="G9077">
        <v>9070</v>
      </c>
      <c r="H9077">
        <f t="shared" ca="1" si="226"/>
        <v>-1.715249596592356E-2</v>
      </c>
    </row>
    <row r="9078" spans="7:8" x14ac:dyDescent="0.3">
      <c r="G9078">
        <v>9071</v>
      </c>
      <c r="H9078">
        <f t="shared" ca="1" si="226"/>
        <v>1.8766907128512488E-2</v>
      </c>
    </row>
    <row r="9079" spans="7:8" x14ac:dyDescent="0.3">
      <c r="G9079">
        <v>9072</v>
      </c>
      <c r="H9079">
        <f t="shared" ca="1" si="226"/>
        <v>8.9909336480944041E-3</v>
      </c>
    </row>
    <row r="9080" spans="7:8" x14ac:dyDescent="0.3">
      <c r="G9080">
        <v>9073</v>
      </c>
      <c r="H9080">
        <f t="shared" ca="1" si="226"/>
        <v>4.0547366066008284E-3</v>
      </c>
    </row>
    <row r="9081" spans="7:8" x14ac:dyDescent="0.3">
      <c r="G9081">
        <v>9074</v>
      </c>
      <c r="H9081">
        <f t="shared" ca="1" si="226"/>
        <v>2.1742313540826175E-2</v>
      </c>
    </row>
    <row r="9082" spans="7:8" x14ac:dyDescent="0.3">
      <c r="G9082">
        <v>9075</v>
      </c>
      <c r="H9082">
        <f t="shared" ca="1" si="226"/>
        <v>6.9856061287388513E-3</v>
      </c>
    </row>
    <row r="9083" spans="7:8" x14ac:dyDescent="0.3">
      <c r="G9083">
        <v>9076</v>
      </c>
      <c r="H9083">
        <f t="shared" ca="1" si="226"/>
        <v>2.5228915234469544E-3</v>
      </c>
    </row>
    <row r="9084" spans="7:8" x14ac:dyDescent="0.3">
      <c r="G9084">
        <v>9077</v>
      </c>
      <c r="H9084">
        <f t="shared" ca="1" si="226"/>
        <v>1.3681408757927328E-2</v>
      </c>
    </row>
    <row r="9085" spans="7:8" x14ac:dyDescent="0.3">
      <c r="G9085">
        <v>9078</v>
      </c>
      <c r="H9085">
        <f t="shared" ca="1" si="226"/>
        <v>-1.8948290288208023E-2</v>
      </c>
    </row>
    <row r="9086" spans="7:8" x14ac:dyDescent="0.3">
      <c r="G9086">
        <v>9079</v>
      </c>
      <c r="H9086">
        <f t="shared" ca="1" si="226"/>
        <v>1.9500523202387168E-2</v>
      </c>
    </row>
    <row r="9087" spans="7:8" x14ac:dyDescent="0.3">
      <c r="G9087">
        <v>9080</v>
      </c>
      <c r="H9087">
        <f t="shared" ca="1" si="226"/>
        <v>-6.9901380553852024E-3</v>
      </c>
    </row>
    <row r="9088" spans="7:8" x14ac:dyDescent="0.3">
      <c r="G9088">
        <v>9081</v>
      </c>
      <c r="H9088">
        <f t="shared" ca="1" si="226"/>
        <v>-7.3058779379974624E-3</v>
      </c>
    </row>
    <row r="9089" spans="7:8" x14ac:dyDescent="0.3">
      <c r="G9089">
        <v>9082</v>
      </c>
      <c r="H9089">
        <f t="shared" ca="1" si="226"/>
        <v>6.2975183315660474E-3</v>
      </c>
    </row>
    <row r="9090" spans="7:8" x14ac:dyDescent="0.3">
      <c r="G9090">
        <v>9083</v>
      </c>
      <c r="H9090">
        <f t="shared" ca="1" si="226"/>
        <v>-2.0774254663519991E-2</v>
      </c>
    </row>
    <row r="9091" spans="7:8" x14ac:dyDescent="0.3">
      <c r="G9091">
        <v>9084</v>
      </c>
      <c r="H9091">
        <f t="shared" ca="1" si="226"/>
        <v>6.7246337872544802E-3</v>
      </c>
    </row>
    <row r="9092" spans="7:8" x14ac:dyDescent="0.3">
      <c r="G9092">
        <v>9085</v>
      </c>
      <c r="H9092">
        <f t="shared" ca="1" si="226"/>
        <v>1.6524096003116981E-2</v>
      </c>
    </row>
    <row r="9093" spans="7:8" x14ac:dyDescent="0.3">
      <c r="G9093">
        <v>9086</v>
      </c>
      <c r="H9093">
        <f t="shared" ca="1" si="226"/>
        <v>-5.8418396274698475E-3</v>
      </c>
    </row>
    <row r="9094" spans="7:8" x14ac:dyDescent="0.3">
      <c r="G9094">
        <v>9087</v>
      </c>
      <c r="H9094">
        <f t="shared" ca="1" si="226"/>
        <v>4.0541970648103803E-2</v>
      </c>
    </row>
    <row r="9095" spans="7:8" x14ac:dyDescent="0.3">
      <c r="G9095">
        <v>9088</v>
      </c>
      <c r="H9095">
        <f t="shared" ca="1" si="226"/>
        <v>3.3842057495462041E-2</v>
      </c>
    </row>
    <row r="9096" spans="7:8" x14ac:dyDescent="0.3">
      <c r="G9096">
        <v>9089</v>
      </c>
      <c r="H9096">
        <f t="shared" ca="1" si="226"/>
        <v>-2.3849455640158654E-2</v>
      </c>
    </row>
    <row r="9097" spans="7:8" x14ac:dyDescent="0.3">
      <c r="G9097">
        <v>9090</v>
      </c>
      <c r="H9097">
        <f t="shared" ref="H9097:H9160" ca="1" si="227">_xlfn.NORM.INV(RAND(),N$10,N$11)</f>
        <v>2.1189076637105821E-2</v>
      </c>
    </row>
    <row r="9098" spans="7:8" x14ac:dyDescent="0.3">
      <c r="G9098">
        <v>9091</v>
      </c>
      <c r="H9098">
        <f t="shared" ca="1" si="227"/>
        <v>-4.0241538567538752E-2</v>
      </c>
    </row>
    <row r="9099" spans="7:8" x14ac:dyDescent="0.3">
      <c r="G9099">
        <v>9092</v>
      </c>
      <c r="H9099">
        <f t="shared" ca="1" si="227"/>
        <v>2.6578741306159965E-2</v>
      </c>
    </row>
    <row r="9100" spans="7:8" x14ac:dyDescent="0.3">
      <c r="G9100">
        <v>9093</v>
      </c>
      <c r="H9100">
        <f t="shared" ca="1" si="227"/>
        <v>1.723491857505834E-2</v>
      </c>
    </row>
    <row r="9101" spans="7:8" x14ac:dyDescent="0.3">
      <c r="G9101">
        <v>9094</v>
      </c>
      <c r="H9101">
        <f t="shared" ca="1" si="227"/>
        <v>-2.0859332075331666E-2</v>
      </c>
    </row>
    <row r="9102" spans="7:8" x14ac:dyDescent="0.3">
      <c r="G9102">
        <v>9095</v>
      </c>
      <c r="H9102">
        <f t="shared" ca="1" si="227"/>
        <v>-1.6600614734556207E-2</v>
      </c>
    </row>
    <row r="9103" spans="7:8" x14ac:dyDescent="0.3">
      <c r="G9103">
        <v>9096</v>
      </c>
      <c r="H9103">
        <f t="shared" ca="1" si="227"/>
        <v>2.6561496852097076E-3</v>
      </c>
    </row>
    <row r="9104" spans="7:8" x14ac:dyDescent="0.3">
      <c r="G9104">
        <v>9097</v>
      </c>
      <c r="H9104">
        <f t="shared" ca="1" si="227"/>
        <v>-1.7764857057602373E-2</v>
      </c>
    </row>
    <row r="9105" spans="7:8" x14ac:dyDescent="0.3">
      <c r="G9105">
        <v>9098</v>
      </c>
      <c r="H9105">
        <f t="shared" ca="1" si="227"/>
        <v>-2.8181233454420383E-2</v>
      </c>
    </row>
    <row r="9106" spans="7:8" x14ac:dyDescent="0.3">
      <c r="G9106">
        <v>9099</v>
      </c>
      <c r="H9106">
        <f t="shared" ca="1" si="227"/>
        <v>2.2977012601629185E-2</v>
      </c>
    </row>
    <row r="9107" spans="7:8" x14ac:dyDescent="0.3">
      <c r="G9107">
        <v>9100</v>
      </c>
      <c r="H9107">
        <f t="shared" ca="1" si="227"/>
        <v>2.1331906860534988E-2</v>
      </c>
    </row>
    <row r="9108" spans="7:8" x14ac:dyDescent="0.3">
      <c r="G9108">
        <v>9101</v>
      </c>
      <c r="H9108">
        <f t="shared" ca="1" si="227"/>
        <v>2.1930919124003072E-2</v>
      </c>
    </row>
    <row r="9109" spans="7:8" x14ac:dyDescent="0.3">
      <c r="G9109">
        <v>9102</v>
      </c>
      <c r="H9109">
        <f t="shared" ca="1" si="227"/>
        <v>-1.1853147899346796E-2</v>
      </c>
    </row>
    <row r="9110" spans="7:8" x14ac:dyDescent="0.3">
      <c r="G9110">
        <v>9103</v>
      </c>
      <c r="H9110">
        <f t="shared" ca="1" si="227"/>
        <v>8.2553191109728252E-3</v>
      </c>
    </row>
    <row r="9111" spans="7:8" x14ac:dyDescent="0.3">
      <c r="G9111">
        <v>9104</v>
      </c>
      <c r="H9111">
        <f t="shared" ca="1" si="227"/>
        <v>6.6685696434821131E-3</v>
      </c>
    </row>
    <row r="9112" spans="7:8" x14ac:dyDescent="0.3">
      <c r="G9112">
        <v>9105</v>
      </c>
      <c r="H9112">
        <f t="shared" ca="1" si="227"/>
        <v>7.6798564719320409E-3</v>
      </c>
    </row>
    <row r="9113" spans="7:8" x14ac:dyDescent="0.3">
      <c r="G9113">
        <v>9106</v>
      </c>
      <c r="H9113">
        <f t="shared" ca="1" si="227"/>
        <v>1.9893295805556776E-2</v>
      </c>
    </row>
    <row r="9114" spans="7:8" x14ac:dyDescent="0.3">
      <c r="G9114">
        <v>9107</v>
      </c>
      <c r="H9114">
        <f t="shared" ca="1" si="227"/>
        <v>3.8567682151700027E-2</v>
      </c>
    </row>
    <row r="9115" spans="7:8" x14ac:dyDescent="0.3">
      <c r="G9115">
        <v>9108</v>
      </c>
      <c r="H9115">
        <f t="shared" ca="1" si="227"/>
        <v>-7.8898945953738107E-3</v>
      </c>
    </row>
    <row r="9116" spans="7:8" x14ac:dyDescent="0.3">
      <c r="G9116">
        <v>9109</v>
      </c>
      <c r="H9116">
        <f t="shared" ca="1" si="227"/>
        <v>-3.7389736550573812E-3</v>
      </c>
    </row>
    <row r="9117" spans="7:8" x14ac:dyDescent="0.3">
      <c r="G9117">
        <v>9110</v>
      </c>
      <c r="H9117">
        <f t="shared" ca="1" si="227"/>
        <v>2.9532207283974096E-3</v>
      </c>
    </row>
    <row r="9118" spans="7:8" x14ac:dyDescent="0.3">
      <c r="G9118">
        <v>9111</v>
      </c>
      <c r="H9118">
        <f t="shared" ca="1" si="227"/>
        <v>8.3189737305309098E-4</v>
      </c>
    </row>
    <row r="9119" spans="7:8" x14ac:dyDescent="0.3">
      <c r="G9119">
        <v>9112</v>
      </c>
      <c r="H9119">
        <f t="shared" ca="1" si="227"/>
        <v>3.5785222829745099E-3</v>
      </c>
    </row>
    <row r="9120" spans="7:8" x14ac:dyDescent="0.3">
      <c r="G9120">
        <v>9113</v>
      </c>
      <c r="H9120">
        <f t="shared" ca="1" si="227"/>
        <v>-2.0424122557847455E-2</v>
      </c>
    </row>
    <row r="9121" spans="7:8" x14ac:dyDescent="0.3">
      <c r="G9121">
        <v>9114</v>
      </c>
      <c r="H9121">
        <f t="shared" ca="1" si="227"/>
        <v>4.916854178746799E-2</v>
      </c>
    </row>
    <row r="9122" spans="7:8" x14ac:dyDescent="0.3">
      <c r="G9122">
        <v>9115</v>
      </c>
      <c r="H9122">
        <f t="shared" ca="1" si="227"/>
        <v>-2.1021497721952437E-3</v>
      </c>
    </row>
    <row r="9123" spans="7:8" x14ac:dyDescent="0.3">
      <c r="G9123">
        <v>9116</v>
      </c>
      <c r="H9123">
        <f t="shared" ca="1" si="227"/>
        <v>-2.1134456335961619E-2</v>
      </c>
    </row>
    <row r="9124" spans="7:8" x14ac:dyDescent="0.3">
      <c r="G9124">
        <v>9117</v>
      </c>
      <c r="H9124">
        <f t="shared" ca="1" si="227"/>
        <v>-1.329925874697165E-3</v>
      </c>
    </row>
    <row r="9125" spans="7:8" x14ac:dyDescent="0.3">
      <c r="G9125">
        <v>9118</v>
      </c>
      <c r="H9125">
        <f t="shared" ca="1" si="227"/>
        <v>3.1147509416279907E-2</v>
      </c>
    </row>
    <row r="9126" spans="7:8" x14ac:dyDescent="0.3">
      <c r="G9126">
        <v>9119</v>
      </c>
      <c r="H9126">
        <f t="shared" ca="1" si="227"/>
        <v>1.0488261634837407E-2</v>
      </c>
    </row>
    <row r="9127" spans="7:8" x14ac:dyDescent="0.3">
      <c r="G9127">
        <v>9120</v>
      </c>
      <c r="H9127">
        <f t="shared" ca="1" si="227"/>
        <v>2.8803909445561944E-2</v>
      </c>
    </row>
    <row r="9128" spans="7:8" x14ac:dyDescent="0.3">
      <c r="G9128">
        <v>9121</v>
      </c>
      <c r="H9128">
        <f t="shared" ca="1" si="227"/>
        <v>3.1783226102508708E-2</v>
      </c>
    </row>
    <row r="9129" spans="7:8" x14ac:dyDescent="0.3">
      <c r="G9129">
        <v>9122</v>
      </c>
      <c r="H9129">
        <f t="shared" ca="1" si="227"/>
        <v>-4.2943308430019147E-3</v>
      </c>
    </row>
    <row r="9130" spans="7:8" x14ac:dyDescent="0.3">
      <c r="G9130">
        <v>9123</v>
      </c>
      <c r="H9130">
        <f t="shared" ca="1" si="227"/>
        <v>1.2192390216631609E-2</v>
      </c>
    </row>
    <row r="9131" spans="7:8" x14ac:dyDescent="0.3">
      <c r="G9131">
        <v>9124</v>
      </c>
      <c r="H9131">
        <f t="shared" ca="1" si="227"/>
        <v>4.5120877252955466E-2</v>
      </c>
    </row>
    <row r="9132" spans="7:8" x14ac:dyDescent="0.3">
      <c r="G9132">
        <v>9125</v>
      </c>
      <c r="H9132">
        <f t="shared" ca="1" si="227"/>
        <v>3.7754348993406295E-2</v>
      </c>
    </row>
    <row r="9133" spans="7:8" x14ac:dyDescent="0.3">
      <c r="G9133">
        <v>9126</v>
      </c>
      <c r="H9133">
        <f t="shared" ca="1" si="227"/>
        <v>-1.1545746338309133E-2</v>
      </c>
    </row>
    <row r="9134" spans="7:8" x14ac:dyDescent="0.3">
      <c r="G9134">
        <v>9127</v>
      </c>
      <c r="H9134">
        <f t="shared" ca="1" si="227"/>
        <v>-5.6365166191604928E-2</v>
      </c>
    </row>
    <row r="9135" spans="7:8" x14ac:dyDescent="0.3">
      <c r="G9135">
        <v>9128</v>
      </c>
      <c r="H9135">
        <f t="shared" ca="1" si="227"/>
        <v>1.26879562052136E-2</v>
      </c>
    </row>
    <row r="9136" spans="7:8" x14ac:dyDescent="0.3">
      <c r="G9136">
        <v>9129</v>
      </c>
      <c r="H9136">
        <f t="shared" ca="1" si="227"/>
        <v>3.3216415229106441E-2</v>
      </c>
    </row>
    <row r="9137" spans="7:8" x14ac:dyDescent="0.3">
      <c r="G9137">
        <v>9130</v>
      </c>
      <c r="H9137">
        <f t="shared" ca="1" si="227"/>
        <v>-2.2149183855736748E-2</v>
      </c>
    </row>
    <row r="9138" spans="7:8" x14ac:dyDescent="0.3">
      <c r="G9138">
        <v>9131</v>
      </c>
      <c r="H9138">
        <f t="shared" ca="1" si="227"/>
        <v>-1.1964599406754973E-2</v>
      </c>
    </row>
    <row r="9139" spans="7:8" x14ac:dyDescent="0.3">
      <c r="G9139">
        <v>9132</v>
      </c>
      <c r="H9139">
        <f t="shared" ca="1" si="227"/>
        <v>-5.7418422233769903E-2</v>
      </c>
    </row>
    <row r="9140" spans="7:8" x14ac:dyDescent="0.3">
      <c r="G9140">
        <v>9133</v>
      </c>
      <c r="H9140">
        <f t="shared" ca="1" si="227"/>
        <v>-8.8802176802854349E-3</v>
      </c>
    </row>
    <row r="9141" spans="7:8" x14ac:dyDescent="0.3">
      <c r="G9141">
        <v>9134</v>
      </c>
      <c r="H9141">
        <f t="shared" ca="1" si="227"/>
        <v>-3.1865817216746917E-2</v>
      </c>
    </row>
    <row r="9142" spans="7:8" x14ac:dyDescent="0.3">
      <c r="G9142">
        <v>9135</v>
      </c>
      <c r="H9142">
        <f t="shared" ca="1" si="227"/>
        <v>8.4510964621994956E-3</v>
      </c>
    </row>
    <row r="9143" spans="7:8" x14ac:dyDescent="0.3">
      <c r="G9143">
        <v>9136</v>
      </c>
      <c r="H9143">
        <f t="shared" ca="1" si="227"/>
        <v>7.4583022755092829E-3</v>
      </c>
    </row>
    <row r="9144" spans="7:8" x14ac:dyDescent="0.3">
      <c r="G9144">
        <v>9137</v>
      </c>
      <c r="H9144">
        <f t="shared" ca="1" si="227"/>
        <v>-1.7705492795823233E-2</v>
      </c>
    </row>
    <row r="9145" spans="7:8" x14ac:dyDescent="0.3">
      <c r="G9145">
        <v>9138</v>
      </c>
      <c r="H9145">
        <f t="shared" ca="1" si="227"/>
        <v>3.6755733654245212E-2</v>
      </c>
    </row>
    <row r="9146" spans="7:8" x14ac:dyDescent="0.3">
      <c r="G9146">
        <v>9139</v>
      </c>
      <c r="H9146">
        <f t="shared" ca="1" si="227"/>
        <v>3.0829644793217877E-2</v>
      </c>
    </row>
    <row r="9147" spans="7:8" x14ac:dyDescent="0.3">
      <c r="G9147">
        <v>9140</v>
      </c>
      <c r="H9147">
        <f t="shared" ca="1" si="227"/>
        <v>-8.6232684409606004E-4</v>
      </c>
    </row>
    <row r="9148" spans="7:8" x14ac:dyDescent="0.3">
      <c r="G9148">
        <v>9141</v>
      </c>
      <c r="H9148">
        <f t="shared" ca="1" si="227"/>
        <v>3.0749892625784462E-3</v>
      </c>
    </row>
    <row r="9149" spans="7:8" x14ac:dyDescent="0.3">
      <c r="G9149">
        <v>9142</v>
      </c>
      <c r="H9149">
        <f t="shared" ca="1" si="227"/>
        <v>9.5758440717985012E-3</v>
      </c>
    </row>
    <row r="9150" spans="7:8" x14ac:dyDescent="0.3">
      <c r="G9150">
        <v>9143</v>
      </c>
      <c r="H9150">
        <f t="shared" ca="1" si="227"/>
        <v>1.7531045481171476E-2</v>
      </c>
    </row>
    <row r="9151" spans="7:8" x14ac:dyDescent="0.3">
      <c r="G9151">
        <v>9144</v>
      </c>
      <c r="H9151">
        <f t="shared" ca="1" si="227"/>
        <v>2.5663777687452557E-3</v>
      </c>
    </row>
    <row r="9152" spans="7:8" x14ac:dyDescent="0.3">
      <c r="G9152">
        <v>9145</v>
      </c>
      <c r="H9152">
        <f t="shared" ca="1" si="227"/>
        <v>4.0074979379583021E-2</v>
      </c>
    </row>
    <row r="9153" spans="7:8" x14ac:dyDescent="0.3">
      <c r="G9153">
        <v>9146</v>
      </c>
      <c r="H9153">
        <f t="shared" ca="1" si="227"/>
        <v>-7.2992773108680421E-3</v>
      </c>
    </row>
    <row r="9154" spans="7:8" x14ac:dyDescent="0.3">
      <c r="G9154">
        <v>9147</v>
      </c>
      <c r="H9154">
        <f t="shared" ca="1" si="227"/>
        <v>-1.2186467630313013E-2</v>
      </c>
    </row>
    <row r="9155" spans="7:8" x14ac:dyDescent="0.3">
      <c r="G9155">
        <v>9148</v>
      </c>
      <c r="H9155">
        <f t="shared" ca="1" si="227"/>
        <v>1.5087571178099321E-2</v>
      </c>
    </row>
    <row r="9156" spans="7:8" x14ac:dyDescent="0.3">
      <c r="G9156">
        <v>9149</v>
      </c>
      <c r="H9156">
        <f t="shared" ca="1" si="227"/>
        <v>-3.7847307818125097E-3</v>
      </c>
    </row>
    <row r="9157" spans="7:8" x14ac:dyDescent="0.3">
      <c r="G9157">
        <v>9150</v>
      </c>
      <c r="H9157">
        <f t="shared" ca="1" si="227"/>
        <v>5.9149509995211E-3</v>
      </c>
    </row>
    <row r="9158" spans="7:8" x14ac:dyDescent="0.3">
      <c r="G9158">
        <v>9151</v>
      </c>
      <c r="H9158">
        <f t="shared" ca="1" si="227"/>
        <v>1.5677008794096083E-3</v>
      </c>
    </row>
    <row r="9159" spans="7:8" x14ac:dyDescent="0.3">
      <c r="G9159">
        <v>9152</v>
      </c>
      <c r="H9159">
        <f t="shared" ca="1" si="227"/>
        <v>-4.3529309865999358E-2</v>
      </c>
    </row>
    <row r="9160" spans="7:8" x14ac:dyDescent="0.3">
      <c r="G9160">
        <v>9153</v>
      </c>
      <c r="H9160">
        <f t="shared" ca="1" si="227"/>
        <v>4.9995273738798742E-3</v>
      </c>
    </row>
    <row r="9161" spans="7:8" x14ac:dyDescent="0.3">
      <c r="G9161">
        <v>9154</v>
      </c>
      <c r="H9161">
        <f t="shared" ref="H9161:H9224" ca="1" si="228">_xlfn.NORM.INV(RAND(),N$10,N$11)</f>
        <v>7.0466397116307079E-3</v>
      </c>
    </row>
    <row r="9162" spans="7:8" x14ac:dyDescent="0.3">
      <c r="G9162">
        <v>9155</v>
      </c>
      <c r="H9162">
        <f t="shared" ca="1" si="228"/>
        <v>-2.4277931514351321E-2</v>
      </c>
    </row>
    <row r="9163" spans="7:8" x14ac:dyDescent="0.3">
      <c r="G9163">
        <v>9156</v>
      </c>
      <c r="H9163">
        <f t="shared" ca="1" si="228"/>
        <v>8.3708950973526864E-3</v>
      </c>
    </row>
    <row r="9164" spans="7:8" x14ac:dyDescent="0.3">
      <c r="G9164">
        <v>9157</v>
      </c>
      <c r="H9164">
        <f t="shared" ca="1" si="228"/>
        <v>6.0451916201619771E-2</v>
      </c>
    </row>
    <row r="9165" spans="7:8" x14ac:dyDescent="0.3">
      <c r="G9165">
        <v>9158</v>
      </c>
      <c r="H9165">
        <f t="shared" ca="1" si="228"/>
        <v>2.0720596074842966E-2</v>
      </c>
    </row>
    <row r="9166" spans="7:8" x14ac:dyDescent="0.3">
      <c r="G9166">
        <v>9159</v>
      </c>
      <c r="H9166">
        <f t="shared" ca="1" si="228"/>
        <v>-3.7948079879240957E-3</v>
      </c>
    </row>
    <row r="9167" spans="7:8" x14ac:dyDescent="0.3">
      <c r="G9167">
        <v>9160</v>
      </c>
      <c r="H9167">
        <f t="shared" ca="1" si="228"/>
        <v>-6.6121533193273588E-3</v>
      </c>
    </row>
    <row r="9168" spans="7:8" x14ac:dyDescent="0.3">
      <c r="G9168">
        <v>9161</v>
      </c>
      <c r="H9168">
        <f t="shared" ca="1" si="228"/>
        <v>3.2675423835218744E-3</v>
      </c>
    </row>
    <row r="9169" spans="7:8" x14ac:dyDescent="0.3">
      <c r="G9169">
        <v>9162</v>
      </c>
      <c r="H9169">
        <f t="shared" ca="1" si="228"/>
        <v>-4.1974624816988999E-2</v>
      </c>
    </row>
    <row r="9170" spans="7:8" x14ac:dyDescent="0.3">
      <c r="G9170">
        <v>9163</v>
      </c>
      <c r="H9170">
        <f t="shared" ca="1" si="228"/>
        <v>-6.9175378451733363E-3</v>
      </c>
    </row>
    <row r="9171" spans="7:8" x14ac:dyDescent="0.3">
      <c r="G9171">
        <v>9164</v>
      </c>
      <c r="H9171">
        <f t="shared" ca="1" si="228"/>
        <v>-4.6926023986451782E-3</v>
      </c>
    </row>
    <row r="9172" spans="7:8" x14ac:dyDescent="0.3">
      <c r="G9172">
        <v>9165</v>
      </c>
      <c r="H9172">
        <f t="shared" ca="1" si="228"/>
        <v>2.6162789569682824E-2</v>
      </c>
    </row>
    <row r="9173" spans="7:8" x14ac:dyDescent="0.3">
      <c r="G9173">
        <v>9166</v>
      </c>
      <c r="H9173">
        <f t="shared" ca="1" si="228"/>
        <v>-6.3381766890088639E-3</v>
      </c>
    </row>
    <row r="9174" spans="7:8" x14ac:dyDescent="0.3">
      <c r="G9174">
        <v>9167</v>
      </c>
      <c r="H9174">
        <f t="shared" ca="1" si="228"/>
        <v>-2.1497391463844762E-2</v>
      </c>
    </row>
    <row r="9175" spans="7:8" x14ac:dyDescent="0.3">
      <c r="G9175">
        <v>9168</v>
      </c>
      <c r="H9175">
        <f t="shared" ca="1" si="228"/>
        <v>-2.4936479896006048E-2</v>
      </c>
    </row>
    <row r="9176" spans="7:8" x14ac:dyDescent="0.3">
      <c r="G9176">
        <v>9169</v>
      </c>
      <c r="H9176">
        <f t="shared" ca="1" si="228"/>
        <v>7.3770080382010101E-3</v>
      </c>
    </row>
    <row r="9177" spans="7:8" x14ac:dyDescent="0.3">
      <c r="G9177">
        <v>9170</v>
      </c>
      <c r="H9177">
        <f t="shared" ca="1" si="228"/>
        <v>-3.803321498121669E-3</v>
      </c>
    </row>
    <row r="9178" spans="7:8" x14ac:dyDescent="0.3">
      <c r="G9178">
        <v>9171</v>
      </c>
      <c r="H9178">
        <f t="shared" ca="1" si="228"/>
        <v>1.0782105527858312E-3</v>
      </c>
    </row>
    <row r="9179" spans="7:8" x14ac:dyDescent="0.3">
      <c r="G9179">
        <v>9172</v>
      </c>
      <c r="H9179">
        <f t="shared" ca="1" si="228"/>
        <v>-3.1738193495529449E-2</v>
      </c>
    </row>
    <row r="9180" spans="7:8" x14ac:dyDescent="0.3">
      <c r="G9180">
        <v>9173</v>
      </c>
      <c r="H9180">
        <f t="shared" ca="1" si="228"/>
        <v>4.4178621692915719E-3</v>
      </c>
    </row>
    <row r="9181" spans="7:8" x14ac:dyDescent="0.3">
      <c r="G9181">
        <v>9174</v>
      </c>
      <c r="H9181">
        <f t="shared" ca="1" si="228"/>
        <v>6.108599657731863E-3</v>
      </c>
    </row>
    <row r="9182" spans="7:8" x14ac:dyDescent="0.3">
      <c r="G9182">
        <v>9175</v>
      </c>
      <c r="H9182">
        <f t="shared" ca="1" si="228"/>
        <v>1.4399819051164669E-3</v>
      </c>
    </row>
    <row r="9183" spans="7:8" x14ac:dyDescent="0.3">
      <c r="G9183">
        <v>9176</v>
      </c>
      <c r="H9183">
        <f t="shared" ca="1" si="228"/>
        <v>-1.6592712377483377E-2</v>
      </c>
    </row>
    <row r="9184" spans="7:8" x14ac:dyDescent="0.3">
      <c r="G9184">
        <v>9177</v>
      </c>
      <c r="H9184">
        <f t="shared" ca="1" si="228"/>
        <v>3.5319625335807001E-3</v>
      </c>
    </row>
    <row r="9185" spans="7:8" x14ac:dyDescent="0.3">
      <c r="G9185">
        <v>9178</v>
      </c>
      <c r="H9185">
        <f t="shared" ca="1" si="228"/>
        <v>-1.578352827351719E-2</v>
      </c>
    </row>
    <row r="9186" spans="7:8" x14ac:dyDescent="0.3">
      <c r="G9186">
        <v>9179</v>
      </c>
      <c r="H9186">
        <f t="shared" ca="1" si="228"/>
        <v>5.2493274021468549E-2</v>
      </c>
    </row>
    <row r="9187" spans="7:8" x14ac:dyDescent="0.3">
      <c r="G9187">
        <v>9180</v>
      </c>
      <c r="H9187">
        <f t="shared" ca="1" si="228"/>
        <v>5.3792016426741085E-3</v>
      </c>
    </row>
    <row r="9188" spans="7:8" x14ac:dyDescent="0.3">
      <c r="G9188">
        <v>9181</v>
      </c>
      <c r="H9188">
        <f t="shared" ca="1" si="228"/>
        <v>-3.0856699871278214E-3</v>
      </c>
    </row>
    <row r="9189" spans="7:8" x14ac:dyDescent="0.3">
      <c r="G9189">
        <v>9182</v>
      </c>
      <c r="H9189">
        <f t="shared" ca="1" si="228"/>
        <v>1.0695432519466856E-2</v>
      </c>
    </row>
    <row r="9190" spans="7:8" x14ac:dyDescent="0.3">
      <c r="G9190">
        <v>9183</v>
      </c>
      <c r="H9190">
        <f t="shared" ca="1" si="228"/>
        <v>-3.4775257111144271E-2</v>
      </c>
    </row>
    <row r="9191" spans="7:8" x14ac:dyDescent="0.3">
      <c r="G9191">
        <v>9184</v>
      </c>
      <c r="H9191">
        <f t="shared" ca="1" si="228"/>
        <v>-1.3724875216498195E-2</v>
      </c>
    </row>
    <row r="9192" spans="7:8" x14ac:dyDescent="0.3">
      <c r="G9192">
        <v>9185</v>
      </c>
      <c r="H9192">
        <f t="shared" ca="1" si="228"/>
        <v>1.7416096510744671E-2</v>
      </c>
    </row>
    <row r="9193" spans="7:8" x14ac:dyDescent="0.3">
      <c r="G9193">
        <v>9186</v>
      </c>
      <c r="H9193">
        <f t="shared" ca="1" si="228"/>
        <v>-2.5478320309382262E-3</v>
      </c>
    </row>
    <row r="9194" spans="7:8" x14ac:dyDescent="0.3">
      <c r="G9194">
        <v>9187</v>
      </c>
      <c r="H9194">
        <f t="shared" ca="1" si="228"/>
        <v>-1.645184718299858E-2</v>
      </c>
    </row>
    <row r="9195" spans="7:8" x14ac:dyDescent="0.3">
      <c r="G9195">
        <v>9188</v>
      </c>
      <c r="H9195">
        <f t="shared" ca="1" si="228"/>
        <v>4.7093815080819276E-3</v>
      </c>
    </row>
    <row r="9196" spans="7:8" x14ac:dyDescent="0.3">
      <c r="G9196">
        <v>9189</v>
      </c>
      <c r="H9196">
        <f t="shared" ca="1" si="228"/>
        <v>4.4344860543001151E-2</v>
      </c>
    </row>
    <row r="9197" spans="7:8" x14ac:dyDescent="0.3">
      <c r="G9197">
        <v>9190</v>
      </c>
      <c r="H9197">
        <f t="shared" ca="1" si="228"/>
        <v>-1.1360995229159477E-3</v>
      </c>
    </row>
    <row r="9198" spans="7:8" x14ac:dyDescent="0.3">
      <c r="G9198">
        <v>9191</v>
      </c>
      <c r="H9198">
        <f t="shared" ca="1" si="228"/>
        <v>-4.7452303513468583E-3</v>
      </c>
    </row>
    <row r="9199" spans="7:8" x14ac:dyDescent="0.3">
      <c r="G9199">
        <v>9192</v>
      </c>
      <c r="H9199">
        <f t="shared" ca="1" si="228"/>
        <v>7.8314563713062155E-3</v>
      </c>
    </row>
    <row r="9200" spans="7:8" x14ac:dyDescent="0.3">
      <c r="G9200">
        <v>9193</v>
      </c>
      <c r="H9200">
        <f t="shared" ca="1" si="228"/>
        <v>-4.8558569583307754E-3</v>
      </c>
    </row>
    <row r="9201" spans="7:8" x14ac:dyDescent="0.3">
      <c r="G9201">
        <v>9194</v>
      </c>
      <c r="H9201">
        <f t="shared" ca="1" si="228"/>
        <v>-1.2942079734791924E-2</v>
      </c>
    </row>
    <row r="9202" spans="7:8" x14ac:dyDescent="0.3">
      <c r="G9202">
        <v>9195</v>
      </c>
      <c r="H9202">
        <f t="shared" ca="1" si="228"/>
        <v>2.7239688132348386E-3</v>
      </c>
    </row>
    <row r="9203" spans="7:8" x14ac:dyDescent="0.3">
      <c r="G9203">
        <v>9196</v>
      </c>
      <c r="H9203">
        <f t="shared" ca="1" si="228"/>
        <v>-3.589986612275648E-4</v>
      </c>
    </row>
    <row r="9204" spans="7:8" x14ac:dyDescent="0.3">
      <c r="G9204">
        <v>9197</v>
      </c>
      <c r="H9204">
        <f t="shared" ca="1" si="228"/>
        <v>-9.4348719458562449E-3</v>
      </c>
    </row>
    <row r="9205" spans="7:8" x14ac:dyDescent="0.3">
      <c r="G9205">
        <v>9198</v>
      </c>
      <c r="H9205">
        <f t="shared" ca="1" si="228"/>
        <v>2.542853109992832E-2</v>
      </c>
    </row>
    <row r="9206" spans="7:8" x14ac:dyDescent="0.3">
      <c r="G9206">
        <v>9199</v>
      </c>
      <c r="H9206">
        <f t="shared" ca="1" si="228"/>
        <v>-2.0458170468239806E-3</v>
      </c>
    </row>
    <row r="9207" spans="7:8" x14ac:dyDescent="0.3">
      <c r="G9207">
        <v>9200</v>
      </c>
      <c r="H9207">
        <f t="shared" ca="1" si="228"/>
        <v>-1.8039237603815778E-2</v>
      </c>
    </row>
    <row r="9208" spans="7:8" x14ac:dyDescent="0.3">
      <c r="G9208">
        <v>9201</v>
      </c>
      <c r="H9208">
        <f t="shared" ca="1" si="228"/>
        <v>2.1485043458692652E-2</v>
      </c>
    </row>
    <row r="9209" spans="7:8" x14ac:dyDescent="0.3">
      <c r="G9209">
        <v>9202</v>
      </c>
      <c r="H9209">
        <f t="shared" ca="1" si="228"/>
        <v>2.3001497560308563E-2</v>
      </c>
    </row>
    <row r="9210" spans="7:8" x14ac:dyDescent="0.3">
      <c r="G9210">
        <v>9203</v>
      </c>
      <c r="H9210">
        <f t="shared" ca="1" si="228"/>
        <v>-2.6050922195335591E-3</v>
      </c>
    </row>
    <row r="9211" spans="7:8" x14ac:dyDescent="0.3">
      <c r="G9211">
        <v>9204</v>
      </c>
      <c r="H9211">
        <f t="shared" ca="1" si="228"/>
        <v>-8.7490158819815353E-3</v>
      </c>
    </row>
    <row r="9212" spans="7:8" x14ac:dyDescent="0.3">
      <c r="G9212">
        <v>9205</v>
      </c>
      <c r="H9212">
        <f t="shared" ca="1" si="228"/>
        <v>-3.5140372686842593E-2</v>
      </c>
    </row>
    <row r="9213" spans="7:8" x14ac:dyDescent="0.3">
      <c r="G9213">
        <v>9206</v>
      </c>
      <c r="H9213">
        <f t="shared" ca="1" si="228"/>
        <v>2.3740725683812091E-2</v>
      </c>
    </row>
    <row r="9214" spans="7:8" x14ac:dyDescent="0.3">
      <c r="G9214">
        <v>9207</v>
      </c>
      <c r="H9214">
        <f t="shared" ca="1" si="228"/>
        <v>-4.7879211617995413E-3</v>
      </c>
    </row>
    <row r="9215" spans="7:8" x14ac:dyDescent="0.3">
      <c r="G9215">
        <v>9208</v>
      </c>
      <c r="H9215">
        <f t="shared" ca="1" si="228"/>
        <v>-4.9697946098446275E-3</v>
      </c>
    </row>
    <row r="9216" spans="7:8" x14ac:dyDescent="0.3">
      <c r="G9216">
        <v>9209</v>
      </c>
      <c r="H9216">
        <f t="shared" ca="1" si="228"/>
        <v>-1.5213783559920823E-2</v>
      </c>
    </row>
    <row r="9217" spans="7:8" x14ac:dyDescent="0.3">
      <c r="G9217">
        <v>9210</v>
      </c>
      <c r="H9217">
        <f t="shared" ca="1" si="228"/>
        <v>4.2896565614082095E-2</v>
      </c>
    </row>
    <row r="9218" spans="7:8" x14ac:dyDescent="0.3">
      <c r="G9218">
        <v>9211</v>
      </c>
      <c r="H9218">
        <f t="shared" ca="1" si="228"/>
        <v>3.4763979274753186E-2</v>
      </c>
    </row>
    <row r="9219" spans="7:8" x14ac:dyDescent="0.3">
      <c r="G9219">
        <v>9212</v>
      </c>
      <c r="H9219">
        <f t="shared" ca="1" si="228"/>
        <v>8.4779307666514488E-3</v>
      </c>
    </row>
    <row r="9220" spans="7:8" x14ac:dyDescent="0.3">
      <c r="G9220">
        <v>9213</v>
      </c>
      <c r="H9220">
        <f t="shared" ca="1" si="228"/>
        <v>9.8160360018377836E-3</v>
      </c>
    </row>
    <row r="9221" spans="7:8" x14ac:dyDescent="0.3">
      <c r="G9221">
        <v>9214</v>
      </c>
      <c r="H9221">
        <f t="shared" ca="1" si="228"/>
        <v>1.0628149363232586E-2</v>
      </c>
    </row>
    <row r="9222" spans="7:8" x14ac:dyDescent="0.3">
      <c r="G9222">
        <v>9215</v>
      </c>
      <c r="H9222">
        <f t="shared" ca="1" si="228"/>
        <v>-2.1540591009336515E-2</v>
      </c>
    </row>
    <row r="9223" spans="7:8" x14ac:dyDescent="0.3">
      <c r="G9223">
        <v>9216</v>
      </c>
      <c r="H9223">
        <f t="shared" ca="1" si="228"/>
        <v>-1.5002024545517762E-2</v>
      </c>
    </row>
    <row r="9224" spans="7:8" x14ac:dyDescent="0.3">
      <c r="G9224">
        <v>9217</v>
      </c>
      <c r="H9224">
        <f t="shared" ca="1" si="228"/>
        <v>2.4437832606119835E-3</v>
      </c>
    </row>
    <row r="9225" spans="7:8" x14ac:dyDescent="0.3">
      <c r="G9225">
        <v>9218</v>
      </c>
      <c r="H9225">
        <f t="shared" ref="H9225:H9288" ca="1" si="229">_xlfn.NORM.INV(RAND(),N$10,N$11)</f>
        <v>2.1497440474884784E-2</v>
      </c>
    </row>
    <row r="9226" spans="7:8" x14ac:dyDescent="0.3">
      <c r="G9226">
        <v>9219</v>
      </c>
      <c r="H9226">
        <f t="shared" ca="1" si="229"/>
        <v>-4.8568715532561646E-2</v>
      </c>
    </row>
    <row r="9227" spans="7:8" x14ac:dyDescent="0.3">
      <c r="G9227">
        <v>9220</v>
      </c>
      <c r="H9227">
        <f t="shared" ca="1" si="229"/>
        <v>1.8471794887593963E-2</v>
      </c>
    </row>
    <row r="9228" spans="7:8" x14ac:dyDescent="0.3">
      <c r="G9228">
        <v>9221</v>
      </c>
      <c r="H9228">
        <f t="shared" ca="1" si="229"/>
        <v>1.4244030687338156E-2</v>
      </c>
    </row>
    <row r="9229" spans="7:8" x14ac:dyDescent="0.3">
      <c r="G9229">
        <v>9222</v>
      </c>
      <c r="H9229">
        <f t="shared" ca="1" si="229"/>
        <v>1.3616677358036285E-2</v>
      </c>
    </row>
    <row r="9230" spans="7:8" x14ac:dyDescent="0.3">
      <c r="G9230">
        <v>9223</v>
      </c>
      <c r="H9230">
        <f t="shared" ca="1" si="229"/>
        <v>3.2777149153233202E-2</v>
      </c>
    </row>
    <row r="9231" spans="7:8" x14ac:dyDescent="0.3">
      <c r="G9231">
        <v>9224</v>
      </c>
      <c r="H9231">
        <f t="shared" ca="1" si="229"/>
        <v>-4.6233736087238535E-3</v>
      </c>
    </row>
    <row r="9232" spans="7:8" x14ac:dyDescent="0.3">
      <c r="G9232">
        <v>9225</v>
      </c>
      <c r="H9232">
        <f t="shared" ca="1" si="229"/>
        <v>1.4770082195918535E-2</v>
      </c>
    </row>
    <row r="9233" spans="7:8" x14ac:dyDescent="0.3">
      <c r="G9233">
        <v>9226</v>
      </c>
      <c r="H9233">
        <f t="shared" ca="1" si="229"/>
        <v>7.9552798541814261E-3</v>
      </c>
    </row>
    <row r="9234" spans="7:8" x14ac:dyDescent="0.3">
      <c r="G9234">
        <v>9227</v>
      </c>
      <c r="H9234">
        <f t="shared" ca="1" si="229"/>
        <v>-1.6843164452939693E-2</v>
      </c>
    </row>
    <row r="9235" spans="7:8" x14ac:dyDescent="0.3">
      <c r="G9235">
        <v>9228</v>
      </c>
      <c r="H9235">
        <f t="shared" ca="1" si="229"/>
        <v>-5.0013612838232593E-2</v>
      </c>
    </row>
    <row r="9236" spans="7:8" x14ac:dyDescent="0.3">
      <c r="G9236">
        <v>9229</v>
      </c>
      <c r="H9236">
        <f t="shared" ca="1" si="229"/>
        <v>8.6522265779031861E-3</v>
      </c>
    </row>
    <row r="9237" spans="7:8" x14ac:dyDescent="0.3">
      <c r="G9237">
        <v>9230</v>
      </c>
      <c r="H9237">
        <f t="shared" ca="1" si="229"/>
        <v>-1.4785660436441167E-3</v>
      </c>
    </row>
    <row r="9238" spans="7:8" x14ac:dyDescent="0.3">
      <c r="G9238">
        <v>9231</v>
      </c>
      <c r="H9238">
        <f t="shared" ca="1" si="229"/>
        <v>-8.2599481381881532E-4</v>
      </c>
    </row>
    <row r="9239" spans="7:8" x14ac:dyDescent="0.3">
      <c r="G9239">
        <v>9232</v>
      </c>
      <c r="H9239">
        <f t="shared" ca="1" si="229"/>
        <v>1.0418768819710742E-2</v>
      </c>
    </row>
    <row r="9240" spans="7:8" x14ac:dyDescent="0.3">
      <c r="G9240">
        <v>9233</v>
      </c>
      <c r="H9240">
        <f t="shared" ca="1" si="229"/>
        <v>-2.2446246741828879E-2</v>
      </c>
    </row>
    <row r="9241" spans="7:8" x14ac:dyDescent="0.3">
      <c r="G9241">
        <v>9234</v>
      </c>
      <c r="H9241">
        <f t="shared" ca="1" si="229"/>
        <v>2.5260598614062255E-2</v>
      </c>
    </row>
    <row r="9242" spans="7:8" x14ac:dyDescent="0.3">
      <c r="G9242">
        <v>9235</v>
      </c>
      <c r="H9242">
        <f t="shared" ca="1" si="229"/>
        <v>-4.5040978256378969E-3</v>
      </c>
    </row>
    <row r="9243" spans="7:8" x14ac:dyDescent="0.3">
      <c r="G9243">
        <v>9236</v>
      </c>
      <c r="H9243">
        <f t="shared" ca="1" si="229"/>
        <v>-1.7898525030022282E-2</v>
      </c>
    </row>
    <row r="9244" spans="7:8" x14ac:dyDescent="0.3">
      <c r="G9244">
        <v>9237</v>
      </c>
      <c r="H9244">
        <f t="shared" ca="1" si="229"/>
        <v>3.5731322411830398E-3</v>
      </c>
    </row>
    <row r="9245" spans="7:8" x14ac:dyDescent="0.3">
      <c r="G9245">
        <v>9238</v>
      </c>
      <c r="H9245">
        <f t="shared" ca="1" si="229"/>
        <v>-4.2917750172404472E-3</v>
      </c>
    </row>
    <row r="9246" spans="7:8" x14ac:dyDescent="0.3">
      <c r="G9246">
        <v>9239</v>
      </c>
      <c r="H9246">
        <f t="shared" ca="1" si="229"/>
        <v>1.9001770440735335E-2</v>
      </c>
    </row>
    <row r="9247" spans="7:8" x14ac:dyDescent="0.3">
      <c r="G9247">
        <v>9240</v>
      </c>
      <c r="H9247">
        <f t="shared" ca="1" si="229"/>
        <v>-3.7399313095597946E-3</v>
      </c>
    </row>
    <row r="9248" spans="7:8" x14ac:dyDescent="0.3">
      <c r="G9248">
        <v>9241</v>
      </c>
      <c r="H9248">
        <f t="shared" ca="1" si="229"/>
        <v>-1.7856426111677409E-2</v>
      </c>
    </row>
    <row r="9249" spans="7:8" x14ac:dyDescent="0.3">
      <c r="G9249">
        <v>9242</v>
      </c>
      <c r="H9249">
        <f t="shared" ca="1" si="229"/>
        <v>3.2043836340504062E-2</v>
      </c>
    </row>
    <row r="9250" spans="7:8" x14ac:dyDescent="0.3">
      <c r="G9250">
        <v>9243</v>
      </c>
      <c r="H9250">
        <f t="shared" ca="1" si="229"/>
        <v>-5.6357027789008442E-3</v>
      </c>
    </row>
    <row r="9251" spans="7:8" x14ac:dyDescent="0.3">
      <c r="G9251">
        <v>9244</v>
      </c>
      <c r="H9251">
        <f t="shared" ca="1" si="229"/>
        <v>2.5978869698918834E-2</v>
      </c>
    </row>
    <row r="9252" spans="7:8" x14ac:dyDescent="0.3">
      <c r="G9252">
        <v>9245</v>
      </c>
      <c r="H9252">
        <f t="shared" ca="1" si="229"/>
        <v>3.6588584085516197E-3</v>
      </c>
    </row>
    <row r="9253" spans="7:8" x14ac:dyDescent="0.3">
      <c r="G9253">
        <v>9246</v>
      </c>
      <c r="H9253">
        <f t="shared" ca="1" si="229"/>
        <v>-3.0684938852352368E-2</v>
      </c>
    </row>
    <row r="9254" spans="7:8" x14ac:dyDescent="0.3">
      <c r="G9254">
        <v>9247</v>
      </c>
      <c r="H9254">
        <f t="shared" ca="1" si="229"/>
        <v>3.7420953677461198E-2</v>
      </c>
    </row>
    <row r="9255" spans="7:8" x14ac:dyDescent="0.3">
      <c r="G9255">
        <v>9248</v>
      </c>
      <c r="H9255">
        <f t="shared" ca="1" si="229"/>
        <v>2.1776196271174594E-2</v>
      </c>
    </row>
    <row r="9256" spans="7:8" x14ac:dyDescent="0.3">
      <c r="G9256">
        <v>9249</v>
      </c>
      <c r="H9256">
        <f t="shared" ca="1" si="229"/>
        <v>-2.2714872756576594E-2</v>
      </c>
    </row>
    <row r="9257" spans="7:8" x14ac:dyDescent="0.3">
      <c r="G9257">
        <v>9250</v>
      </c>
      <c r="H9257">
        <f t="shared" ca="1" si="229"/>
        <v>7.9674128934573828E-3</v>
      </c>
    </row>
    <row r="9258" spans="7:8" x14ac:dyDescent="0.3">
      <c r="G9258">
        <v>9251</v>
      </c>
      <c r="H9258">
        <f t="shared" ca="1" si="229"/>
        <v>6.3068035398426037E-2</v>
      </c>
    </row>
    <row r="9259" spans="7:8" x14ac:dyDescent="0.3">
      <c r="G9259">
        <v>9252</v>
      </c>
      <c r="H9259">
        <f t="shared" ca="1" si="229"/>
        <v>-1.055440359688389E-2</v>
      </c>
    </row>
    <row r="9260" spans="7:8" x14ac:dyDescent="0.3">
      <c r="G9260">
        <v>9253</v>
      </c>
      <c r="H9260">
        <f t="shared" ca="1" si="229"/>
        <v>1.6548620768944481E-2</v>
      </c>
    </row>
    <row r="9261" spans="7:8" x14ac:dyDescent="0.3">
      <c r="G9261">
        <v>9254</v>
      </c>
      <c r="H9261">
        <f t="shared" ca="1" si="229"/>
        <v>-2.2223433309041828E-4</v>
      </c>
    </row>
    <row r="9262" spans="7:8" x14ac:dyDescent="0.3">
      <c r="G9262">
        <v>9255</v>
      </c>
      <c r="H9262">
        <f t="shared" ca="1" si="229"/>
        <v>3.2469124698459736E-3</v>
      </c>
    </row>
    <row r="9263" spans="7:8" x14ac:dyDescent="0.3">
      <c r="G9263">
        <v>9256</v>
      </c>
      <c r="H9263">
        <f t="shared" ca="1" si="229"/>
        <v>-3.6271503793223338E-2</v>
      </c>
    </row>
    <row r="9264" spans="7:8" x14ac:dyDescent="0.3">
      <c r="G9264">
        <v>9257</v>
      </c>
      <c r="H9264">
        <f t="shared" ca="1" si="229"/>
        <v>-3.0778939898006372E-2</v>
      </c>
    </row>
    <row r="9265" spans="7:8" x14ac:dyDescent="0.3">
      <c r="G9265">
        <v>9258</v>
      </c>
      <c r="H9265">
        <f t="shared" ca="1" si="229"/>
        <v>-2.4196778519964698E-2</v>
      </c>
    </row>
    <row r="9266" spans="7:8" x14ac:dyDescent="0.3">
      <c r="G9266">
        <v>9259</v>
      </c>
      <c r="H9266">
        <f t="shared" ca="1" si="229"/>
        <v>-6.6296578898122471E-4</v>
      </c>
    </row>
    <row r="9267" spans="7:8" x14ac:dyDescent="0.3">
      <c r="G9267">
        <v>9260</v>
      </c>
      <c r="H9267">
        <f t="shared" ca="1" si="229"/>
        <v>-3.1270015587063382E-2</v>
      </c>
    </row>
    <row r="9268" spans="7:8" x14ac:dyDescent="0.3">
      <c r="G9268">
        <v>9261</v>
      </c>
      <c r="H9268">
        <f t="shared" ca="1" si="229"/>
        <v>-1.3202600473249101E-2</v>
      </c>
    </row>
    <row r="9269" spans="7:8" x14ac:dyDescent="0.3">
      <c r="G9269">
        <v>9262</v>
      </c>
      <c r="H9269">
        <f t="shared" ca="1" si="229"/>
        <v>2.9242499545429027E-2</v>
      </c>
    </row>
    <row r="9270" spans="7:8" x14ac:dyDescent="0.3">
      <c r="G9270">
        <v>9263</v>
      </c>
      <c r="H9270">
        <f t="shared" ca="1" si="229"/>
        <v>-3.327352127005731E-2</v>
      </c>
    </row>
    <row r="9271" spans="7:8" x14ac:dyDescent="0.3">
      <c r="G9271">
        <v>9264</v>
      </c>
      <c r="H9271">
        <f t="shared" ca="1" si="229"/>
        <v>-9.5746030783555452E-3</v>
      </c>
    </row>
    <row r="9272" spans="7:8" x14ac:dyDescent="0.3">
      <c r="G9272">
        <v>9265</v>
      </c>
      <c r="H9272">
        <f t="shared" ca="1" si="229"/>
        <v>-4.6535543080432236E-2</v>
      </c>
    </row>
    <row r="9273" spans="7:8" x14ac:dyDescent="0.3">
      <c r="G9273">
        <v>9266</v>
      </c>
      <c r="H9273">
        <f t="shared" ca="1" si="229"/>
        <v>-2.2794075570193809E-2</v>
      </c>
    </row>
    <row r="9274" spans="7:8" x14ac:dyDescent="0.3">
      <c r="G9274">
        <v>9267</v>
      </c>
      <c r="H9274">
        <f t="shared" ca="1" si="229"/>
        <v>3.529017326519425E-2</v>
      </c>
    </row>
    <row r="9275" spans="7:8" x14ac:dyDescent="0.3">
      <c r="G9275">
        <v>9268</v>
      </c>
      <c r="H9275">
        <f t="shared" ca="1" si="229"/>
        <v>4.6744283669852213E-3</v>
      </c>
    </row>
    <row r="9276" spans="7:8" x14ac:dyDescent="0.3">
      <c r="G9276">
        <v>9269</v>
      </c>
      <c r="H9276">
        <f t="shared" ca="1" si="229"/>
        <v>-1.5734435128040545E-2</v>
      </c>
    </row>
    <row r="9277" spans="7:8" x14ac:dyDescent="0.3">
      <c r="G9277">
        <v>9270</v>
      </c>
      <c r="H9277">
        <f t="shared" ca="1" si="229"/>
        <v>-2.0531110458424404E-2</v>
      </c>
    </row>
    <row r="9278" spans="7:8" x14ac:dyDescent="0.3">
      <c r="G9278">
        <v>9271</v>
      </c>
      <c r="H9278">
        <f t="shared" ca="1" si="229"/>
        <v>-3.6263917214710201E-2</v>
      </c>
    </row>
    <row r="9279" spans="7:8" x14ac:dyDescent="0.3">
      <c r="G9279">
        <v>9272</v>
      </c>
      <c r="H9279">
        <f t="shared" ca="1" si="229"/>
        <v>-4.3433144249872763E-3</v>
      </c>
    </row>
    <row r="9280" spans="7:8" x14ac:dyDescent="0.3">
      <c r="G9280">
        <v>9273</v>
      </c>
      <c r="H9280">
        <f t="shared" ca="1" si="229"/>
        <v>-2.6039397110934257E-2</v>
      </c>
    </row>
    <row r="9281" spans="7:8" x14ac:dyDescent="0.3">
      <c r="G9281">
        <v>9274</v>
      </c>
      <c r="H9281">
        <f t="shared" ca="1" si="229"/>
        <v>4.668247994472627E-3</v>
      </c>
    </row>
    <row r="9282" spans="7:8" x14ac:dyDescent="0.3">
      <c r="G9282">
        <v>9275</v>
      </c>
      <c r="H9282">
        <f t="shared" ca="1" si="229"/>
        <v>-9.1835159267046537E-3</v>
      </c>
    </row>
    <row r="9283" spans="7:8" x14ac:dyDescent="0.3">
      <c r="G9283">
        <v>9276</v>
      </c>
      <c r="H9283">
        <f t="shared" ca="1" si="229"/>
        <v>-2.1368014703641809E-2</v>
      </c>
    </row>
    <row r="9284" spans="7:8" x14ac:dyDescent="0.3">
      <c r="G9284">
        <v>9277</v>
      </c>
      <c r="H9284">
        <f t="shared" ca="1" si="229"/>
        <v>5.4690344708453235E-2</v>
      </c>
    </row>
    <row r="9285" spans="7:8" x14ac:dyDescent="0.3">
      <c r="G9285">
        <v>9278</v>
      </c>
      <c r="H9285">
        <f t="shared" ca="1" si="229"/>
        <v>-2.919664378902246E-2</v>
      </c>
    </row>
    <row r="9286" spans="7:8" x14ac:dyDescent="0.3">
      <c r="G9286">
        <v>9279</v>
      </c>
      <c r="H9286">
        <f t="shared" ca="1" si="229"/>
        <v>7.6081256592119085E-3</v>
      </c>
    </row>
    <row r="9287" spans="7:8" x14ac:dyDescent="0.3">
      <c r="G9287">
        <v>9280</v>
      </c>
      <c r="H9287">
        <f t="shared" ca="1" si="229"/>
        <v>-2.6566192350311824E-2</v>
      </c>
    </row>
    <row r="9288" spans="7:8" x14ac:dyDescent="0.3">
      <c r="G9288">
        <v>9281</v>
      </c>
      <c r="H9288">
        <f t="shared" ca="1" si="229"/>
        <v>1.0450950050205861E-2</v>
      </c>
    </row>
    <row r="9289" spans="7:8" x14ac:dyDescent="0.3">
      <c r="G9289">
        <v>9282</v>
      </c>
      <c r="H9289">
        <f t="shared" ref="H9289:H9352" ca="1" si="230">_xlfn.NORM.INV(RAND(),N$10,N$11)</f>
        <v>-1.8401314534659478E-2</v>
      </c>
    </row>
    <row r="9290" spans="7:8" x14ac:dyDescent="0.3">
      <c r="G9290">
        <v>9283</v>
      </c>
      <c r="H9290">
        <f t="shared" ca="1" si="230"/>
        <v>8.4290673005962165E-3</v>
      </c>
    </row>
    <row r="9291" spans="7:8" x14ac:dyDescent="0.3">
      <c r="G9291">
        <v>9284</v>
      </c>
      <c r="H9291">
        <f t="shared" ca="1" si="230"/>
        <v>2.4907530194409683E-2</v>
      </c>
    </row>
    <row r="9292" spans="7:8" x14ac:dyDescent="0.3">
      <c r="G9292">
        <v>9285</v>
      </c>
      <c r="H9292">
        <f t="shared" ca="1" si="230"/>
        <v>-2.7843504337963159E-2</v>
      </c>
    </row>
    <row r="9293" spans="7:8" x14ac:dyDescent="0.3">
      <c r="G9293">
        <v>9286</v>
      </c>
      <c r="H9293">
        <f t="shared" ca="1" si="230"/>
        <v>2.2395171873364445E-2</v>
      </c>
    </row>
    <row r="9294" spans="7:8" x14ac:dyDescent="0.3">
      <c r="G9294">
        <v>9287</v>
      </c>
      <c r="H9294">
        <f t="shared" ca="1" si="230"/>
        <v>-2.5674993699109406E-2</v>
      </c>
    </row>
    <row r="9295" spans="7:8" x14ac:dyDescent="0.3">
      <c r="G9295">
        <v>9288</v>
      </c>
      <c r="H9295">
        <f t="shared" ca="1" si="230"/>
        <v>-1.5225338340462264E-2</v>
      </c>
    </row>
    <row r="9296" spans="7:8" x14ac:dyDescent="0.3">
      <c r="G9296">
        <v>9289</v>
      </c>
      <c r="H9296">
        <f t="shared" ca="1" si="230"/>
        <v>7.0631144615548574E-3</v>
      </c>
    </row>
    <row r="9297" spans="7:8" x14ac:dyDescent="0.3">
      <c r="G9297">
        <v>9290</v>
      </c>
      <c r="H9297">
        <f t="shared" ca="1" si="230"/>
        <v>6.909988670299968E-3</v>
      </c>
    </row>
    <row r="9298" spans="7:8" x14ac:dyDescent="0.3">
      <c r="G9298">
        <v>9291</v>
      </c>
      <c r="H9298">
        <f t="shared" ca="1" si="230"/>
        <v>1.038963898165508E-2</v>
      </c>
    </row>
    <row r="9299" spans="7:8" x14ac:dyDescent="0.3">
      <c r="G9299">
        <v>9292</v>
      </c>
      <c r="H9299">
        <f t="shared" ca="1" si="230"/>
        <v>6.8586603128574864E-3</v>
      </c>
    </row>
    <row r="9300" spans="7:8" x14ac:dyDescent="0.3">
      <c r="G9300">
        <v>9293</v>
      </c>
      <c r="H9300">
        <f t="shared" ca="1" si="230"/>
        <v>-2.5730284981828791E-2</v>
      </c>
    </row>
    <row r="9301" spans="7:8" x14ac:dyDescent="0.3">
      <c r="G9301">
        <v>9294</v>
      </c>
      <c r="H9301">
        <f t="shared" ca="1" si="230"/>
        <v>2.7209548223238452E-2</v>
      </c>
    </row>
    <row r="9302" spans="7:8" x14ac:dyDescent="0.3">
      <c r="G9302">
        <v>9295</v>
      </c>
      <c r="H9302">
        <f t="shared" ca="1" si="230"/>
        <v>-3.0025074336738122E-2</v>
      </c>
    </row>
    <row r="9303" spans="7:8" x14ac:dyDescent="0.3">
      <c r="G9303">
        <v>9296</v>
      </c>
      <c r="H9303">
        <f t="shared" ca="1" si="230"/>
        <v>-1.3903848200523452E-2</v>
      </c>
    </row>
    <row r="9304" spans="7:8" x14ac:dyDescent="0.3">
      <c r="G9304">
        <v>9297</v>
      </c>
      <c r="H9304">
        <f t="shared" ca="1" si="230"/>
        <v>-1.0790014324511023E-2</v>
      </c>
    </row>
    <row r="9305" spans="7:8" x14ac:dyDescent="0.3">
      <c r="G9305">
        <v>9298</v>
      </c>
      <c r="H9305">
        <f t="shared" ca="1" si="230"/>
        <v>3.4989963790861348E-2</v>
      </c>
    </row>
    <row r="9306" spans="7:8" x14ac:dyDescent="0.3">
      <c r="G9306">
        <v>9299</v>
      </c>
      <c r="H9306">
        <f t="shared" ca="1" si="230"/>
        <v>1.5050692157829781E-2</v>
      </c>
    </row>
    <row r="9307" spans="7:8" x14ac:dyDescent="0.3">
      <c r="G9307">
        <v>9300</v>
      </c>
      <c r="H9307">
        <f t="shared" ca="1" si="230"/>
        <v>-1.572368272187593E-2</v>
      </c>
    </row>
    <row r="9308" spans="7:8" x14ac:dyDescent="0.3">
      <c r="G9308">
        <v>9301</v>
      </c>
      <c r="H9308">
        <f t="shared" ca="1" si="230"/>
        <v>2.7411451239363532E-2</v>
      </c>
    </row>
    <row r="9309" spans="7:8" x14ac:dyDescent="0.3">
      <c r="G9309">
        <v>9302</v>
      </c>
      <c r="H9309">
        <f t="shared" ca="1" si="230"/>
        <v>9.59686215637039E-3</v>
      </c>
    </row>
    <row r="9310" spans="7:8" x14ac:dyDescent="0.3">
      <c r="G9310">
        <v>9303</v>
      </c>
      <c r="H9310">
        <f t="shared" ca="1" si="230"/>
        <v>1.4636412819066004E-2</v>
      </c>
    </row>
    <row r="9311" spans="7:8" x14ac:dyDescent="0.3">
      <c r="G9311">
        <v>9304</v>
      </c>
      <c r="H9311">
        <f t="shared" ca="1" si="230"/>
        <v>-2.8270608078187105E-3</v>
      </c>
    </row>
    <row r="9312" spans="7:8" x14ac:dyDescent="0.3">
      <c r="G9312">
        <v>9305</v>
      </c>
      <c r="H9312">
        <f t="shared" ca="1" si="230"/>
        <v>3.3831391218157258E-2</v>
      </c>
    </row>
    <row r="9313" spans="7:8" x14ac:dyDescent="0.3">
      <c r="G9313">
        <v>9306</v>
      </c>
      <c r="H9313">
        <f t="shared" ca="1" si="230"/>
        <v>-7.3575401383502914E-3</v>
      </c>
    </row>
    <row r="9314" spans="7:8" x14ac:dyDescent="0.3">
      <c r="G9314">
        <v>9307</v>
      </c>
      <c r="H9314">
        <f t="shared" ca="1" si="230"/>
        <v>-2.7064580569779251E-3</v>
      </c>
    </row>
    <row r="9315" spans="7:8" x14ac:dyDescent="0.3">
      <c r="G9315">
        <v>9308</v>
      </c>
      <c r="H9315">
        <f t="shared" ca="1" si="230"/>
        <v>1.3300604558710146E-3</v>
      </c>
    </row>
    <row r="9316" spans="7:8" x14ac:dyDescent="0.3">
      <c r="G9316">
        <v>9309</v>
      </c>
      <c r="H9316">
        <f t="shared" ca="1" si="230"/>
        <v>3.2393937669850108E-3</v>
      </c>
    </row>
    <row r="9317" spans="7:8" x14ac:dyDescent="0.3">
      <c r="G9317">
        <v>9310</v>
      </c>
      <c r="H9317">
        <f t="shared" ca="1" si="230"/>
        <v>-1.5539145312935213E-2</v>
      </c>
    </row>
    <row r="9318" spans="7:8" x14ac:dyDescent="0.3">
      <c r="G9318">
        <v>9311</v>
      </c>
      <c r="H9318">
        <f t="shared" ca="1" si="230"/>
        <v>9.3913397697322903E-3</v>
      </c>
    </row>
    <row r="9319" spans="7:8" x14ac:dyDescent="0.3">
      <c r="G9319">
        <v>9312</v>
      </c>
      <c r="H9319">
        <f t="shared" ca="1" si="230"/>
        <v>-1.6617480055813649E-2</v>
      </c>
    </row>
    <row r="9320" spans="7:8" x14ac:dyDescent="0.3">
      <c r="G9320">
        <v>9313</v>
      </c>
      <c r="H9320">
        <f t="shared" ca="1" si="230"/>
        <v>1.352800357445565E-2</v>
      </c>
    </row>
    <row r="9321" spans="7:8" x14ac:dyDescent="0.3">
      <c r="G9321">
        <v>9314</v>
      </c>
      <c r="H9321">
        <f t="shared" ca="1" si="230"/>
        <v>1.1731413702840875E-2</v>
      </c>
    </row>
    <row r="9322" spans="7:8" x14ac:dyDescent="0.3">
      <c r="G9322">
        <v>9315</v>
      </c>
      <c r="H9322">
        <f t="shared" ca="1" si="230"/>
        <v>1.0320017628759365E-2</v>
      </c>
    </row>
    <row r="9323" spans="7:8" x14ac:dyDescent="0.3">
      <c r="G9323">
        <v>9316</v>
      </c>
      <c r="H9323">
        <f t="shared" ca="1" si="230"/>
        <v>4.5488295604202596E-3</v>
      </c>
    </row>
    <row r="9324" spans="7:8" x14ac:dyDescent="0.3">
      <c r="G9324">
        <v>9317</v>
      </c>
      <c r="H9324">
        <f t="shared" ca="1" si="230"/>
        <v>1.2160427632617189E-2</v>
      </c>
    </row>
    <row r="9325" spans="7:8" x14ac:dyDescent="0.3">
      <c r="G9325">
        <v>9318</v>
      </c>
      <c r="H9325">
        <f t="shared" ca="1" si="230"/>
        <v>-5.1630113786628557E-3</v>
      </c>
    </row>
    <row r="9326" spans="7:8" x14ac:dyDescent="0.3">
      <c r="G9326">
        <v>9319</v>
      </c>
      <c r="H9326">
        <f t="shared" ca="1" si="230"/>
        <v>-1.0040461160538354E-2</v>
      </c>
    </row>
    <row r="9327" spans="7:8" x14ac:dyDescent="0.3">
      <c r="G9327">
        <v>9320</v>
      </c>
      <c r="H9327">
        <f t="shared" ca="1" si="230"/>
        <v>-1.2296765469055882E-2</v>
      </c>
    </row>
    <row r="9328" spans="7:8" x14ac:dyDescent="0.3">
      <c r="G9328">
        <v>9321</v>
      </c>
      <c r="H9328">
        <f t="shared" ca="1" si="230"/>
        <v>-1.3521314652286006E-2</v>
      </c>
    </row>
    <row r="9329" spans="7:8" x14ac:dyDescent="0.3">
      <c r="G9329">
        <v>9322</v>
      </c>
      <c r="H9329">
        <f t="shared" ca="1" si="230"/>
        <v>-4.7266295837000262E-3</v>
      </c>
    </row>
    <row r="9330" spans="7:8" x14ac:dyDescent="0.3">
      <c r="G9330">
        <v>9323</v>
      </c>
      <c r="H9330">
        <f t="shared" ca="1" si="230"/>
        <v>-1.6990393459580953E-2</v>
      </c>
    </row>
    <row r="9331" spans="7:8" x14ac:dyDescent="0.3">
      <c r="G9331">
        <v>9324</v>
      </c>
      <c r="H9331">
        <f t="shared" ca="1" si="230"/>
        <v>-1.2214949265443861E-2</v>
      </c>
    </row>
    <row r="9332" spans="7:8" x14ac:dyDescent="0.3">
      <c r="G9332">
        <v>9325</v>
      </c>
      <c r="H9332">
        <f t="shared" ca="1" si="230"/>
        <v>9.0397973750335446E-3</v>
      </c>
    </row>
    <row r="9333" spans="7:8" x14ac:dyDescent="0.3">
      <c r="G9333">
        <v>9326</v>
      </c>
      <c r="H9333">
        <f t="shared" ca="1" si="230"/>
        <v>1.4110433366039246E-2</v>
      </c>
    </row>
    <row r="9334" spans="7:8" x14ac:dyDescent="0.3">
      <c r="G9334">
        <v>9327</v>
      </c>
      <c r="H9334">
        <f t="shared" ca="1" si="230"/>
        <v>-1.1712546562170471E-2</v>
      </c>
    </row>
    <row r="9335" spans="7:8" x14ac:dyDescent="0.3">
      <c r="G9335">
        <v>9328</v>
      </c>
      <c r="H9335">
        <f t="shared" ca="1" si="230"/>
        <v>2.1477459018058209E-2</v>
      </c>
    </row>
    <row r="9336" spans="7:8" x14ac:dyDescent="0.3">
      <c r="G9336">
        <v>9329</v>
      </c>
      <c r="H9336">
        <f t="shared" ca="1" si="230"/>
        <v>-2.8552949838382267E-2</v>
      </c>
    </row>
    <row r="9337" spans="7:8" x14ac:dyDescent="0.3">
      <c r="G9337">
        <v>9330</v>
      </c>
      <c r="H9337">
        <f t="shared" ca="1" si="230"/>
        <v>-6.1949330265774838E-3</v>
      </c>
    </row>
    <row r="9338" spans="7:8" x14ac:dyDescent="0.3">
      <c r="G9338">
        <v>9331</v>
      </c>
      <c r="H9338">
        <f t="shared" ca="1" si="230"/>
        <v>2.4950033084774784E-2</v>
      </c>
    </row>
    <row r="9339" spans="7:8" x14ac:dyDescent="0.3">
      <c r="G9339">
        <v>9332</v>
      </c>
      <c r="H9339">
        <f t="shared" ca="1" si="230"/>
        <v>-2.0118403121773154E-2</v>
      </c>
    </row>
    <row r="9340" spans="7:8" x14ac:dyDescent="0.3">
      <c r="G9340">
        <v>9333</v>
      </c>
      <c r="H9340">
        <f t="shared" ca="1" si="230"/>
        <v>2.9214577633972623E-2</v>
      </c>
    </row>
    <row r="9341" spans="7:8" x14ac:dyDescent="0.3">
      <c r="G9341">
        <v>9334</v>
      </c>
      <c r="H9341">
        <f t="shared" ca="1" si="230"/>
        <v>1.362043462326936E-2</v>
      </c>
    </row>
    <row r="9342" spans="7:8" x14ac:dyDescent="0.3">
      <c r="G9342">
        <v>9335</v>
      </c>
      <c r="H9342">
        <f t="shared" ca="1" si="230"/>
        <v>-2.4357220374256982E-2</v>
      </c>
    </row>
    <row r="9343" spans="7:8" x14ac:dyDescent="0.3">
      <c r="G9343">
        <v>9336</v>
      </c>
      <c r="H9343">
        <f t="shared" ca="1" si="230"/>
        <v>3.3584665322433677E-2</v>
      </c>
    </row>
    <row r="9344" spans="7:8" x14ac:dyDescent="0.3">
      <c r="G9344">
        <v>9337</v>
      </c>
      <c r="H9344">
        <f t="shared" ca="1" si="230"/>
        <v>-8.7320279822767147E-3</v>
      </c>
    </row>
    <row r="9345" spans="7:8" x14ac:dyDescent="0.3">
      <c r="G9345">
        <v>9338</v>
      </c>
      <c r="H9345">
        <f t="shared" ca="1" si="230"/>
        <v>-7.520510110700874E-3</v>
      </c>
    </row>
    <row r="9346" spans="7:8" x14ac:dyDescent="0.3">
      <c r="G9346">
        <v>9339</v>
      </c>
      <c r="H9346">
        <f t="shared" ca="1" si="230"/>
        <v>3.3879314888880835E-3</v>
      </c>
    </row>
    <row r="9347" spans="7:8" x14ac:dyDescent="0.3">
      <c r="G9347">
        <v>9340</v>
      </c>
      <c r="H9347">
        <f t="shared" ca="1" si="230"/>
        <v>1.0750899453494989E-2</v>
      </c>
    </row>
    <row r="9348" spans="7:8" x14ac:dyDescent="0.3">
      <c r="G9348">
        <v>9341</v>
      </c>
      <c r="H9348">
        <f t="shared" ca="1" si="230"/>
        <v>8.7910558279577482E-3</v>
      </c>
    </row>
    <row r="9349" spans="7:8" x14ac:dyDescent="0.3">
      <c r="G9349">
        <v>9342</v>
      </c>
      <c r="H9349">
        <f t="shared" ca="1" si="230"/>
        <v>2.2847386612491975E-2</v>
      </c>
    </row>
    <row r="9350" spans="7:8" x14ac:dyDescent="0.3">
      <c r="G9350">
        <v>9343</v>
      </c>
      <c r="H9350">
        <f t="shared" ca="1" si="230"/>
        <v>4.2892491809795624E-2</v>
      </c>
    </row>
    <row r="9351" spans="7:8" x14ac:dyDescent="0.3">
      <c r="G9351">
        <v>9344</v>
      </c>
      <c r="H9351">
        <f t="shared" ca="1" si="230"/>
        <v>-2.6750224827747599E-2</v>
      </c>
    </row>
    <row r="9352" spans="7:8" x14ac:dyDescent="0.3">
      <c r="G9352">
        <v>9345</v>
      </c>
      <c r="H9352">
        <f t="shared" ca="1" si="230"/>
        <v>-8.592490313555242E-3</v>
      </c>
    </row>
    <row r="9353" spans="7:8" x14ac:dyDescent="0.3">
      <c r="G9353">
        <v>9346</v>
      </c>
      <c r="H9353">
        <f t="shared" ref="H9353:H9416" ca="1" si="231">_xlfn.NORM.INV(RAND(),N$10,N$11)</f>
        <v>2.3290825901195071E-2</v>
      </c>
    </row>
    <row r="9354" spans="7:8" x14ac:dyDescent="0.3">
      <c r="G9354">
        <v>9347</v>
      </c>
      <c r="H9354">
        <f t="shared" ca="1" si="231"/>
        <v>-1.3730901414342272E-3</v>
      </c>
    </row>
    <row r="9355" spans="7:8" x14ac:dyDescent="0.3">
      <c r="G9355">
        <v>9348</v>
      </c>
      <c r="H9355">
        <f t="shared" ca="1" si="231"/>
        <v>1.9032170028548366E-2</v>
      </c>
    </row>
    <row r="9356" spans="7:8" x14ac:dyDescent="0.3">
      <c r="G9356">
        <v>9349</v>
      </c>
      <c r="H9356">
        <f t="shared" ca="1" si="231"/>
        <v>1.9728058417122069E-2</v>
      </c>
    </row>
    <row r="9357" spans="7:8" x14ac:dyDescent="0.3">
      <c r="G9357">
        <v>9350</v>
      </c>
      <c r="H9357">
        <f t="shared" ca="1" si="231"/>
        <v>1.3454362111166764E-2</v>
      </c>
    </row>
    <row r="9358" spans="7:8" x14ac:dyDescent="0.3">
      <c r="G9358">
        <v>9351</v>
      </c>
      <c r="H9358">
        <f t="shared" ca="1" si="231"/>
        <v>-7.9281979911556555E-3</v>
      </c>
    </row>
    <row r="9359" spans="7:8" x14ac:dyDescent="0.3">
      <c r="G9359">
        <v>9352</v>
      </c>
      <c r="H9359">
        <f t="shared" ca="1" si="231"/>
        <v>-2.5204075544540391E-2</v>
      </c>
    </row>
    <row r="9360" spans="7:8" x14ac:dyDescent="0.3">
      <c r="G9360">
        <v>9353</v>
      </c>
      <c r="H9360">
        <f t="shared" ca="1" si="231"/>
        <v>-7.4963232274022082E-3</v>
      </c>
    </row>
    <row r="9361" spans="7:8" x14ac:dyDescent="0.3">
      <c r="G9361">
        <v>9354</v>
      </c>
      <c r="H9361">
        <f t="shared" ca="1" si="231"/>
        <v>3.8677298694659462E-3</v>
      </c>
    </row>
    <row r="9362" spans="7:8" x14ac:dyDescent="0.3">
      <c r="G9362">
        <v>9355</v>
      </c>
      <c r="H9362">
        <f t="shared" ca="1" si="231"/>
        <v>-2.7355665879845805E-2</v>
      </c>
    </row>
    <row r="9363" spans="7:8" x14ac:dyDescent="0.3">
      <c r="G9363">
        <v>9356</v>
      </c>
      <c r="H9363">
        <f t="shared" ca="1" si="231"/>
        <v>-6.5415644936605015E-4</v>
      </c>
    </row>
    <row r="9364" spans="7:8" x14ac:dyDescent="0.3">
      <c r="G9364">
        <v>9357</v>
      </c>
      <c r="H9364">
        <f t="shared" ca="1" si="231"/>
        <v>1.6023793789356592E-2</v>
      </c>
    </row>
    <row r="9365" spans="7:8" x14ac:dyDescent="0.3">
      <c r="G9365">
        <v>9358</v>
      </c>
      <c r="H9365">
        <f t="shared" ca="1" si="231"/>
        <v>-3.4032753255506872E-2</v>
      </c>
    </row>
    <row r="9366" spans="7:8" x14ac:dyDescent="0.3">
      <c r="G9366">
        <v>9359</v>
      </c>
      <c r="H9366">
        <f t="shared" ca="1" si="231"/>
        <v>-4.2862022383105347E-3</v>
      </c>
    </row>
    <row r="9367" spans="7:8" x14ac:dyDescent="0.3">
      <c r="G9367">
        <v>9360</v>
      </c>
      <c r="H9367">
        <f t="shared" ca="1" si="231"/>
        <v>3.118279115433974E-2</v>
      </c>
    </row>
    <row r="9368" spans="7:8" x14ac:dyDescent="0.3">
      <c r="G9368">
        <v>9361</v>
      </c>
      <c r="H9368">
        <f t="shared" ca="1" si="231"/>
        <v>7.3691388403816713E-3</v>
      </c>
    </row>
    <row r="9369" spans="7:8" x14ac:dyDescent="0.3">
      <c r="G9369">
        <v>9362</v>
      </c>
      <c r="H9369">
        <f t="shared" ca="1" si="231"/>
        <v>-1.2289175368678244E-3</v>
      </c>
    </row>
    <row r="9370" spans="7:8" x14ac:dyDescent="0.3">
      <c r="G9370">
        <v>9363</v>
      </c>
      <c r="H9370">
        <f t="shared" ca="1" si="231"/>
        <v>-3.9385472681234901E-3</v>
      </c>
    </row>
    <row r="9371" spans="7:8" x14ac:dyDescent="0.3">
      <c r="G9371">
        <v>9364</v>
      </c>
      <c r="H9371">
        <f t="shared" ca="1" si="231"/>
        <v>2.085317481322364E-2</v>
      </c>
    </row>
    <row r="9372" spans="7:8" x14ac:dyDescent="0.3">
      <c r="G9372">
        <v>9365</v>
      </c>
      <c r="H9372">
        <f t="shared" ca="1" si="231"/>
        <v>-3.083794941808906E-3</v>
      </c>
    </row>
    <row r="9373" spans="7:8" x14ac:dyDescent="0.3">
      <c r="G9373">
        <v>9366</v>
      </c>
      <c r="H9373">
        <f t="shared" ca="1" si="231"/>
        <v>-1.1794348527861941E-2</v>
      </c>
    </row>
    <row r="9374" spans="7:8" x14ac:dyDescent="0.3">
      <c r="G9374">
        <v>9367</v>
      </c>
      <c r="H9374">
        <f t="shared" ca="1" si="231"/>
        <v>7.9651213783768337E-3</v>
      </c>
    </row>
    <row r="9375" spans="7:8" x14ac:dyDescent="0.3">
      <c r="G9375">
        <v>9368</v>
      </c>
      <c r="H9375">
        <f t="shared" ca="1" si="231"/>
        <v>-3.9267180632683189E-2</v>
      </c>
    </row>
    <row r="9376" spans="7:8" x14ac:dyDescent="0.3">
      <c r="G9376">
        <v>9369</v>
      </c>
      <c r="H9376">
        <f t="shared" ca="1" si="231"/>
        <v>-1.3877074706965175E-3</v>
      </c>
    </row>
    <row r="9377" spans="7:8" x14ac:dyDescent="0.3">
      <c r="G9377">
        <v>9370</v>
      </c>
      <c r="H9377">
        <f t="shared" ca="1" si="231"/>
        <v>-4.2693092829770999E-3</v>
      </c>
    </row>
    <row r="9378" spans="7:8" x14ac:dyDescent="0.3">
      <c r="G9378">
        <v>9371</v>
      </c>
      <c r="H9378">
        <f t="shared" ca="1" si="231"/>
        <v>1.9345700410526166E-2</v>
      </c>
    </row>
    <row r="9379" spans="7:8" x14ac:dyDescent="0.3">
      <c r="G9379">
        <v>9372</v>
      </c>
      <c r="H9379">
        <f t="shared" ca="1" si="231"/>
        <v>-1.0602971015964972E-2</v>
      </c>
    </row>
    <row r="9380" spans="7:8" x14ac:dyDescent="0.3">
      <c r="G9380">
        <v>9373</v>
      </c>
      <c r="H9380">
        <f t="shared" ca="1" si="231"/>
        <v>6.7096195641132015E-3</v>
      </c>
    </row>
    <row r="9381" spans="7:8" x14ac:dyDescent="0.3">
      <c r="G9381">
        <v>9374</v>
      </c>
      <c r="H9381">
        <f t="shared" ca="1" si="231"/>
        <v>1.8543051968673493E-5</v>
      </c>
    </row>
    <row r="9382" spans="7:8" x14ac:dyDescent="0.3">
      <c r="G9382">
        <v>9375</v>
      </c>
      <c r="H9382">
        <f t="shared" ca="1" si="231"/>
        <v>2.522793924920224E-2</v>
      </c>
    </row>
    <row r="9383" spans="7:8" x14ac:dyDescent="0.3">
      <c r="G9383">
        <v>9376</v>
      </c>
      <c r="H9383">
        <f t="shared" ca="1" si="231"/>
        <v>-8.7802105834322887E-3</v>
      </c>
    </row>
    <row r="9384" spans="7:8" x14ac:dyDescent="0.3">
      <c r="G9384">
        <v>9377</v>
      </c>
      <c r="H9384">
        <f t="shared" ca="1" si="231"/>
        <v>-3.2914829571785806E-2</v>
      </c>
    </row>
    <row r="9385" spans="7:8" x14ac:dyDescent="0.3">
      <c r="G9385">
        <v>9378</v>
      </c>
      <c r="H9385">
        <f t="shared" ca="1" si="231"/>
        <v>-9.2923032199366991E-3</v>
      </c>
    </row>
    <row r="9386" spans="7:8" x14ac:dyDescent="0.3">
      <c r="G9386">
        <v>9379</v>
      </c>
      <c r="H9386">
        <f t="shared" ca="1" si="231"/>
        <v>-2.4228568717946212E-2</v>
      </c>
    </row>
    <row r="9387" spans="7:8" x14ac:dyDescent="0.3">
      <c r="G9387">
        <v>9380</v>
      </c>
      <c r="H9387">
        <f t="shared" ca="1" si="231"/>
        <v>-1.531793121265209E-2</v>
      </c>
    </row>
    <row r="9388" spans="7:8" x14ac:dyDescent="0.3">
      <c r="G9388">
        <v>9381</v>
      </c>
      <c r="H9388">
        <f t="shared" ca="1" si="231"/>
        <v>-2.2959311700240306E-2</v>
      </c>
    </row>
    <row r="9389" spans="7:8" x14ac:dyDescent="0.3">
      <c r="G9389">
        <v>9382</v>
      </c>
      <c r="H9389">
        <f t="shared" ca="1" si="231"/>
        <v>-1.048682623939106E-2</v>
      </c>
    </row>
    <row r="9390" spans="7:8" x14ac:dyDescent="0.3">
      <c r="G9390">
        <v>9383</v>
      </c>
      <c r="H9390">
        <f t="shared" ca="1" si="231"/>
        <v>-2.6785715476060359E-2</v>
      </c>
    </row>
    <row r="9391" spans="7:8" x14ac:dyDescent="0.3">
      <c r="G9391">
        <v>9384</v>
      </c>
      <c r="H9391">
        <f t="shared" ca="1" si="231"/>
        <v>3.1604996647287532E-2</v>
      </c>
    </row>
    <row r="9392" spans="7:8" x14ac:dyDescent="0.3">
      <c r="G9392">
        <v>9385</v>
      </c>
      <c r="H9392">
        <f t="shared" ca="1" si="231"/>
        <v>1.7932210274949324E-2</v>
      </c>
    </row>
    <row r="9393" spans="7:8" x14ac:dyDescent="0.3">
      <c r="G9393">
        <v>9386</v>
      </c>
      <c r="H9393">
        <f t="shared" ca="1" si="231"/>
        <v>-2.2529332240389107E-2</v>
      </c>
    </row>
    <row r="9394" spans="7:8" x14ac:dyDescent="0.3">
      <c r="G9394">
        <v>9387</v>
      </c>
      <c r="H9394">
        <f t="shared" ca="1" si="231"/>
        <v>-1.6590348190045033E-2</v>
      </c>
    </row>
    <row r="9395" spans="7:8" x14ac:dyDescent="0.3">
      <c r="G9395">
        <v>9388</v>
      </c>
      <c r="H9395">
        <f t="shared" ca="1" si="231"/>
        <v>2.0481970670514243E-2</v>
      </c>
    </row>
    <row r="9396" spans="7:8" x14ac:dyDescent="0.3">
      <c r="G9396">
        <v>9389</v>
      </c>
      <c r="H9396">
        <f t="shared" ca="1" si="231"/>
        <v>-1.303506445441829E-2</v>
      </c>
    </row>
    <row r="9397" spans="7:8" x14ac:dyDescent="0.3">
      <c r="G9397">
        <v>9390</v>
      </c>
      <c r="H9397">
        <f t="shared" ca="1" si="231"/>
        <v>5.7274348086135147E-3</v>
      </c>
    </row>
    <row r="9398" spans="7:8" x14ac:dyDescent="0.3">
      <c r="G9398">
        <v>9391</v>
      </c>
      <c r="H9398">
        <f t="shared" ca="1" si="231"/>
        <v>-1.3165927138736634E-2</v>
      </c>
    </row>
    <row r="9399" spans="7:8" x14ac:dyDescent="0.3">
      <c r="G9399">
        <v>9392</v>
      </c>
      <c r="H9399">
        <f t="shared" ca="1" si="231"/>
        <v>5.2387535940178502E-3</v>
      </c>
    </row>
    <row r="9400" spans="7:8" x14ac:dyDescent="0.3">
      <c r="G9400">
        <v>9393</v>
      </c>
      <c r="H9400">
        <f t="shared" ca="1" si="231"/>
        <v>-2.8517942104812882E-2</v>
      </c>
    </row>
    <row r="9401" spans="7:8" x14ac:dyDescent="0.3">
      <c r="G9401">
        <v>9394</v>
      </c>
      <c r="H9401">
        <f t="shared" ca="1" si="231"/>
        <v>2.2207591916628588E-2</v>
      </c>
    </row>
    <row r="9402" spans="7:8" x14ac:dyDescent="0.3">
      <c r="G9402">
        <v>9395</v>
      </c>
      <c r="H9402">
        <f t="shared" ca="1" si="231"/>
        <v>1.6031582798630095E-2</v>
      </c>
    </row>
    <row r="9403" spans="7:8" x14ac:dyDescent="0.3">
      <c r="G9403">
        <v>9396</v>
      </c>
      <c r="H9403">
        <f t="shared" ca="1" si="231"/>
        <v>1.9864899184176329E-2</v>
      </c>
    </row>
    <row r="9404" spans="7:8" x14ac:dyDescent="0.3">
      <c r="G9404">
        <v>9397</v>
      </c>
      <c r="H9404">
        <f t="shared" ca="1" si="231"/>
        <v>-4.8495629789139932E-3</v>
      </c>
    </row>
    <row r="9405" spans="7:8" x14ac:dyDescent="0.3">
      <c r="G9405">
        <v>9398</v>
      </c>
      <c r="H9405">
        <f t="shared" ca="1" si="231"/>
        <v>-1.3944825179983696E-2</v>
      </c>
    </row>
    <row r="9406" spans="7:8" x14ac:dyDescent="0.3">
      <c r="G9406">
        <v>9399</v>
      </c>
      <c r="H9406">
        <f t="shared" ca="1" si="231"/>
        <v>3.7937755872416393E-2</v>
      </c>
    </row>
    <row r="9407" spans="7:8" x14ac:dyDescent="0.3">
      <c r="G9407">
        <v>9400</v>
      </c>
      <c r="H9407">
        <f t="shared" ca="1" si="231"/>
        <v>-3.9504932692080883E-3</v>
      </c>
    </row>
    <row r="9408" spans="7:8" x14ac:dyDescent="0.3">
      <c r="G9408">
        <v>9401</v>
      </c>
      <c r="H9408">
        <f t="shared" ca="1" si="231"/>
        <v>-5.4516979694124237E-2</v>
      </c>
    </row>
    <row r="9409" spans="7:8" x14ac:dyDescent="0.3">
      <c r="G9409">
        <v>9402</v>
      </c>
      <c r="H9409">
        <f t="shared" ca="1" si="231"/>
        <v>-1.7260145455935148E-2</v>
      </c>
    </row>
    <row r="9410" spans="7:8" x14ac:dyDescent="0.3">
      <c r="G9410">
        <v>9403</v>
      </c>
      <c r="H9410">
        <f t="shared" ca="1" si="231"/>
        <v>2.3786215048296658E-2</v>
      </c>
    </row>
    <row r="9411" spans="7:8" x14ac:dyDescent="0.3">
      <c r="G9411">
        <v>9404</v>
      </c>
      <c r="H9411">
        <f t="shared" ca="1" si="231"/>
        <v>1.0830928269605317E-2</v>
      </c>
    </row>
    <row r="9412" spans="7:8" x14ac:dyDescent="0.3">
      <c r="G9412">
        <v>9405</v>
      </c>
      <c r="H9412">
        <f t="shared" ca="1" si="231"/>
        <v>-8.3436096387661408E-5</v>
      </c>
    </row>
    <row r="9413" spans="7:8" x14ac:dyDescent="0.3">
      <c r="G9413">
        <v>9406</v>
      </c>
      <c r="H9413">
        <f t="shared" ca="1" si="231"/>
        <v>9.6864560019233395E-4</v>
      </c>
    </row>
    <row r="9414" spans="7:8" x14ac:dyDescent="0.3">
      <c r="G9414">
        <v>9407</v>
      </c>
      <c r="H9414">
        <f t="shared" ca="1" si="231"/>
        <v>1.4908051678807207E-2</v>
      </c>
    </row>
    <row r="9415" spans="7:8" x14ac:dyDescent="0.3">
      <c r="G9415">
        <v>9408</v>
      </c>
      <c r="H9415">
        <f t="shared" ca="1" si="231"/>
        <v>-3.3477472430564759E-2</v>
      </c>
    </row>
    <row r="9416" spans="7:8" x14ac:dyDescent="0.3">
      <c r="G9416">
        <v>9409</v>
      </c>
      <c r="H9416">
        <f t="shared" ca="1" si="231"/>
        <v>-2.2149728357947363E-2</v>
      </c>
    </row>
    <row r="9417" spans="7:8" x14ac:dyDescent="0.3">
      <c r="G9417">
        <v>9410</v>
      </c>
      <c r="H9417">
        <f t="shared" ref="H9417:H9480" ca="1" si="232">_xlfn.NORM.INV(RAND(),N$10,N$11)</f>
        <v>6.1549886112317161E-2</v>
      </c>
    </row>
    <row r="9418" spans="7:8" x14ac:dyDescent="0.3">
      <c r="G9418">
        <v>9411</v>
      </c>
      <c r="H9418">
        <f t="shared" ca="1" si="232"/>
        <v>1.854707338174124E-2</v>
      </c>
    </row>
    <row r="9419" spans="7:8" x14ac:dyDescent="0.3">
      <c r="G9419">
        <v>9412</v>
      </c>
      <c r="H9419">
        <f t="shared" ca="1" si="232"/>
        <v>-5.7405646949464494E-3</v>
      </c>
    </row>
    <row r="9420" spans="7:8" x14ac:dyDescent="0.3">
      <c r="G9420">
        <v>9413</v>
      </c>
      <c r="H9420">
        <f t="shared" ca="1" si="232"/>
        <v>1.0843544796299415E-2</v>
      </c>
    </row>
    <row r="9421" spans="7:8" x14ac:dyDescent="0.3">
      <c r="G9421">
        <v>9414</v>
      </c>
      <c r="H9421">
        <f t="shared" ca="1" si="232"/>
        <v>-7.8812564571882592E-3</v>
      </c>
    </row>
    <row r="9422" spans="7:8" x14ac:dyDescent="0.3">
      <c r="G9422">
        <v>9415</v>
      </c>
      <c r="H9422">
        <f t="shared" ca="1" si="232"/>
        <v>2.0327499730525963E-3</v>
      </c>
    </row>
    <row r="9423" spans="7:8" x14ac:dyDescent="0.3">
      <c r="G9423">
        <v>9416</v>
      </c>
      <c r="H9423">
        <f t="shared" ca="1" si="232"/>
        <v>-2.5932892321115366E-2</v>
      </c>
    </row>
    <row r="9424" spans="7:8" x14ac:dyDescent="0.3">
      <c r="G9424">
        <v>9417</v>
      </c>
      <c r="H9424">
        <f t="shared" ca="1" si="232"/>
        <v>-1.1815815806976108E-2</v>
      </c>
    </row>
    <row r="9425" spans="7:8" x14ac:dyDescent="0.3">
      <c r="G9425">
        <v>9418</v>
      </c>
      <c r="H9425">
        <f t="shared" ca="1" si="232"/>
        <v>-5.1699346645536631E-2</v>
      </c>
    </row>
    <row r="9426" spans="7:8" x14ac:dyDescent="0.3">
      <c r="G9426">
        <v>9419</v>
      </c>
      <c r="H9426">
        <f t="shared" ca="1" si="232"/>
        <v>-1.3497917275712777E-2</v>
      </c>
    </row>
    <row r="9427" spans="7:8" x14ac:dyDescent="0.3">
      <c r="G9427">
        <v>9420</v>
      </c>
      <c r="H9427">
        <f t="shared" ca="1" si="232"/>
        <v>-4.1422882089139097E-3</v>
      </c>
    </row>
    <row r="9428" spans="7:8" x14ac:dyDescent="0.3">
      <c r="G9428">
        <v>9421</v>
      </c>
      <c r="H9428">
        <f t="shared" ca="1" si="232"/>
        <v>-1.1565618375984139E-2</v>
      </c>
    </row>
    <row r="9429" spans="7:8" x14ac:dyDescent="0.3">
      <c r="G9429">
        <v>9422</v>
      </c>
      <c r="H9429">
        <f t="shared" ca="1" si="232"/>
        <v>4.2463475636358806E-2</v>
      </c>
    </row>
    <row r="9430" spans="7:8" x14ac:dyDescent="0.3">
      <c r="G9430">
        <v>9423</v>
      </c>
      <c r="H9430">
        <f t="shared" ca="1" si="232"/>
        <v>6.7750179393099522E-4</v>
      </c>
    </row>
    <row r="9431" spans="7:8" x14ac:dyDescent="0.3">
      <c r="G9431">
        <v>9424</v>
      </c>
      <c r="H9431">
        <f t="shared" ca="1" si="232"/>
        <v>1.0721909768889693E-2</v>
      </c>
    </row>
    <row r="9432" spans="7:8" x14ac:dyDescent="0.3">
      <c r="G9432">
        <v>9425</v>
      </c>
      <c r="H9432">
        <f t="shared" ca="1" si="232"/>
        <v>-3.09458219417806E-2</v>
      </c>
    </row>
    <row r="9433" spans="7:8" x14ac:dyDescent="0.3">
      <c r="G9433">
        <v>9426</v>
      </c>
      <c r="H9433">
        <f t="shared" ca="1" si="232"/>
        <v>6.0559377316812962E-3</v>
      </c>
    </row>
    <row r="9434" spans="7:8" x14ac:dyDescent="0.3">
      <c r="G9434">
        <v>9427</v>
      </c>
      <c r="H9434">
        <f t="shared" ca="1" si="232"/>
        <v>3.2223462145326599E-3</v>
      </c>
    </row>
    <row r="9435" spans="7:8" x14ac:dyDescent="0.3">
      <c r="G9435">
        <v>9428</v>
      </c>
      <c r="H9435">
        <f t="shared" ca="1" si="232"/>
        <v>-6.3720102954791975E-3</v>
      </c>
    </row>
    <row r="9436" spans="7:8" x14ac:dyDescent="0.3">
      <c r="G9436">
        <v>9429</v>
      </c>
      <c r="H9436">
        <f t="shared" ca="1" si="232"/>
        <v>2.9063001627400456E-2</v>
      </c>
    </row>
    <row r="9437" spans="7:8" x14ac:dyDescent="0.3">
      <c r="G9437">
        <v>9430</v>
      </c>
      <c r="H9437">
        <f t="shared" ca="1" si="232"/>
        <v>4.0535721100193413E-2</v>
      </c>
    </row>
    <row r="9438" spans="7:8" x14ac:dyDescent="0.3">
      <c r="G9438">
        <v>9431</v>
      </c>
      <c r="H9438">
        <f t="shared" ca="1" si="232"/>
        <v>3.7536326158430423E-2</v>
      </c>
    </row>
    <row r="9439" spans="7:8" x14ac:dyDescent="0.3">
      <c r="G9439">
        <v>9432</v>
      </c>
      <c r="H9439">
        <f t="shared" ca="1" si="232"/>
        <v>-2.4314602135912283E-2</v>
      </c>
    </row>
    <row r="9440" spans="7:8" x14ac:dyDescent="0.3">
      <c r="G9440">
        <v>9433</v>
      </c>
      <c r="H9440">
        <f t="shared" ca="1" si="232"/>
        <v>2.8544542515383499E-2</v>
      </c>
    </row>
    <row r="9441" spans="7:8" x14ac:dyDescent="0.3">
      <c r="G9441">
        <v>9434</v>
      </c>
      <c r="H9441">
        <f t="shared" ca="1" si="232"/>
        <v>-2.2466273589050068E-2</v>
      </c>
    </row>
    <row r="9442" spans="7:8" x14ac:dyDescent="0.3">
      <c r="G9442">
        <v>9435</v>
      </c>
      <c r="H9442">
        <f t="shared" ca="1" si="232"/>
        <v>5.4364300167000508E-2</v>
      </c>
    </row>
    <row r="9443" spans="7:8" x14ac:dyDescent="0.3">
      <c r="G9443">
        <v>9436</v>
      </c>
      <c r="H9443">
        <f t="shared" ca="1" si="232"/>
        <v>1.9531660425701047E-3</v>
      </c>
    </row>
    <row r="9444" spans="7:8" x14ac:dyDescent="0.3">
      <c r="G9444">
        <v>9437</v>
      </c>
      <c r="H9444">
        <f t="shared" ca="1" si="232"/>
        <v>7.5497235982180883E-3</v>
      </c>
    </row>
    <row r="9445" spans="7:8" x14ac:dyDescent="0.3">
      <c r="G9445">
        <v>9438</v>
      </c>
      <c r="H9445">
        <f t="shared" ca="1" si="232"/>
        <v>2.7726670998496794E-2</v>
      </c>
    </row>
    <row r="9446" spans="7:8" x14ac:dyDescent="0.3">
      <c r="G9446">
        <v>9439</v>
      </c>
      <c r="H9446">
        <f t="shared" ca="1" si="232"/>
        <v>-3.407566010297005E-2</v>
      </c>
    </row>
    <row r="9447" spans="7:8" x14ac:dyDescent="0.3">
      <c r="G9447">
        <v>9440</v>
      </c>
      <c r="H9447">
        <f t="shared" ca="1" si="232"/>
        <v>2.4222356956553621E-2</v>
      </c>
    </row>
    <row r="9448" spans="7:8" x14ac:dyDescent="0.3">
      <c r="G9448">
        <v>9441</v>
      </c>
      <c r="H9448">
        <f t="shared" ca="1" si="232"/>
        <v>-1.6791552623122766E-2</v>
      </c>
    </row>
    <row r="9449" spans="7:8" x14ac:dyDescent="0.3">
      <c r="G9449">
        <v>9442</v>
      </c>
      <c r="H9449">
        <f t="shared" ca="1" si="232"/>
        <v>1.7439422767862322E-2</v>
      </c>
    </row>
    <row r="9450" spans="7:8" x14ac:dyDescent="0.3">
      <c r="G9450">
        <v>9443</v>
      </c>
      <c r="H9450">
        <f t="shared" ca="1" si="232"/>
        <v>3.5105970711740167E-2</v>
      </c>
    </row>
    <row r="9451" spans="7:8" x14ac:dyDescent="0.3">
      <c r="G9451">
        <v>9444</v>
      </c>
      <c r="H9451">
        <f t="shared" ca="1" si="232"/>
        <v>1.0128290212774119E-2</v>
      </c>
    </row>
    <row r="9452" spans="7:8" x14ac:dyDescent="0.3">
      <c r="G9452">
        <v>9445</v>
      </c>
      <c r="H9452">
        <f t="shared" ca="1" si="232"/>
        <v>-1.4533950559149626E-2</v>
      </c>
    </row>
    <row r="9453" spans="7:8" x14ac:dyDescent="0.3">
      <c r="G9453">
        <v>9446</v>
      </c>
      <c r="H9453">
        <f t="shared" ca="1" si="232"/>
        <v>-3.5335268869872205E-2</v>
      </c>
    </row>
    <row r="9454" spans="7:8" x14ac:dyDescent="0.3">
      <c r="G9454">
        <v>9447</v>
      </c>
      <c r="H9454">
        <f t="shared" ca="1" si="232"/>
        <v>-1.0047090206834711E-2</v>
      </c>
    </row>
    <row r="9455" spans="7:8" x14ac:dyDescent="0.3">
      <c r="G9455">
        <v>9448</v>
      </c>
      <c r="H9455">
        <f t="shared" ca="1" si="232"/>
        <v>1.1162398720871165E-2</v>
      </c>
    </row>
    <row r="9456" spans="7:8" x14ac:dyDescent="0.3">
      <c r="G9456">
        <v>9449</v>
      </c>
      <c r="H9456">
        <f t="shared" ca="1" si="232"/>
        <v>2.6116983539725851E-2</v>
      </c>
    </row>
    <row r="9457" spans="7:8" x14ac:dyDescent="0.3">
      <c r="G9457">
        <v>9450</v>
      </c>
      <c r="H9457">
        <f t="shared" ca="1" si="232"/>
        <v>2.0887779525120345E-3</v>
      </c>
    </row>
    <row r="9458" spans="7:8" x14ac:dyDescent="0.3">
      <c r="G9458">
        <v>9451</v>
      </c>
      <c r="H9458">
        <f t="shared" ca="1" si="232"/>
        <v>2.9911661906372325E-3</v>
      </c>
    </row>
    <row r="9459" spans="7:8" x14ac:dyDescent="0.3">
      <c r="G9459">
        <v>9452</v>
      </c>
      <c r="H9459">
        <f t="shared" ca="1" si="232"/>
        <v>3.1215310399004478E-2</v>
      </c>
    </row>
    <row r="9460" spans="7:8" x14ac:dyDescent="0.3">
      <c r="G9460">
        <v>9453</v>
      </c>
      <c r="H9460">
        <f t="shared" ca="1" si="232"/>
        <v>2.9290518690463846E-3</v>
      </c>
    </row>
    <row r="9461" spans="7:8" x14ac:dyDescent="0.3">
      <c r="G9461">
        <v>9454</v>
      </c>
      <c r="H9461">
        <f t="shared" ca="1" si="232"/>
        <v>4.8769869058772931E-2</v>
      </c>
    </row>
    <row r="9462" spans="7:8" x14ac:dyDescent="0.3">
      <c r="G9462">
        <v>9455</v>
      </c>
      <c r="H9462">
        <f t="shared" ca="1" si="232"/>
        <v>2.60321053867139E-2</v>
      </c>
    </row>
    <row r="9463" spans="7:8" x14ac:dyDescent="0.3">
      <c r="G9463">
        <v>9456</v>
      </c>
      <c r="H9463">
        <f t="shared" ca="1" si="232"/>
        <v>2.8601065294171289E-3</v>
      </c>
    </row>
    <row r="9464" spans="7:8" x14ac:dyDescent="0.3">
      <c r="G9464">
        <v>9457</v>
      </c>
      <c r="H9464">
        <f t="shared" ca="1" si="232"/>
        <v>1.2245674264320765E-2</v>
      </c>
    </row>
    <row r="9465" spans="7:8" x14ac:dyDescent="0.3">
      <c r="G9465">
        <v>9458</v>
      </c>
      <c r="H9465">
        <f t="shared" ca="1" si="232"/>
        <v>-1.0076950993579862E-2</v>
      </c>
    </row>
    <row r="9466" spans="7:8" x14ac:dyDescent="0.3">
      <c r="G9466">
        <v>9459</v>
      </c>
      <c r="H9466">
        <f t="shared" ca="1" si="232"/>
        <v>-1.0374452011728385E-2</v>
      </c>
    </row>
    <row r="9467" spans="7:8" x14ac:dyDescent="0.3">
      <c r="G9467">
        <v>9460</v>
      </c>
      <c r="H9467">
        <f t="shared" ca="1" si="232"/>
        <v>-3.1085838041140998E-3</v>
      </c>
    </row>
    <row r="9468" spans="7:8" x14ac:dyDescent="0.3">
      <c r="G9468">
        <v>9461</v>
      </c>
      <c r="H9468">
        <f t="shared" ca="1" si="232"/>
        <v>-5.1832550467224344E-3</v>
      </c>
    </row>
    <row r="9469" spans="7:8" x14ac:dyDescent="0.3">
      <c r="G9469">
        <v>9462</v>
      </c>
      <c r="H9469">
        <f t="shared" ca="1" si="232"/>
        <v>-6.5895935834551066E-3</v>
      </c>
    </row>
    <row r="9470" spans="7:8" x14ac:dyDescent="0.3">
      <c r="G9470">
        <v>9463</v>
      </c>
      <c r="H9470">
        <f t="shared" ca="1" si="232"/>
        <v>1.1495528694894497E-2</v>
      </c>
    </row>
    <row r="9471" spans="7:8" x14ac:dyDescent="0.3">
      <c r="G9471">
        <v>9464</v>
      </c>
      <c r="H9471">
        <f t="shared" ca="1" si="232"/>
        <v>-3.2409068483099754E-2</v>
      </c>
    </row>
    <row r="9472" spans="7:8" x14ac:dyDescent="0.3">
      <c r="G9472">
        <v>9465</v>
      </c>
      <c r="H9472">
        <f t="shared" ca="1" si="232"/>
        <v>9.9137979481736492E-3</v>
      </c>
    </row>
    <row r="9473" spans="7:8" x14ac:dyDescent="0.3">
      <c r="G9473">
        <v>9466</v>
      </c>
      <c r="H9473">
        <f t="shared" ca="1" si="232"/>
        <v>2.247812959649793E-2</v>
      </c>
    </row>
    <row r="9474" spans="7:8" x14ac:dyDescent="0.3">
      <c r="G9474">
        <v>9467</v>
      </c>
      <c r="H9474">
        <f t="shared" ca="1" si="232"/>
        <v>4.7609440081088942E-3</v>
      </c>
    </row>
    <row r="9475" spans="7:8" x14ac:dyDescent="0.3">
      <c r="G9475">
        <v>9468</v>
      </c>
      <c r="H9475">
        <f t="shared" ca="1" si="232"/>
        <v>-2.6049739583014431E-2</v>
      </c>
    </row>
    <row r="9476" spans="7:8" x14ac:dyDescent="0.3">
      <c r="G9476">
        <v>9469</v>
      </c>
      <c r="H9476">
        <f t="shared" ca="1" si="232"/>
        <v>4.6125596804999981E-2</v>
      </c>
    </row>
    <row r="9477" spans="7:8" x14ac:dyDescent="0.3">
      <c r="G9477">
        <v>9470</v>
      </c>
      <c r="H9477">
        <f t="shared" ca="1" si="232"/>
        <v>1.2883680791288876E-2</v>
      </c>
    </row>
    <row r="9478" spans="7:8" x14ac:dyDescent="0.3">
      <c r="G9478">
        <v>9471</v>
      </c>
      <c r="H9478">
        <f t="shared" ca="1" si="232"/>
        <v>1.0993036801106384E-2</v>
      </c>
    </row>
    <row r="9479" spans="7:8" x14ac:dyDescent="0.3">
      <c r="G9479">
        <v>9472</v>
      </c>
      <c r="H9479">
        <f t="shared" ca="1" si="232"/>
        <v>1.9410090415025519E-2</v>
      </c>
    </row>
    <row r="9480" spans="7:8" x14ac:dyDescent="0.3">
      <c r="G9480">
        <v>9473</v>
      </c>
      <c r="H9480">
        <f t="shared" ca="1" si="232"/>
        <v>2.3878462699382257E-2</v>
      </c>
    </row>
    <row r="9481" spans="7:8" x14ac:dyDescent="0.3">
      <c r="G9481">
        <v>9474</v>
      </c>
      <c r="H9481">
        <f t="shared" ref="H9481:H9544" ca="1" si="233">_xlfn.NORM.INV(RAND(),N$10,N$11)</f>
        <v>2.8758444952050898E-2</v>
      </c>
    </row>
    <row r="9482" spans="7:8" x14ac:dyDescent="0.3">
      <c r="G9482">
        <v>9475</v>
      </c>
      <c r="H9482">
        <f t="shared" ca="1" si="233"/>
        <v>-2.8339520669045607E-2</v>
      </c>
    </row>
    <row r="9483" spans="7:8" x14ac:dyDescent="0.3">
      <c r="G9483">
        <v>9476</v>
      </c>
      <c r="H9483">
        <f t="shared" ca="1" si="233"/>
        <v>-1.5930393544697038E-2</v>
      </c>
    </row>
    <row r="9484" spans="7:8" x14ac:dyDescent="0.3">
      <c r="G9484">
        <v>9477</v>
      </c>
      <c r="H9484">
        <f t="shared" ca="1" si="233"/>
        <v>8.072223714298464E-3</v>
      </c>
    </row>
    <row r="9485" spans="7:8" x14ac:dyDescent="0.3">
      <c r="G9485">
        <v>9478</v>
      </c>
      <c r="H9485">
        <f t="shared" ca="1" si="233"/>
        <v>-7.0656267850746019E-3</v>
      </c>
    </row>
    <row r="9486" spans="7:8" x14ac:dyDescent="0.3">
      <c r="G9486">
        <v>9479</v>
      </c>
      <c r="H9486">
        <f t="shared" ca="1" si="233"/>
        <v>-2.3625271146309455E-4</v>
      </c>
    </row>
    <row r="9487" spans="7:8" x14ac:dyDescent="0.3">
      <c r="G9487">
        <v>9480</v>
      </c>
      <c r="H9487">
        <f t="shared" ca="1" si="233"/>
        <v>1.0724379436259129E-2</v>
      </c>
    </row>
    <row r="9488" spans="7:8" x14ac:dyDescent="0.3">
      <c r="G9488">
        <v>9481</v>
      </c>
      <c r="H9488">
        <f t="shared" ca="1" si="233"/>
        <v>-3.6625378157142804E-3</v>
      </c>
    </row>
    <row r="9489" spans="7:8" x14ac:dyDescent="0.3">
      <c r="G9489">
        <v>9482</v>
      </c>
      <c r="H9489">
        <f t="shared" ca="1" si="233"/>
        <v>2.5366484657105982E-2</v>
      </c>
    </row>
    <row r="9490" spans="7:8" x14ac:dyDescent="0.3">
      <c r="G9490">
        <v>9483</v>
      </c>
      <c r="H9490">
        <f t="shared" ca="1" si="233"/>
        <v>-6.1281182003920354E-2</v>
      </c>
    </row>
    <row r="9491" spans="7:8" x14ac:dyDescent="0.3">
      <c r="G9491">
        <v>9484</v>
      </c>
      <c r="H9491">
        <f t="shared" ca="1" si="233"/>
        <v>1.8886182099405496E-2</v>
      </c>
    </row>
    <row r="9492" spans="7:8" x14ac:dyDescent="0.3">
      <c r="G9492">
        <v>9485</v>
      </c>
      <c r="H9492">
        <f t="shared" ca="1" si="233"/>
        <v>-3.1995070388652156E-3</v>
      </c>
    </row>
    <row r="9493" spans="7:8" x14ac:dyDescent="0.3">
      <c r="G9493">
        <v>9486</v>
      </c>
      <c r="H9493">
        <f t="shared" ca="1" si="233"/>
        <v>-4.4650488266948273E-3</v>
      </c>
    </row>
    <row r="9494" spans="7:8" x14ac:dyDescent="0.3">
      <c r="G9494">
        <v>9487</v>
      </c>
      <c r="H9494">
        <f t="shared" ca="1" si="233"/>
        <v>3.5906886511455224E-2</v>
      </c>
    </row>
    <row r="9495" spans="7:8" x14ac:dyDescent="0.3">
      <c r="G9495">
        <v>9488</v>
      </c>
      <c r="H9495">
        <f t="shared" ca="1" si="233"/>
        <v>-1.6893147047185367E-2</v>
      </c>
    </row>
    <row r="9496" spans="7:8" x14ac:dyDescent="0.3">
      <c r="G9496">
        <v>9489</v>
      </c>
      <c r="H9496">
        <f t="shared" ca="1" si="233"/>
        <v>9.8578348474814004E-3</v>
      </c>
    </row>
    <row r="9497" spans="7:8" x14ac:dyDescent="0.3">
      <c r="G9497">
        <v>9490</v>
      </c>
      <c r="H9497">
        <f t="shared" ca="1" si="233"/>
        <v>-5.9722994446050649E-3</v>
      </c>
    </row>
    <row r="9498" spans="7:8" x14ac:dyDescent="0.3">
      <c r="G9498">
        <v>9491</v>
      </c>
      <c r="H9498">
        <f t="shared" ca="1" si="233"/>
        <v>1.9656352272584571E-2</v>
      </c>
    </row>
    <row r="9499" spans="7:8" x14ac:dyDescent="0.3">
      <c r="G9499">
        <v>9492</v>
      </c>
      <c r="H9499">
        <f t="shared" ca="1" si="233"/>
        <v>4.1572902675618972E-3</v>
      </c>
    </row>
    <row r="9500" spans="7:8" x14ac:dyDescent="0.3">
      <c r="G9500">
        <v>9493</v>
      </c>
      <c r="H9500">
        <f t="shared" ca="1" si="233"/>
        <v>-1.5226956550597338E-2</v>
      </c>
    </row>
    <row r="9501" spans="7:8" x14ac:dyDescent="0.3">
      <c r="G9501">
        <v>9494</v>
      </c>
      <c r="H9501">
        <f t="shared" ca="1" si="233"/>
        <v>-7.9470614420995636E-3</v>
      </c>
    </row>
    <row r="9502" spans="7:8" x14ac:dyDescent="0.3">
      <c r="G9502">
        <v>9495</v>
      </c>
      <c r="H9502">
        <f t="shared" ca="1" si="233"/>
        <v>2.8719817807557897E-2</v>
      </c>
    </row>
    <row r="9503" spans="7:8" x14ac:dyDescent="0.3">
      <c r="G9503">
        <v>9496</v>
      </c>
      <c r="H9503">
        <f t="shared" ca="1" si="233"/>
        <v>1.6684095460107563E-2</v>
      </c>
    </row>
    <row r="9504" spans="7:8" x14ac:dyDescent="0.3">
      <c r="G9504">
        <v>9497</v>
      </c>
      <c r="H9504">
        <f t="shared" ca="1" si="233"/>
        <v>-1.9974426401092062E-2</v>
      </c>
    </row>
    <row r="9505" spans="7:8" x14ac:dyDescent="0.3">
      <c r="G9505">
        <v>9498</v>
      </c>
      <c r="H9505">
        <f t="shared" ca="1" si="233"/>
        <v>-1.49103237434106E-2</v>
      </c>
    </row>
    <row r="9506" spans="7:8" x14ac:dyDescent="0.3">
      <c r="G9506">
        <v>9499</v>
      </c>
      <c r="H9506">
        <f t="shared" ca="1" si="233"/>
        <v>4.908841266324588E-2</v>
      </c>
    </row>
    <row r="9507" spans="7:8" x14ac:dyDescent="0.3">
      <c r="G9507">
        <v>9500</v>
      </c>
      <c r="H9507">
        <f t="shared" ca="1" si="233"/>
        <v>4.404099696031355E-2</v>
      </c>
    </row>
    <row r="9508" spans="7:8" x14ac:dyDescent="0.3">
      <c r="G9508">
        <v>9501</v>
      </c>
      <c r="H9508">
        <f t="shared" ca="1" si="233"/>
        <v>3.4701532955767511E-3</v>
      </c>
    </row>
    <row r="9509" spans="7:8" x14ac:dyDescent="0.3">
      <c r="G9509">
        <v>9502</v>
      </c>
      <c r="H9509">
        <f t="shared" ca="1" si="233"/>
        <v>-8.3874541752064838E-3</v>
      </c>
    </row>
    <row r="9510" spans="7:8" x14ac:dyDescent="0.3">
      <c r="G9510">
        <v>9503</v>
      </c>
      <c r="H9510">
        <f t="shared" ca="1" si="233"/>
        <v>1.3525667853257706E-2</v>
      </c>
    </row>
    <row r="9511" spans="7:8" x14ac:dyDescent="0.3">
      <c r="G9511">
        <v>9504</v>
      </c>
      <c r="H9511">
        <f t="shared" ca="1" si="233"/>
        <v>1.5461249850307925E-2</v>
      </c>
    </row>
    <row r="9512" spans="7:8" x14ac:dyDescent="0.3">
      <c r="G9512">
        <v>9505</v>
      </c>
      <c r="H9512">
        <f t="shared" ca="1" si="233"/>
        <v>2.2101409142450186E-2</v>
      </c>
    </row>
    <row r="9513" spans="7:8" x14ac:dyDescent="0.3">
      <c r="G9513">
        <v>9506</v>
      </c>
      <c r="H9513">
        <f t="shared" ca="1" si="233"/>
        <v>-6.0112244197551082E-3</v>
      </c>
    </row>
    <row r="9514" spans="7:8" x14ac:dyDescent="0.3">
      <c r="G9514">
        <v>9507</v>
      </c>
      <c r="H9514">
        <f t="shared" ca="1" si="233"/>
        <v>-1.8991747303171943E-3</v>
      </c>
    </row>
    <row r="9515" spans="7:8" x14ac:dyDescent="0.3">
      <c r="G9515">
        <v>9508</v>
      </c>
      <c r="H9515">
        <f t="shared" ca="1" si="233"/>
        <v>-1.4687236721844264E-2</v>
      </c>
    </row>
    <row r="9516" spans="7:8" x14ac:dyDescent="0.3">
      <c r="G9516">
        <v>9509</v>
      </c>
      <c r="H9516">
        <f t="shared" ca="1" si="233"/>
        <v>-1.4196810093227829E-2</v>
      </c>
    </row>
    <row r="9517" spans="7:8" x14ac:dyDescent="0.3">
      <c r="G9517">
        <v>9510</v>
      </c>
      <c r="H9517">
        <f t="shared" ca="1" si="233"/>
        <v>1.2290027954148651E-2</v>
      </c>
    </row>
    <row r="9518" spans="7:8" x14ac:dyDescent="0.3">
      <c r="G9518">
        <v>9511</v>
      </c>
      <c r="H9518">
        <f t="shared" ca="1" si="233"/>
        <v>2.0148824880996383E-2</v>
      </c>
    </row>
    <row r="9519" spans="7:8" x14ac:dyDescent="0.3">
      <c r="G9519">
        <v>9512</v>
      </c>
      <c r="H9519">
        <f t="shared" ca="1" si="233"/>
        <v>4.8530370997840869E-2</v>
      </c>
    </row>
    <row r="9520" spans="7:8" x14ac:dyDescent="0.3">
      <c r="G9520">
        <v>9513</v>
      </c>
      <c r="H9520">
        <f t="shared" ca="1" si="233"/>
        <v>-2.0558841282602949E-2</v>
      </c>
    </row>
    <row r="9521" spans="7:8" x14ac:dyDescent="0.3">
      <c r="G9521">
        <v>9514</v>
      </c>
      <c r="H9521">
        <f t="shared" ca="1" si="233"/>
        <v>3.6362585012813791E-3</v>
      </c>
    </row>
    <row r="9522" spans="7:8" x14ac:dyDescent="0.3">
      <c r="G9522">
        <v>9515</v>
      </c>
      <c r="H9522">
        <f t="shared" ca="1" si="233"/>
        <v>9.1555556119304986E-3</v>
      </c>
    </row>
    <row r="9523" spans="7:8" x14ac:dyDescent="0.3">
      <c r="G9523">
        <v>9516</v>
      </c>
      <c r="H9523">
        <f t="shared" ca="1" si="233"/>
        <v>-2.4285010651984826E-2</v>
      </c>
    </row>
    <row r="9524" spans="7:8" x14ac:dyDescent="0.3">
      <c r="G9524">
        <v>9517</v>
      </c>
      <c r="H9524">
        <f t="shared" ca="1" si="233"/>
        <v>-2.0417849561715527E-2</v>
      </c>
    </row>
    <row r="9525" spans="7:8" x14ac:dyDescent="0.3">
      <c r="G9525">
        <v>9518</v>
      </c>
      <c r="H9525">
        <f t="shared" ca="1" si="233"/>
        <v>-3.8969136110172775E-2</v>
      </c>
    </row>
    <row r="9526" spans="7:8" x14ac:dyDescent="0.3">
      <c r="G9526">
        <v>9519</v>
      </c>
      <c r="H9526">
        <f t="shared" ca="1" si="233"/>
        <v>-1.9550150223606538E-2</v>
      </c>
    </row>
    <row r="9527" spans="7:8" x14ac:dyDescent="0.3">
      <c r="G9527">
        <v>9520</v>
      </c>
      <c r="H9527">
        <f t="shared" ca="1" si="233"/>
        <v>-1.1885722967246329E-3</v>
      </c>
    </row>
    <row r="9528" spans="7:8" x14ac:dyDescent="0.3">
      <c r="G9528">
        <v>9521</v>
      </c>
      <c r="H9528">
        <f t="shared" ca="1" si="233"/>
        <v>-7.6950823130897171E-3</v>
      </c>
    </row>
    <row r="9529" spans="7:8" x14ac:dyDescent="0.3">
      <c r="G9529">
        <v>9522</v>
      </c>
      <c r="H9529">
        <f t="shared" ca="1" si="233"/>
        <v>2.0702074295636419E-2</v>
      </c>
    </row>
    <row r="9530" spans="7:8" x14ac:dyDescent="0.3">
      <c r="G9530">
        <v>9523</v>
      </c>
      <c r="H9530">
        <f t="shared" ca="1" si="233"/>
        <v>-1.1586092191308361E-2</v>
      </c>
    </row>
    <row r="9531" spans="7:8" x14ac:dyDescent="0.3">
      <c r="G9531">
        <v>9524</v>
      </c>
      <c r="H9531">
        <f t="shared" ca="1" si="233"/>
        <v>-1.7647930064571844E-2</v>
      </c>
    </row>
    <row r="9532" spans="7:8" x14ac:dyDescent="0.3">
      <c r="G9532">
        <v>9525</v>
      </c>
      <c r="H9532">
        <f t="shared" ca="1" si="233"/>
        <v>1.7149206812387088E-2</v>
      </c>
    </row>
    <row r="9533" spans="7:8" x14ac:dyDescent="0.3">
      <c r="G9533">
        <v>9526</v>
      </c>
      <c r="H9533">
        <f t="shared" ca="1" si="233"/>
        <v>1.9630928157228344E-3</v>
      </c>
    </row>
    <row r="9534" spans="7:8" x14ac:dyDescent="0.3">
      <c r="G9534">
        <v>9527</v>
      </c>
      <c r="H9534">
        <f t="shared" ca="1" si="233"/>
        <v>1.9122447201573107E-3</v>
      </c>
    </row>
    <row r="9535" spans="7:8" x14ac:dyDescent="0.3">
      <c r="G9535">
        <v>9528</v>
      </c>
      <c r="H9535">
        <f t="shared" ca="1" si="233"/>
        <v>-3.5164866042856575E-2</v>
      </c>
    </row>
    <row r="9536" spans="7:8" x14ac:dyDescent="0.3">
      <c r="G9536">
        <v>9529</v>
      </c>
      <c r="H9536">
        <f t="shared" ca="1" si="233"/>
        <v>3.5172898279710277E-2</v>
      </c>
    </row>
    <row r="9537" spans="7:8" x14ac:dyDescent="0.3">
      <c r="G9537">
        <v>9530</v>
      </c>
      <c r="H9537">
        <f t="shared" ca="1" si="233"/>
        <v>-1.2280899926870894E-2</v>
      </c>
    </row>
    <row r="9538" spans="7:8" x14ac:dyDescent="0.3">
      <c r="G9538">
        <v>9531</v>
      </c>
      <c r="H9538">
        <f t="shared" ca="1" si="233"/>
        <v>3.577281794038681E-3</v>
      </c>
    </row>
    <row r="9539" spans="7:8" x14ac:dyDescent="0.3">
      <c r="G9539">
        <v>9532</v>
      </c>
      <c r="H9539">
        <f t="shared" ca="1" si="233"/>
        <v>9.8269655588515345E-3</v>
      </c>
    </row>
    <row r="9540" spans="7:8" x14ac:dyDescent="0.3">
      <c r="G9540">
        <v>9533</v>
      </c>
      <c r="H9540">
        <f t="shared" ca="1" si="233"/>
        <v>4.7597778259157349E-3</v>
      </c>
    </row>
    <row r="9541" spans="7:8" x14ac:dyDescent="0.3">
      <c r="G9541">
        <v>9534</v>
      </c>
      <c r="H9541">
        <f t="shared" ca="1" si="233"/>
        <v>1.732467570832542E-2</v>
      </c>
    </row>
    <row r="9542" spans="7:8" x14ac:dyDescent="0.3">
      <c r="G9542">
        <v>9535</v>
      </c>
      <c r="H9542">
        <f t="shared" ca="1" si="233"/>
        <v>-2.3325795840650913E-2</v>
      </c>
    </row>
    <row r="9543" spans="7:8" x14ac:dyDescent="0.3">
      <c r="G9543">
        <v>9536</v>
      </c>
      <c r="H9543">
        <f t="shared" ca="1" si="233"/>
        <v>-7.9673987406164021E-4</v>
      </c>
    </row>
    <row r="9544" spans="7:8" x14ac:dyDescent="0.3">
      <c r="G9544">
        <v>9537</v>
      </c>
      <c r="H9544">
        <f t="shared" ca="1" si="233"/>
        <v>-1.960735631805315E-3</v>
      </c>
    </row>
    <row r="9545" spans="7:8" x14ac:dyDescent="0.3">
      <c r="G9545">
        <v>9538</v>
      </c>
      <c r="H9545">
        <f t="shared" ref="H9545:H9608" ca="1" si="234">_xlfn.NORM.INV(RAND(),N$10,N$11)</f>
        <v>-2.5069537241603308E-3</v>
      </c>
    </row>
    <row r="9546" spans="7:8" x14ac:dyDescent="0.3">
      <c r="G9546">
        <v>9539</v>
      </c>
      <c r="H9546">
        <f t="shared" ca="1" si="234"/>
        <v>2.1990624721501224E-2</v>
      </c>
    </row>
    <row r="9547" spans="7:8" x14ac:dyDescent="0.3">
      <c r="G9547">
        <v>9540</v>
      </c>
      <c r="H9547">
        <f t="shared" ca="1" si="234"/>
        <v>-2.2089768825491952E-2</v>
      </c>
    </row>
    <row r="9548" spans="7:8" x14ac:dyDescent="0.3">
      <c r="G9548">
        <v>9541</v>
      </c>
      <c r="H9548">
        <f t="shared" ca="1" si="234"/>
        <v>5.7660773839320802E-3</v>
      </c>
    </row>
    <row r="9549" spans="7:8" x14ac:dyDescent="0.3">
      <c r="G9549">
        <v>9542</v>
      </c>
      <c r="H9549">
        <f t="shared" ca="1" si="234"/>
        <v>3.2670388465632354E-2</v>
      </c>
    </row>
    <row r="9550" spans="7:8" x14ac:dyDescent="0.3">
      <c r="G9550">
        <v>9543</v>
      </c>
      <c r="H9550">
        <f t="shared" ca="1" si="234"/>
        <v>2.4652452178821244E-2</v>
      </c>
    </row>
    <row r="9551" spans="7:8" x14ac:dyDescent="0.3">
      <c r="G9551">
        <v>9544</v>
      </c>
      <c r="H9551">
        <f t="shared" ca="1" si="234"/>
        <v>-5.1405300188723333E-3</v>
      </c>
    </row>
    <row r="9552" spans="7:8" x14ac:dyDescent="0.3">
      <c r="G9552">
        <v>9545</v>
      </c>
      <c r="H9552">
        <f t="shared" ca="1" si="234"/>
        <v>-3.5115637498815085E-2</v>
      </c>
    </row>
    <row r="9553" spans="7:8" x14ac:dyDescent="0.3">
      <c r="G9553">
        <v>9546</v>
      </c>
      <c r="H9553">
        <f t="shared" ca="1" si="234"/>
        <v>-1.3262769207705104E-2</v>
      </c>
    </row>
    <row r="9554" spans="7:8" x14ac:dyDescent="0.3">
      <c r="G9554">
        <v>9547</v>
      </c>
      <c r="H9554">
        <f t="shared" ca="1" si="234"/>
        <v>1.2254485766608109E-2</v>
      </c>
    </row>
    <row r="9555" spans="7:8" x14ac:dyDescent="0.3">
      <c r="G9555">
        <v>9548</v>
      </c>
      <c r="H9555">
        <f t="shared" ca="1" si="234"/>
        <v>-7.4203153298199919E-3</v>
      </c>
    </row>
    <row r="9556" spans="7:8" x14ac:dyDescent="0.3">
      <c r="G9556">
        <v>9549</v>
      </c>
      <c r="H9556">
        <f t="shared" ca="1" si="234"/>
        <v>-9.2722116821063356E-3</v>
      </c>
    </row>
    <row r="9557" spans="7:8" x14ac:dyDescent="0.3">
      <c r="G9557">
        <v>9550</v>
      </c>
      <c r="H9557">
        <f t="shared" ca="1" si="234"/>
        <v>-2.531644501974371E-2</v>
      </c>
    </row>
    <row r="9558" spans="7:8" x14ac:dyDescent="0.3">
      <c r="G9558">
        <v>9551</v>
      </c>
      <c r="H9558">
        <f t="shared" ca="1" si="234"/>
        <v>4.2919748083265034E-2</v>
      </c>
    </row>
    <row r="9559" spans="7:8" x14ac:dyDescent="0.3">
      <c r="G9559">
        <v>9552</v>
      </c>
      <c r="H9559">
        <f t="shared" ca="1" si="234"/>
        <v>-1.9932948824378682E-2</v>
      </c>
    </row>
    <row r="9560" spans="7:8" x14ac:dyDescent="0.3">
      <c r="G9560">
        <v>9553</v>
      </c>
      <c r="H9560">
        <f t="shared" ca="1" si="234"/>
        <v>-3.0775937587624478E-3</v>
      </c>
    </row>
    <row r="9561" spans="7:8" x14ac:dyDescent="0.3">
      <c r="G9561">
        <v>9554</v>
      </c>
      <c r="H9561">
        <f t="shared" ca="1" si="234"/>
        <v>-2.4046176935680397E-2</v>
      </c>
    </row>
    <row r="9562" spans="7:8" x14ac:dyDescent="0.3">
      <c r="G9562">
        <v>9555</v>
      </c>
      <c r="H9562">
        <f t="shared" ca="1" si="234"/>
        <v>-1.6395187427813027E-2</v>
      </c>
    </row>
    <row r="9563" spans="7:8" x14ac:dyDescent="0.3">
      <c r="G9563">
        <v>9556</v>
      </c>
      <c r="H9563">
        <f t="shared" ca="1" si="234"/>
        <v>-2.5582455197532536E-2</v>
      </c>
    </row>
    <row r="9564" spans="7:8" x14ac:dyDescent="0.3">
      <c r="G9564">
        <v>9557</v>
      </c>
      <c r="H9564">
        <f t="shared" ca="1" si="234"/>
        <v>-1.0261046263810688E-2</v>
      </c>
    </row>
    <row r="9565" spans="7:8" x14ac:dyDescent="0.3">
      <c r="G9565">
        <v>9558</v>
      </c>
      <c r="H9565">
        <f t="shared" ca="1" si="234"/>
        <v>-1.6109020700988515E-2</v>
      </c>
    </row>
    <row r="9566" spans="7:8" x14ac:dyDescent="0.3">
      <c r="G9566">
        <v>9559</v>
      </c>
      <c r="H9566">
        <f t="shared" ca="1" si="234"/>
        <v>-6.1361457682131285E-3</v>
      </c>
    </row>
    <row r="9567" spans="7:8" x14ac:dyDescent="0.3">
      <c r="G9567">
        <v>9560</v>
      </c>
      <c r="H9567">
        <f t="shared" ca="1" si="234"/>
        <v>1.1367157742628555E-2</v>
      </c>
    </row>
    <row r="9568" spans="7:8" x14ac:dyDescent="0.3">
      <c r="G9568">
        <v>9561</v>
      </c>
      <c r="H9568">
        <f t="shared" ca="1" si="234"/>
        <v>-1.4631206718723E-3</v>
      </c>
    </row>
    <row r="9569" spans="7:8" x14ac:dyDescent="0.3">
      <c r="G9569">
        <v>9562</v>
      </c>
      <c r="H9569">
        <f t="shared" ca="1" si="234"/>
        <v>-2.2540482882995972E-2</v>
      </c>
    </row>
    <row r="9570" spans="7:8" x14ac:dyDescent="0.3">
      <c r="G9570">
        <v>9563</v>
      </c>
      <c r="H9570">
        <f t="shared" ca="1" si="234"/>
        <v>4.2475251020642445E-3</v>
      </c>
    </row>
    <row r="9571" spans="7:8" x14ac:dyDescent="0.3">
      <c r="G9571">
        <v>9564</v>
      </c>
      <c r="H9571">
        <f t="shared" ca="1" si="234"/>
        <v>-2.1848114223326248E-2</v>
      </c>
    </row>
    <row r="9572" spans="7:8" x14ac:dyDescent="0.3">
      <c r="G9572">
        <v>9565</v>
      </c>
      <c r="H9572">
        <f t="shared" ca="1" si="234"/>
        <v>5.3052203284570812E-3</v>
      </c>
    </row>
    <row r="9573" spans="7:8" x14ac:dyDescent="0.3">
      <c r="G9573">
        <v>9566</v>
      </c>
      <c r="H9573">
        <f t="shared" ca="1" si="234"/>
        <v>-1.1050976775840098E-2</v>
      </c>
    </row>
    <row r="9574" spans="7:8" x14ac:dyDescent="0.3">
      <c r="G9574">
        <v>9567</v>
      </c>
      <c r="H9574">
        <f t="shared" ca="1" si="234"/>
        <v>1.2199982649526223E-3</v>
      </c>
    </row>
    <row r="9575" spans="7:8" x14ac:dyDescent="0.3">
      <c r="G9575">
        <v>9568</v>
      </c>
      <c r="H9575">
        <f t="shared" ca="1" si="234"/>
        <v>-4.8536712671557953E-3</v>
      </c>
    </row>
    <row r="9576" spans="7:8" x14ac:dyDescent="0.3">
      <c r="G9576">
        <v>9569</v>
      </c>
      <c r="H9576">
        <f t="shared" ca="1" si="234"/>
        <v>-1.3132257536804482E-3</v>
      </c>
    </row>
    <row r="9577" spans="7:8" x14ac:dyDescent="0.3">
      <c r="G9577">
        <v>9570</v>
      </c>
      <c r="H9577">
        <f t="shared" ca="1" si="234"/>
        <v>1.5236491388115378E-2</v>
      </c>
    </row>
    <row r="9578" spans="7:8" x14ac:dyDescent="0.3">
      <c r="G9578">
        <v>9571</v>
      </c>
      <c r="H9578">
        <f t="shared" ca="1" si="234"/>
        <v>3.0700200599668319E-2</v>
      </c>
    </row>
    <row r="9579" spans="7:8" x14ac:dyDescent="0.3">
      <c r="G9579">
        <v>9572</v>
      </c>
      <c r="H9579">
        <f t="shared" ca="1" si="234"/>
        <v>3.44913977326953E-2</v>
      </c>
    </row>
    <row r="9580" spans="7:8" x14ac:dyDescent="0.3">
      <c r="G9580">
        <v>9573</v>
      </c>
      <c r="H9580">
        <f t="shared" ca="1" si="234"/>
        <v>-8.2411062540976784E-3</v>
      </c>
    </row>
    <row r="9581" spans="7:8" x14ac:dyDescent="0.3">
      <c r="G9581">
        <v>9574</v>
      </c>
      <c r="H9581">
        <f t="shared" ca="1" si="234"/>
        <v>3.6258043178955909E-2</v>
      </c>
    </row>
    <row r="9582" spans="7:8" x14ac:dyDescent="0.3">
      <c r="G9582">
        <v>9575</v>
      </c>
      <c r="H9582">
        <f t="shared" ca="1" si="234"/>
        <v>-6.0051538319891677E-3</v>
      </c>
    </row>
    <row r="9583" spans="7:8" x14ac:dyDescent="0.3">
      <c r="G9583">
        <v>9576</v>
      </c>
      <c r="H9583">
        <f t="shared" ca="1" si="234"/>
        <v>-3.3486353038625821E-2</v>
      </c>
    </row>
    <row r="9584" spans="7:8" x14ac:dyDescent="0.3">
      <c r="G9584">
        <v>9577</v>
      </c>
      <c r="H9584">
        <f t="shared" ca="1" si="234"/>
        <v>-5.0239248922387798E-2</v>
      </c>
    </row>
    <row r="9585" spans="7:8" x14ac:dyDescent="0.3">
      <c r="G9585">
        <v>9578</v>
      </c>
      <c r="H9585">
        <f t="shared" ca="1" si="234"/>
        <v>1.0454236060095864E-2</v>
      </c>
    </row>
    <row r="9586" spans="7:8" x14ac:dyDescent="0.3">
      <c r="G9586">
        <v>9579</v>
      </c>
      <c r="H9586">
        <f t="shared" ca="1" si="234"/>
        <v>2.0707940303834979E-2</v>
      </c>
    </row>
    <row r="9587" spans="7:8" x14ac:dyDescent="0.3">
      <c r="G9587">
        <v>9580</v>
      </c>
      <c r="H9587">
        <f t="shared" ca="1" si="234"/>
        <v>-1.1803290080977205E-2</v>
      </c>
    </row>
    <row r="9588" spans="7:8" x14ac:dyDescent="0.3">
      <c r="G9588">
        <v>9581</v>
      </c>
      <c r="H9588">
        <f t="shared" ca="1" si="234"/>
        <v>-8.9239995713281707E-3</v>
      </c>
    </row>
    <row r="9589" spans="7:8" x14ac:dyDescent="0.3">
      <c r="G9589">
        <v>9582</v>
      </c>
      <c r="H9589">
        <f t="shared" ca="1" si="234"/>
        <v>3.0828191284958485E-2</v>
      </c>
    </row>
    <row r="9590" spans="7:8" x14ac:dyDescent="0.3">
      <c r="G9590">
        <v>9583</v>
      </c>
      <c r="H9590">
        <f t="shared" ca="1" si="234"/>
        <v>3.4361560766802593E-2</v>
      </c>
    </row>
    <row r="9591" spans="7:8" x14ac:dyDescent="0.3">
      <c r="G9591">
        <v>9584</v>
      </c>
      <c r="H9591">
        <f t="shared" ca="1" si="234"/>
        <v>-3.7020285593739087E-3</v>
      </c>
    </row>
    <row r="9592" spans="7:8" x14ac:dyDescent="0.3">
      <c r="G9592">
        <v>9585</v>
      </c>
      <c r="H9592">
        <f t="shared" ca="1" si="234"/>
        <v>-1.5613173590256126E-2</v>
      </c>
    </row>
    <row r="9593" spans="7:8" x14ac:dyDescent="0.3">
      <c r="G9593">
        <v>9586</v>
      </c>
      <c r="H9593">
        <f t="shared" ca="1" si="234"/>
        <v>5.5336057219961812E-3</v>
      </c>
    </row>
    <row r="9594" spans="7:8" x14ac:dyDescent="0.3">
      <c r="G9594">
        <v>9587</v>
      </c>
      <c r="H9594">
        <f t="shared" ca="1" si="234"/>
        <v>-8.692619089903552E-3</v>
      </c>
    </row>
    <row r="9595" spans="7:8" x14ac:dyDescent="0.3">
      <c r="G9595">
        <v>9588</v>
      </c>
      <c r="H9595">
        <f t="shared" ca="1" si="234"/>
        <v>-6.157500655343099E-2</v>
      </c>
    </row>
    <row r="9596" spans="7:8" x14ac:dyDescent="0.3">
      <c r="G9596">
        <v>9589</v>
      </c>
      <c r="H9596">
        <f t="shared" ca="1" si="234"/>
        <v>-4.1909618763999575E-2</v>
      </c>
    </row>
    <row r="9597" spans="7:8" x14ac:dyDescent="0.3">
      <c r="G9597">
        <v>9590</v>
      </c>
      <c r="H9597">
        <f t="shared" ca="1" si="234"/>
        <v>4.0962144984657374E-3</v>
      </c>
    </row>
    <row r="9598" spans="7:8" x14ac:dyDescent="0.3">
      <c r="G9598">
        <v>9591</v>
      </c>
      <c r="H9598">
        <f t="shared" ca="1" si="234"/>
        <v>-1.3483846507436597E-2</v>
      </c>
    </row>
    <row r="9599" spans="7:8" x14ac:dyDescent="0.3">
      <c r="G9599">
        <v>9592</v>
      </c>
      <c r="H9599">
        <f t="shared" ca="1" si="234"/>
        <v>-3.0614086278326718E-2</v>
      </c>
    </row>
    <row r="9600" spans="7:8" x14ac:dyDescent="0.3">
      <c r="G9600">
        <v>9593</v>
      </c>
      <c r="H9600">
        <f t="shared" ca="1" si="234"/>
        <v>1.5500020223586042E-2</v>
      </c>
    </row>
    <row r="9601" spans="7:8" x14ac:dyDescent="0.3">
      <c r="G9601">
        <v>9594</v>
      </c>
      <c r="H9601">
        <f t="shared" ca="1" si="234"/>
        <v>1.3435938659456016E-2</v>
      </c>
    </row>
    <row r="9602" spans="7:8" x14ac:dyDescent="0.3">
      <c r="G9602">
        <v>9595</v>
      </c>
      <c r="H9602">
        <f t="shared" ca="1" si="234"/>
        <v>3.0133439107320019E-2</v>
      </c>
    </row>
    <row r="9603" spans="7:8" x14ac:dyDescent="0.3">
      <c r="G9603">
        <v>9596</v>
      </c>
      <c r="H9603">
        <f t="shared" ca="1" si="234"/>
        <v>-1.7625428567830566E-2</v>
      </c>
    </row>
    <row r="9604" spans="7:8" x14ac:dyDescent="0.3">
      <c r="G9604">
        <v>9597</v>
      </c>
      <c r="H9604">
        <f t="shared" ca="1" si="234"/>
        <v>1.0112662229064668E-2</v>
      </c>
    </row>
    <row r="9605" spans="7:8" x14ac:dyDescent="0.3">
      <c r="G9605">
        <v>9598</v>
      </c>
      <c r="H9605">
        <f t="shared" ca="1" si="234"/>
        <v>4.6819345118037245E-2</v>
      </c>
    </row>
    <row r="9606" spans="7:8" x14ac:dyDescent="0.3">
      <c r="G9606">
        <v>9599</v>
      </c>
      <c r="H9606">
        <f t="shared" ca="1" si="234"/>
        <v>3.974973246613301E-2</v>
      </c>
    </row>
    <row r="9607" spans="7:8" x14ac:dyDescent="0.3">
      <c r="G9607">
        <v>9600</v>
      </c>
      <c r="H9607">
        <f t="shared" ca="1" si="234"/>
        <v>6.4365639346700851E-2</v>
      </c>
    </row>
    <row r="9608" spans="7:8" x14ac:dyDescent="0.3">
      <c r="G9608">
        <v>9601</v>
      </c>
      <c r="H9608">
        <f t="shared" ca="1" si="234"/>
        <v>4.8930633432516711E-2</v>
      </c>
    </row>
    <row r="9609" spans="7:8" x14ac:dyDescent="0.3">
      <c r="G9609">
        <v>9602</v>
      </c>
      <c r="H9609">
        <f t="shared" ref="H9609:H9672" ca="1" si="235">_xlfn.NORM.INV(RAND(),N$10,N$11)</f>
        <v>1.4647018652264362E-2</v>
      </c>
    </row>
    <row r="9610" spans="7:8" x14ac:dyDescent="0.3">
      <c r="G9610">
        <v>9603</v>
      </c>
      <c r="H9610">
        <f t="shared" ca="1" si="235"/>
        <v>3.5693678369073563E-2</v>
      </c>
    </row>
    <row r="9611" spans="7:8" x14ac:dyDescent="0.3">
      <c r="G9611">
        <v>9604</v>
      </c>
      <c r="H9611">
        <f t="shared" ca="1" si="235"/>
        <v>6.0062092520776957E-3</v>
      </c>
    </row>
    <row r="9612" spans="7:8" x14ac:dyDescent="0.3">
      <c r="G9612">
        <v>9605</v>
      </c>
      <c r="H9612">
        <f t="shared" ca="1" si="235"/>
        <v>6.2349743117046923E-3</v>
      </c>
    </row>
    <row r="9613" spans="7:8" x14ac:dyDescent="0.3">
      <c r="G9613">
        <v>9606</v>
      </c>
      <c r="H9613">
        <f t="shared" ca="1" si="235"/>
        <v>4.6690746194630976E-3</v>
      </c>
    </row>
    <row r="9614" spans="7:8" x14ac:dyDescent="0.3">
      <c r="G9614">
        <v>9607</v>
      </c>
      <c r="H9614">
        <f t="shared" ca="1" si="235"/>
        <v>-1.1849523580317305E-2</v>
      </c>
    </row>
    <row r="9615" spans="7:8" x14ac:dyDescent="0.3">
      <c r="G9615">
        <v>9608</v>
      </c>
      <c r="H9615">
        <f t="shared" ca="1" si="235"/>
        <v>-1.8236885950188892E-3</v>
      </c>
    </row>
    <row r="9616" spans="7:8" x14ac:dyDescent="0.3">
      <c r="G9616">
        <v>9609</v>
      </c>
      <c r="H9616">
        <f t="shared" ca="1" si="235"/>
        <v>-1.2441957739837813E-2</v>
      </c>
    </row>
    <row r="9617" spans="7:8" x14ac:dyDescent="0.3">
      <c r="G9617">
        <v>9610</v>
      </c>
      <c r="H9617">
        <f t="shared" ca="1" si="235"/>
        <v>-9.0996864957950639E-3</v>
      </c>
    </row>
    <row r="9618" spans="7:8" x14ac:dyDescent="0.3">
      <c r="G9618">
        <v>9611</v>
      </c>
      <c r="H9618">
        <f t="shared" ca="1" si="235"/>
        <v>3.4302147889531107E-2</v>
      </c>
    </row>
    <row r="9619" spans="7:8" x14ac:dyDescent="0.3">
      <c r="G9619">
        <v>9612</v>
      </c>
      <c r="H9619">
        <f t="shared" ca="1" si="235"/>
        <v>1.0839148883825533E-2</v>
      </c>
    </row>
    <row r="9620" spans="7:8" x14ac:dyDescent="0.3">
      <c r="G9620">
        <v>9613</v>
      </c>
      <c r="H9620">
        <f t="shared" ca="1" si="235"/>
        <v>1.0262431140140721E-2</v>
      </c>
    </row>
    <row r="9621" spans="7:8" x14ac:dyDescent="0.3">
      <c r="G9621">
        <v>9614</v>
      </c>
      <c r="H9621">
        <f t="shared" ca="1" si="235"/>
        <v>2.6070539356388384E-2</v>
      </c>
    </row>
    <row r="9622" spans="7:8" x14ac:dyDescent="0.3">
      <c r="G9622">
        <v>9615</v>
      </c>
      <c r="H9622">
        <f t="shared" ca="1" si="235"/>
        <v>-3.625568496475092E-3</v>
      </c>
    </row>
    <row r="9623" spans="7:8" x14ac:dyDescent="0.3">
      <c r="G9623">
        <v>9616</v>
      </c>
      <c r="H9623">
        <f t="shared" ca="1" si="235"/>
        <v>-1.1666798949925537E-2</v>
      </c>
    </row>
    <row r="9624" spans="7:8" x14ac:dyDescent="0.3">
      <c r="G9624">
        <v>9617</v>
      </c>
      <c r="H9624">
        <f t="shared" ca="1" si="235"/>
        <v>-7.6224906709408203E-3</v>
      </c>
    </row>
    <row r="9625" spans="7:8" x14ac:dyDescent="0.3">
      <c r="G9625">
        <v>9618</v>
      </c>
      <c r="H9625">
        <f t="shared" ca="1" si="235"/>
        <v>1.1381473093371931E-2</v>
      </c>
    </row>
    <row r="9626" spans="7:8" x14ac:dyDescent="0.3">
      <c r="G9626">
        <v>9619</v>
      </c>
      <c r="H9626">
        <f t="shared" ca="1" si="235"/>
        <v>3.8890980985250307E-3</v>
      </c>
    </row>
    <row r="9627" spans="7:8" x14ac:dyDescent="0.3">
      <c r="G9627">
        <v>9620</v>
      </c>
      <c r="H9627">
        <f t="shared" ca="1" si="235"/>
        <v>2.5762892857763803E-2</v>
      </c>
    </row>
    <row r="9628" spans="7:8" x14ac:dyDescent="0.3">
      <c r="G9628">
        <v>9621</v>
      </c>
      <c r="H9628">
        <f t="shared" ca="1" si="235"/>
        <v>-1.8787018987962718E-2</v>
      </c>
    </row>
    <row r="9629" spans="7:8" x14ac:dyDescent="0.3">
      <c r="G9629">
        <v>9622</v>
      </c>
      <c r="H9629">
        <f t="shared" ca="1" si="235"/>
        <v>-4.8125775758822067E-3</v>
      </c>
    </row>
    <row r="9630" spans="7:8" x14ac:dyDescent="0.3">
      <c r="G9630">
        <v>9623</v>
      </c>
      <c r="H9630">
        <f t="shared" ca="1" si="235"/>
        <v>-1.2455868840812793E-2</v>
      </c>
    </row>
    <row r="9631" spans="7:8" x14ac:dyDescent="0.3">
      <c r="G9631">
        <v>9624</v>
      </c>
      <c r="H9631">
        <f t="shared" ca="1" si="235"/>
        <v>-1.0802344463034255E-2</v>
      </c>
    </row>
    <row r="9632" spans="7:8" x14ac:dyDescent="0.3">
      <c r="G9632">
        <v>9625</v>
      </c>
      <c r="H9632">
        <f t="shared" ca="1" si="235"/>
        <v>2.6769127303981531E-2</v>
      </c>
    </row>
    <row r="9633" spans="7:8" x14ac:dyDescent="0.3">
      <c r="G9633">
        <v>9626</v>
      </c>
      <c r="H9633">
        <f t="shared" ca="1" si="235"/>
        <v>4.0531169127314831E-3</v>
      </c>
    </row>
    <row r="9634" spans="7:8" x14ac:dyDescent="0.3">
      <c r="G9634">
        <v>9627</v>
      </c>
      <c r="H9634">
        <f t="shared" ca="1" si="235"/>
        <v>2.9037309353369452E-3</v>
      </c>
    </row>
    <row r="9635" spans="7:8" x14ac:dyDescent="0.3">
      <c r="G9635">
        <v>9628</v>
      </c>
      <c r="H9635">
        <f t="shared" ca="1" si="235"/>
        <v>3.6431094436241263E-2</v>
      </c>
    </row>
    <row r="9636" spans="7:8" x14ac:dyDescent="0.3">
      <c r="G9636">
        <v>9629</v>
      </c>
      <c r="H9636">
        <f t="shared" ca="1" si="235"/>
        <v>-1.0120446579435657E-2</v>
      </c>
    </row>
    <row r="9637" spans="7:8" x14ac:dyDescent="0.3">
      <c r="G9637">
        <v>9630</v>
      </c>
      <c r="H9637">
        <f t="shared" ca="1" si="235"/>
        <v>-3.9411111221019063E-2</v>
      </c>
    </row>
    <row r="9638" spans="7:8" x14ac:dyDescent="0.3">
      <c r="G9638">
        <v>9631</v>
      </c>
      <c r="H9638">
        <f t="shared" ca="1" si="235"/>
        <v>1.79414219962135E-2</v>
      </c>
    </row>
    <row r="9639" spans="7:8" x14ac:dyDescent="0.3">
      <c r="G9639">
        <v>9632</v>
      </c>
      <c r="H9639">
        <f t="shared" ca="1" si="235"/>
        <v>4.4454017676834826E-3</v>
      </c>
    </row>
    <row r="9640" spans="7:8" x14ac:dyDescent="0.3">
      <c r="G9640">
        <v>9633</v>
      </c>
      <c r="H9640">
        <f t="shared" ca="1" si="235"/>
        <v>3.3972504818341382E-3</v>
      </c>
    </row>
    <row r="9641" spans="7:8" x14ac:dyDescent="0.3">
      <c r="G9641">
        <v>9634</v>
      </c>
      <c r="H9641">
        <f t="shared" ca="1" si="235"/>
        <v>-3.2752961031159253E-2</v>
      </c>
    </row>
    <row r="9642" spans="7:8" x14ac:dyDescent="0.3">
      <c r="G9642">
        <v>9635</v>
      </c>
      <c r="H9642">
        <f t="shared" ca="1" si="235"/>
        <v>-1.9103365434387669E-2</v>
      </c>
    </row>
    <row r="9643" spans="7:8" x14ac:dyDescent="0.3">
      <c r="G9643">
        <v>9636</v>
      </c>
      <c r="H9643">
        <f t="shared" ca="1" si="235"/>
        <v>-1.4296118957284856E-2</v>
      </c>
    </row>
    <row r="9644" spans="7:8" x14ac:dyDescent="0.3">
      <c r="G9644">
        <v>9637</v>
      </c>
      <c r="H9644">
        <f t="shared" ca="1" si="235"/>
        <v>-5.173458760587695E-3</v>
      </c>
    </row>
    <row r="9645" spans="7:8" x14ac:dyDescent="0.3">
      <c r="G9645">
        <v>9638</v>
      </c>
      <c r="H9645">
        <f t="shared" ca="1" si="235"/>
        <v>6.0991941298734762E-3</v>
      </c>
    </row>
    <row r="9646" spans="7:8" x14ac:dyDescent="0.3">
      <c r="G9646">
        <v>9639</v>
      </c>
      <c r="H9646">
        <f t="shared" ca="1" si="235"/>
        <v>-3.5087322408098569E-3</v>
      </c>
    </row>
    <row r="9647" spans="7:8" x14ac:dyDescent="0.3">
      <c r="G9647">
        <v>9640</v>
      </c>
      <c r="H9647">
        <f t="shared" ca="1" si="235"/>
        <v>-3.6921287712780533E-2</v>
      </c>
    </row>
    <row r="9648" spans="7:8" x14ac:dyDescent="0.3">
      <c r="G9648">
        <v>9641</v>
      </c>
      <c r="H9648">
        <f t="shared" ca="1" si="235"/>
        <v>-1.0731691741889364E-2</v>
      </c>
    </row>
    <row r="9649" spans="7:8" x14ac:dyDescent="0.3">
      <c r="G9649">
        <v>9642</v>
      </c>
      <c r="H9649">
        <f t="shared" ca="1" si="235"/>
        <v>-2.0245953727476049E-2</v>
      </c>
    </row>
    <row r="9650" spans="7:8" x14ac:dyDescent="0.3">
      <c r="G9650">
        <v>9643</v>
      </c>
      <c r="H9650">
        <f t="shared" ca="1" si="235"/>
        <v>-1.6449345381318117E-2</v>
      </c>
    </row>
    <row r="9651" spans="7:8" x14ac:dyDescent="0.3">
      <c r="G9651">
        <v>9644</v>
      </c>
      <c r="H9651">
        <f t="shared" ca="1" si="235"/>
        <v>-5.6041279004144509E-3</v>
      </c>
    </row>
    <row r="9652" spans="7:8" x14ac:dyDescent="0.3">
      <c r="G9652">
        <v>9645</v>
      </c>
      <c r="H9652">
        <f t="shared" ca="1" si="235"/>
        <v>-3.416391740067525E-3</v>
      </c>
    </row>
    <row r="9653" spans="7:8" x14ac:dyDescent="0.3">
      <c r="G9653">
        <v>9646</v>
      </c>
      <c r="H9653">
        <f t="shared" ca="1" si="235"/>
        <v>-1.9564715366034283E-2</v>
      </c>
    </row>
    <row r="9654" spans="7:8" x14ac:dyDescent="0.3">
      <c r="G9654">
        <v>9647</v>
      </c>
      <c r="H9654">
        <f t="shared" ca="1" si="235"/>
        <v>-3.4327489690031123E-3</v>
      </c>
    </row>
    <row r="9655" spans="7:8" x14ac:dyDescent="0.3">
      <c r="G9655">
        <v>9648</v>
      </c>
      <c r="H9655">
        <f t="shared" ca="1" si="235"/>
        <v>2.2493838230483343E-2</v>
      </c>
    </row>
    <row r="9656" spans="7:8" x14ac:dyDescent="0.3">
      <c r="G9656">
        <v>9649</v>
      </c>
      <c r="H9656">
        <f t="shared" ca="1" si="235"/>
        <v>1.3292569232815084E-2</v>
      </c>
    </row>
    <row r="9657" spans="7:8" x14ac:dyDescent="0.3">
      <c r="G9657">
        <v>9650</v>
      </c>
      <c r="H9657">
        <f t="shared" ca="1" si="235"/>
        <v>2.422704060487375E-3</v>
      </c>
    </row>
    <row r="9658" spans="7:8" x14ac:dyDescent="0.3">
      <c r="G9658">
        <v>9651</v>
      </c>
      <c r="H9658">
        <f t="shared" ca="1" si="235"/>
        <v>-6.2613404022720245E-3</v>
      </c>
    </row>
    <row r="9659" spans="7:8" x14ac:dyDescent="0.3">
      <c r="G9659">
        <v>9652</v>
      </c>
      <c r="H9659">
        <f t="shared" ca="1" si="235"/>
        <v>-2.1505963972454335E-2</v>
      </c>
    </row>
    <row r="9660" spans="7:8" x14ac:dyDescent="0.3">
      <c r="G9660">
        <v>9653</v>
      </c>
      <c r="H9660">
        <f t="shared" ca="1" si="235"/>
        <v>1.6249786355188864E-3</v>
      </c>
    </row>
    <row r="9661" spans="7:8" x14ac:dyDescent="0.3">
      <c r="G9661">
        <v>9654</v>
      </c>
      <c r="H9661">
        <f t="shared" ca="1" si="235"/>
        <v>-1.2625077475601473E-2</v>
      </c>
    </row>
    <row r="9662" spans="7:8" x14ac:dyDescent="0.3">
      <c r="G9662">
        <v>9655</v>
      </c>
      <c r="H9662">
        <f t="shared" ca="1" si="235"/>
        <v>4.8159638007439588E-2</v>
      </c>
    </row>
    <row r="9663" spans="7:8" x14ac:dyDescent="0.3">
      <c r="G9663">
        <v>9656</v>
      </c>
      <c r="H9663">
        <f t="shared" ca="1" si="235"/>
        <v>-6.2944733031889966E-3</v>
      </c>
    </row>
    <row r="9664" spans="7:8" x14ac:dyDescent="0.3">
      <c r="G9664">
        <v>9657</v>
      </c>
      <c r="H9664">
        <f t="shared" ca="1" si="235"/>
        <v>1.5224434005026068E-4</v>
      </c>
    </row>
    <row r="9665" spans="7:8" x14ac:dyDescent="0.3">
      <c r="G9665">
        <v>9658</v>
      </c>
      <c r="H9665">
        <f t="shared" ca="1" si="235"/>
        <v>-1.6348018263390419E-2</v>
      </c>
    </row>
    <row r="9666" spans="7:8" x14ac:dyDescent="0.3">
      <c r="G9666">
        <v>9659</v>
      </c>
      <c r="H9666">
        <f t="shared" ca="1" si="235"/>
        <v>-2.3132604104047372E-3</v>
      </c>
    </row>
    <row r="9667" spans="7:8" x14ac:dyDescent="0.3">
      <c r="G9667">
        <v>9660</v>
      </c>
      <c r="H9667">
        <f t="shared" ca="1" si="235"/>
        <v>1.7188762209811338E-5</v>
      </c>
    </row>
    <row r="9668" spans="7:8" x14ac:dyDescent="0.3">
      <c r="G9668">
        <v>9661</v>
      </c>
      <c r="H9668">
        <f t="shared" ca="1" si="235"/>
        <v>3.809008966525395E-2</v>
      </c>
    </row>
    <row r="9669" spans="7:8" x14ac:dyDescent="0.3">
      <c r="G9669">
        <v>9662</v>
      </c>
      <c r="H9669">
        <f t="shared" ca="1" si="235"/>
        <v>-7.6647660911982182E-3</v>
      </c>
    </row>
    <row r="9670" spans="7:8" x14ac:dyDescent="0.3">
      <c r="G9670">
        <v>9663</v>
      </c>
      <c r="H9670">
        <f t="shared" ca="1" si="235"/>
        <v>-1.8945265348211643E-2</v>
      </c>
    </row>
    <row r="9671" spans="7:8" x14ac:dyDescent="0.3">
      <c r="G9671">
        <v>9664</v>
      </c>
      <c r="H9671">
        <f t="shared" ca="1" si="235"/>
        <v>3.193070195010566E-2</v>
      </c>
    </row>
    <row r="9672" spans="7:8" x14ac:dyDescent="0.3">
      <c r="G9672">
        <v>9665</v>
      </c>
      <c r="H9672">
        <f t="shared" ca="1" si="235"/>
        <v>-2.2236102072167474E-2</v>
      </c>
    </row>
    <row r="9673" spans="7:8" x14ac:dyDescent="0.3">
      <c r="G9673">
        <v>9666</v>
      </c>
      <c r="H9673">
        <f t="shared" ref="H9673:H9736" ca="1" si="236">_xlfn.NORM.INV(RAND(),N$10,N$11)</f>
        <v>3.0459876010161223E-3</v>
      </c>
    </row>
    <row r="9674" spans="7:8" x14ac:dyDescent="0.3">
      <c r="G9674">
        <v>9667</v>
      </c>
      <c r="H9674">
        <f t="shared" ca="1" si="236"/>
        <v>4.5244229131160767E-2</v>
      </c>
    </row>
    <row r="9675" spans="7:8" x14ac:dyDescent="0.3">
      <c r="G9675">
        <v>9668</v>
      </c>
      <c r="H9675">
        <f t="shared" ca="1" si="236"/>
        <v>2.9264675566224408E-2</v>
      </c>
    </row>
    <row r="9676" spans="7:8" x14ac:dyDescent="0.3">
      <c r="G9676">
        <v>9669</v>
      </c>
      <c r="H9676">
        <f t="shared" ca="1" si="236"/>
        <v>5.4975351898839599E-2</v>
      </c>
    </row>
    <row r="9677" spans="7:8" x14ac:dyDescent="0.3">
      <c r="G9677">
        <v>9670</v>
      </c>
      <c r="H9677">
        <f t="shared" ca="1" si="236"/>
        <v>2.5973470599858398E-2</v>
      </c>
    </row>
    <row r="9678" spans="7:8" x14ac:dyDescent="0.3">
      <c r="G9678">
        <v>9671</v>
      </c>
      <c r="H9678">
        <f t="shared" ca="1" si="236"/>
        <v>2.5882558663096961E-3</v>
      </c>
    </row>
    <row r="9679" spans="7:8" x14ac:dyDescent="0.3">
      <c r="G9679">
        <v>9672</v>
      </c>
      <c r="H9679">
        <f t="shared" ca="1" si="236"/>
        <v>1.5630766957054915E-2</v>
      </c>
    </row>
    <row r="9680" spans="7:8" x14ac:dyDescent="0.3">
      <c r="G9680">
        <v>9673</v>
      </c>
      <c r="H9680">
        <f t="shared" ca="1" si="236"/>
        <v>-3.0117675966568915E-2</v>
      </c>
    </row>
    <row r="9681" spans="7:8" x14ac:dyDescent="0.3">
      <c r="G9681">
        <v>9674</v>
      </c>
      <c r="H9681">
        <f t="shared" ca="1" si="236"/>
        <v>-1.8282411442231347E-2</v>
      </c>
    </row>
    <row r="9682" spans="7:8" x14ac:dyDescent="0.3">
      <c r="G9682">
        <v>9675</v>
      </c>
      <c r="H9682">
        <f t="shared" ca="1" si="236"/>
        <v>6.8490783660554472E-2</v>
      </c>
    </row>
    <row r="9683" spans="7:8" x14ac:dyDescent="0.3">
      <c r="G9683">
        <v>9676</v>
      </c>
      <c r="H9683">
        <f t="shared" ca="1" si="236"/>
        <v>3.0512841718982102E-2</v>
      </c>
    </row>
    <row r="9684" spans="7:8" x14ac:dyDescent="0.3">
      <c r="G9684">
        <v>9677</v>
      </c>
      <c r="H9684">
        <f t="shared" ca="1" si="236"/>
        <v>6.3404346713640215E-3</v>
      </c>
    </row>
    <row r="9685" spans="7:8" x14ac:dyDescent="0.3">
      <c r="G9685">
        <v>9678</v>
      </c>
      <c r="H9685">
        <f t="shared" ca="1" si="236"/>
        <v>5.320015549303508E-3</v>
      </c>
    </row>
    <row r="9686" spans="7:8" x14ac:dyDescent="0.3">
      <c r="G9686">
        <v>9679</v>
      </c>
      <c r="H9686">
        <f t="shared" ca="1" si="236"/>
        <v>-3.9218646455140491E-2</v>
      </c>
    </row>
    <row r="9687" spans="7:8" x14ac:dyDescent="0.3">
      <c r="G9687">
        <v>9680</v>
      </c>
      <c r="H9687">
        <f t="shared" ca="1" si="236"/>
        <v>9.1468960528108059E-3</v>
      </c>
    </row>
    <row r="9688" spans="7:8" x14ac:dyDescent="0.3">
      <c r="G9688">
        <v>9681</v>
      </c>
      <c r="H9688">
        <f t="shared" ca="1" si="236"/>
        <v>2.8504489447426684E-3</v>
      </c>
    </row>
    <row r="9689" spans="7:8" x14ac:dyDescent="0.3">
      <c r="G9689">
        <v>9682</v>
      </c>
      <c r="H9689">
        <f t="shared" ca="1" si="236"/>
        <v>2.7513098803804746E-3</v>
      </c>
    </row>
    <row r="9690" spans="7:8" x14ac:dyDescent="0.3">
      <c r="G9690">
        <v>9683</v>
      </c>
      <c r="H9690">
        <f t="shared" ca="1" si="236"/>
        <v>3.4821654383420934E-2</v>
      </c>
    </row>
    <row r="9691" spans="7:8" x14ac:dyDescent="0.3">
      <c r="G9691">
        <v>9684</v>
      </c>
      <c r="H9691">
        <f t="shared" ca="1" si="236"/>
        <v>-2.3865111557149318E-2</v>
      </c>
    </row>
    <row r="9692" spans="7:8" x14ac:dyDescent="0.3">
      <c r="G9692">
        <v>9685</v>
      </c>
      <c r="H9692">
        <f t="shared" ca="1" si="236"/>
        <v>1.2101551923484007E-2</v>
      </c>
    </row>
    <row r="9693" spans="7:8" x14ac:dyDescent="0.3">
      <c r="G9693">
        <v>9686</v>
      </c>
      <c r="H9693">
        <f t="shared" ca="1" si="236"/>
        <v>-1.8929959936156072E-2</v>
      </c>
    </row>
    <row r="9694" spans="7:8" x14ac:dyDescent="0.3">
      <c r="G9694">
        <v>9687</v>
      </c>
      <c r="H9694">
        <f t="shared" ca="1" si="236"/>
        <v>-2.7633754371463603E-2</v>
      </c>
    </row>
    <row r="9695" spans="7:8" x14ac:dyDescent="0.3">
      <c r="G9695">
        <v>9688</v>
      </c>
      <c r="H9695">
        <f t="shared" ca="1" si="236"/>
        <v>1.4126517217538836E-2</v>
      </c>
    </row>
    <row r="9696" spans="7:8" x14ac:dyDescent="0.3">
      <c r="G9696">
        <v>9689</v>
      </c>
      <c r="H9696">
        <f t="shared" ca="1" si="236"/>
        <v>-3.9589519754731645E-3</v>
      </c>
    </row>
    <row r="9697" spans="7:8" x14ac:dyDescent="0.3">
      <c r="G9697">
        <v>9690</v>
      </c>
      <c r="H9697">
        <f t="shared" ca="1" si="236"/>
        <v>1.2541558399047772E-2</v>
      </c>
    </row>
    <row r="9698" spans="7:8" x14ac:dyDescent="0.3">
      <c r="G9698">
        <v>9691</v>
      </c>
      <c r="H9698">
        <f t="shared" ca="1" si="236"/>
        <v>4.974278927053319E-3</v>
      </c>
    </row>
    <row r="9699" spans="7:8" x14ac:dyDescent="0.3">
      <c r="G9699">
        <v>9692</v>
      </c>
      <c r="H9699">
        <f t="shared" ca="1" si="236"/>
        <v>-2.1135212983951435E-2</v>
      </c>
    </row>
    <row r="9700" spans="7:8" x14ac:dyDescent="0.3">
      <c r="G9700">
        <v>9693</v>
      </c>
      <c r="H9700">
        <f t="shared" ca="1" si="236"/>
        <v>-5.0185876151203112E-3</v>
      </c>
    </row>
    <row r="9701" spans="7:8" x14ac:dyDescent="0.3">
      <c r="G9701">
        <v>9694</v>
      </c>
      <c r="H9701">
        <f t="shared" ca="1" si="236"/>
        <v>2.6337291908989251E-2</v>
      </c>
    </row>
    <row r="9702" spans="7:8" x14ac:dyDescent="0.3">
      <c r="G9702">
        <v>9695</v>
      </c>
      <c r="H9702">
        <f t="shared" ca="1" si="236"/>
        <v>-8.3061737565721799E-3</v>
      </c>
    </row>
    <row r="9703" spans="7:8" x14ac:dyDescent="0.3">
      <c r="G9703">
        <v>9696</v>
      </c>
      <c r="H9703">
        <f t="shared" ca="1" si="236"/>
        <v>-3.1769493954011956E-2</v>
      </c>
    </row>
    <row r="9704" spans="7:8" x14ac:dyDescent="0.3">
      <c r="G9704">
        <v>9697</v>
      </c>
      <c r="H9704">
        <f t="shared" ca="1" si="236"/>
        <v>-4.181119412173649E-3</v>
      </c>
    </row>
    <row r="9705" spans="7:8" x14ac:dyDescent="0.3">
      <c r="G9705">
        <v>9698</v>
      </c>
      <c r="H9705">
        <f t="shared" ca="1" si="236"/>
        <v>1.2506127381297895E-2</v>
      </c>
    </row>
    <row r="9706" spans="7:8" x14ac:dyDescent="0.3">
      <c r="G9706">
        <v>9699</v>
      </c>
      <c r="H9706">
        <f t="shared" ca="1" si="236"/>
        <v>-1.7050316431530203E-2</v>
      </c>
    </row>
    <row r="9707" spans="7:8" x14ac:dyDescent="0.3">
      <c r="G9707">
        <v>9700</v>
      </c>
      <c r="H9707">
        <f t="shared" ca="1" si="236"/>
        <v>-2.3662772729385492E-2</v>
      </c>
    </row>
    <row r="9708" spans="7:8" x14ac:dyDescent="0.3">
      <c r="G9708">
        <v>9701</v>
      </c>
      <c r="H9708">
        <f t="shared" ca="1" si="236"/>
        <v>-1.5087520219700969E-2</v>
      </c>
    </row>
    <row r="9709" spans="7:8" x14ac:dyDescent="0.3">
      <c r="G9709">
        <v>9702</v>
      </c>
      <c r="H9709">
        <f t="shared" ca="1" si="236"/>
        <v>-6.8207912192073559E-3</v>
      </c>
    </row>
    <row r="9710" spans="7:8" x14ac:dyDescent="0.3">
      <c r="G9710">
        <v>9703</v>
      </c>
      <c r="H9710">
        <f t="shared" ca="1" si="236"/>
        <v>-8.7958231676238327E-3</v>
      </c>
    </row>
    <row r="9711" spans="7:8" x14ac:dyDescent="0.3">
      <c r="G9711">
        <v>9704</v>
      </c>
      <c r="H9711">
        <f t="shared" ca="1" si="236"/>
        <v>6.6932902238853497E-3</v>
      </c>
    </row>
    <row r="9712" spans="7:8" x14ac:dyDescent="0.3">
      <c r="G9712">
        <v>9705</v>
      </c>
      <c r="H9712">
        <f t="shared" ca="1" si="236"/>
        <v>-4.2082491205203278E-2</v>
      </c>
    </row>
    <row r="9713" spans="7:8" x14ac:dyDescent="0.3">
      <c r="G9713">
        <v>9706</v>
      </c>
      <c r="H9713">
        <f t="shared" ca="1" si="236"/>
        <v>-2.3390771894122079E-4</v>
      </c>
    </row>
    <row r="9714" spans="7:8" x14ac:dyDescent="0.3">
      <c r="G9714">
        <v>9707</v>
      </c>
      <c r="H9714">
        <f t="shared" ca="1" si="236"/>
        <v>4.834468131184444E-2</v>
      </c>
    </row>
    <row r="9715" spans="7:8" x14ac:dyDescent="0.3">
      <c r="G9715">
        <v>9708</v>
      </c>
      <c r="H9715">
        <f t="shared" ca="1" si="236"/>
        <v>2.3578530212029623E-2</v>
      </c>
    </row>
    <row r="9716" spans="7:8" x14ac:dyDescent="0.3">
      <c r="G9716">
        <v>9709</v>
      </c>
      <c r="H9716">
        <f t="shared" ca="1" si="236"/>
        <v>-2.5739984533859873E-2</v>
      </c>
    </row>
    <row r="9717" spans="7:8" x14ac:dyDescent="0.3">
      <c r="G9717">
        <v>9710</v>
      </c>
      <c r="H9717">
        <f t="shared" ca="1" si="236"/>
        <v>-2.1045954489160936E-2</v>
      </c>
    </row>
    <row r="9718" spans="7:8" x14ac:dyDescent="0.3">
      <c r="G9718">
        <v>9711</v>
      </c>
      <c r="H9718">
        <f t="shared" ca="1" si="236"/>
        <v>2.1720401296356041E-2</v>
      </c>
    </row>
    <row r="9719" spans="7:8" x14ac:dyDescent="0.3">
      <c r="G9719">
        <v>9712</v>
      </c>
      <c r="H9719">
        <f t="shared" ca="1" si="236"/>
        <v>-1.7374554862889011E-2</v>
      </c>
    </row>
    <row r="9720" spans="7:8" x14ac:dyDescent="0.3">
      <c r="G9720">
        <v>9713</v>
      </c>
      <c r="H9720">
        <f t="shared" ca="1" si="236"/>
        <v>3.9693787238934429E-2</v>
      </c>
    </row>
    <row r="9721" spans="7:8" x14ac:dyDescent="0.3">
      <c r="G9721">
        <v>9714</v>
      </c>
      <c r="H9721">
        <f t="shared" ca="1" si="236"/>
        <v>-7.595495830697724E-3</v>
      </c>
    </row>
    <row r="9722" spans="7:8" x14ac:dyDescent="0.3">
      <c r="G9722">
        <v>9715</v>
      </c>
      <c r="H9722">
        <f t="shared" ca="1" si="236"/>
        <v>-9.2844921295601388E-3</v>
      </c>
    </row>
    <row r="9723" spans="7:8" x14ac:dyDescent="0.3">
      <c r="G9723">
        <v>9716</v>
      </c>
      <c r="H9723">
        <f t="shared" ca="1" si="236"/>
        <v>2.5486805860032907E-2</v>
      </c>
    </row>
    <row r="9724" spans="7:8" x14ac:dyDescent="0.3">
      <c r="G9724">
        <v>9717</v>
      </c>
      <c r="H9724">
        <f t="shared" ca="1" si="236"/>
        <v>-8.283758837311821E-4</v>
      </c>
    </row>
    <row r="9725" spans="7:8" x14ac:dyDescent="0.3">
      <c r="G9725">
        <v>9718</v>
      </c>
      <c r="H9725">
        <f t="shared" ca="1" si="236"/>
        <v>-1.8196941529635011E-2</v>
      </c>
    </row>
    <row r="9726" spans="7:8" x14ac:dyDescent="0.3">
      <c r="G9726">
        <v>9719</v>
      </c>
      <c r="H9726">
        <f t="shared" ca="1" si="236"/>
        <v>1.2390648283644157E-2</v>
      </c>
    </row>
    <row r="9727" spans="7:8" x14ac:dyDescent="0.3">
      <c r="G9727">
        <v>9720</v>
      </c>
      <c r="H9727">
        <f t="shared" ca="1" si="236"/>
        <v>-1.7353678323529118E-2</v>
      </c>
    </row>
    <row r="9728" spans="7:8" x14ac:dyDescent="0.3">
      <c r="G9728">
        <v>9721</v>
      </c>
      <c r="H9728">
        <f t="shared" ca="1" si="236"/>
        <v>1.4214419706056233E-2</v>
      </c>
    </row>
    <row r="9729" spans="7:8" x14ac:dyDescent="0.3">
      <c r="G9729">
        <v>9722</v>
      </c>
      <c r="H9729">
        <f t="shared" ca="1" si="236"/>
        <v>5.2547380501174572E-3</v>
      </c>
    </row>
    <row r="9730" spans="7:8" x14ac:dyDescent="0.3">
      <c r="G9730">
        <v>9723</v>
      </c>
      <c r="H9730">
        <f t="shared" ca="1" si="236"/>
        <v>2.1745879743667429E-2</v>
      </c>
    </row>
    <row r="9731" spans="7:8" x14ac:dyDescent="0.3">
      <c r="G9731">
        <v>9724</v>
      </c>
      <c r="H9731">
        <f t="shared" ca="1" si="236"/>
        <v>3.5267700224747012E-2</v>
      </c>
    </row>
    <row r="9732" spans="7:8" x14ac:dyDescent="0.3">
      <c r="G9732">
        <v>9725</v>
      </c>
      <c r="H9732">
        <f t="shared" ca="1" si="236"/>
        <v>4.0225345119001159E-2</v>
      </c>
    </row>
    <row r="9733" spans="7:8" x14ac:dyDescent="0.3">
      <c r="G9733">
        <v>9726</v>
      </c>
      <c r="H9733">
        <f t="shared" ca="1" si="236"/>
        <v>2.3785605941632849E-2</v>
      </c>
    </row>
    <row r="9734" spans="7:8" x14ac:dyDescent="0.3">
      <c r="G9734">
        <v>9727</v>
      </c>
      <c r="H9734">
        <f t="shared" ca="1" si="236"/>
        <v>-1.0140714863673152E-2</v>
      </c>
    </row>
    <row r="9735" spans="7:8" x14ac:dyDescent="0.3">
      <c r="G9735">
        <v>9728</v>
      </c>
      <c r="H9735">
        <f t="shared" ca="1" si="236"/>
        <v>6.7698255292888291E-3</v>
      </c>
    </row>
    <row r="9736" spans="7:8" x14ac:dyDescent="0.3">
      <c r="G9736">
        <v>9729</v>
      </c>
      <c r="H9736">
        <f t="shared" ca="1" si="236"/>
        <v>2.7687685684568565E-2</v>
      </c>
    </row>
    <row r="9737" spans="7:8" x14ac:dyDescent="0.3">
      <c r="G9737">
        <v>9730</v>
      </c>
      <c r="H9737">
        <f t="shared" ref="H9737:H9800" ca="1" si="237">_xlfn.NORM.INV(RAND(),N$10,N$11)</f>
        <v>2.3237202414026483E-3</v>
      </c>
    </row>
    <row r="9738" spans="7:8" x14ac:dyDescent="0.3">
      <c r="G9738">
        <v>9731</v>
      </c>
      <c r="H9738">
        <f t="shared" ca="1" si="237"/>
        <v>-1.6700156924271424E-2</v>
      </c>
    </row>
    <row r="9739" spans="7:8" x14ac:dyDescent="0.3">
      <c r="G9739">
        <v>9732</v>
      </c>
      <c r="H9739">
        <f t="shared" ca="1" si="237"/>
        <v>2.1555530858361972E-2</v>
      </c>
    </row>
    <row r="9740" spans="7:8" x14ac:dyDescent="0.3">
      <c r="G9740">
        <v>9733</v>
      </c>
      <c r="H9740">
        <f t="shared" ca="1" si="237"/>
        <v>3.089004503572735E-3</v>
      </c>
    </row>
    <row r="9741" spans="7:8" x14ac:dyDescent="0.3">
      <c r="G9741">
        <v>9734</v>
      </c>
      <c r="H9741">
        <f t="shared" ca="1" si="237"/>
        <v>-2.6325438881881491E-2</v>
      </c>
    </row>
    <row r="9742" spans="7:8" x14ac:dyDescent="0.3">
      <c r="G9742">
        <v>9735</v>
      </c>
      <c r="H9742">
        <f t="shared" ca="1" si="237"/>
        <v>3.0467313516566293E-2</v>
      </c>
    </row>
    <row r="9743" spans="7:8" x14ac:dyDescent="0.3">
      <c r="G9743">
        <v>9736</v>
      </c>
      <c r="H9743">
        <f t="shared" ca="1" si="237"/>
        <v>3.2995479388368026E-2</v>
      </c>
    </row>
    <row r="9744" spans="7:8" x14ac:dyDescent="0.3">
      <c r="G9744">
        <v>9737</v>
      </c>
      <c r="H9744">
        <f t="shared" ca="1" si="237"/>
        <v>1.2467002171477976E-2</v>
      </c>
    </row>
    <row r="9745" spans="7:8" x14ac:dyDescent="0.3">
      <c r="G9745">
        <v>9738</v>
      </c>
      <c r="H9745">
        <f t="shared" ca="1" si="237"/>
        <v>2.9529145908418979E-2</v>
      </c>
    </row>
    <row r="9746" spans="7:8" x14ac:dyDescent="0.3">
      <c r="G9746">
        <v>9739</v>
      </c>
      <c r="H9746">
        <f t="shared" ca="1" si="237"/>
        <v>3.5110709506217551E-2</v>
      </c>
    </row>
    <row r="9747" spans="7:8" x14ac:dyDescent="0.3">
      <c r="G9747">
        <v>9740</v>
      </c>
      <c r="H9747">
        <f t="shared" ca="1" si="237"/>
        <v>1.2811897936501906E-2</v>
      </c>
    </row>
    <row r="9748" spans="7:8" x14ac:dyDescent="0.3">
      <c r="G9748">
        <v>9741</v>
      </c>
      <c r="H9748">
        <f t="shared" ca="1" si="237"/>
        <v>-3.8488834928219105E-2</v>
      </c>
    </row>
    <row r="9749" spans="7:8" x14ac:dyDescent="0.3">
      <c r="G9749">
        <v>9742</v>
      </c>
      <c r="H9749">
        <f t="shared" ca="1" si="237"/>
        <v>8.5768730219749276E-3</v>
      </c>
    </row>
    <row r="9750" spans="7:8" x14ac:dyDescent="0.3">
      <c r="G9750">
        <v>9743</v>
      </c>
      <c r="H9750">
        <f t="shared" ca="1" si="237"/>
        <v>-5.5148612074092385E-3</v>
      </c>
    </row>
    <row r="9751" spans="7:8" x14ac:dyDescent="0.3">
      <c r="G9751">
        <v>9744</v>
      </c>
      <c r="H9751">
        <f t="shared" ca="1" si="237"/>
        <v>1.1281597259200433E-2</v>
      </c>
    </row>
    <row r="9752" spans="7:8" x14ac:dyDescent="0.3">
      <c r="G9752">
        <v>9745</v>
      </c>
      <c r="H9752">
        <f t="shared" ca="1" si="237"/>
        <v>3.7732469217102924E-2</v>
      </c>
    </row>
    <row r="9753" spans="7:8" x14ac:dyDescent="0.3">
      <c r="G9753">
        <v>9746</v>
      </c>
      <c r="H9753">
        <f t="shared" ca="1" si="237"/>
        <v>2.4557954797285418E-2</v>
      </c>
    </row>
    <row r="9754" spans="7:8" x14ac:dyDescent="0.3">
      <c r="G9754">
        <v>9747</v>
      </c>
      <c r="H9754">
        <f t="shared" ca="1" si="237"/>
        <v>7.0459949851206351E-3</v>
      </c>
    </row>
    <row r="9755" spans="7:8" x14ac:dyDescent="0.3">
      <c r="G9755">
        <v>9748</v>
      </c>
      <c r="H9755">
        <f t="shared" ca="1" si="237"/>
        <v>1.434906156376534E-3</v>
      </c>
    </row>
    <row r="9756" spans="7:8" x14ac:dyDescent="0.3">
      <c r="G9756">
        <v>9749</v>
      </c>
      <c r="H9756">
        <f t="shared" ca="1" si="237"/>
        <v>-1.5202095282416051E-2</v>
      </c>
    </row>
    <row r="9757" spans="7:8" x14ac:dyDescent="0.3">
      <c r="G9757">
        <v>9750</v>
      </c>
      <c r="H9757">
        <f t="shared" ca="1" si="237"/>
        <v>-8.8229266700490215E-3</v>
      </c>
    </row>
    <row r="9758" spans="7:8" x14ac:dyDescent="0.3">
      <c r="G9758">
        <v>9751</v>
      </c>
      <c r="H9758">
        <f t="shared" ca="1" si="237"/>
        <v>2.5566139508718496E-2</v>
      </c>
    </row>
    <row r="9759" spans="7:8" x14ac:dyDescent="0.3">
      <c r="G9759">
        <v>9752</v>
      </c>
      <c r="H9759">
        <f t="shared" ca="1" si="237"/>
        <v>-1.8979958100059972E-2</v>
      </c>
    </row>
    <row r="9760" spans="7:8" x14ac:dyDescent="0.3">
      <c r="G9760">
        <v>9753</v>
      </c>
      <c r="H9760">
        <f t="shared" ca="1" si="237"/>
        <v>-2.7676842618817993E-2</v>
      </c>
    </row>
    <row r="9761" spans="7:8" x14ac:dyDescent="0.3">
      <c r="G9761">
        <v>9754</v>
      </c>
      <c r="H9761">
        <f t="shared" ca="1" si="237"/>
        <v>-1.0069658797077052E-2</v>
      </c>
    </row>
    <row r="9762" spans="7:8" x14ac:dyDescent="0.3">
      <c r="G9762">
        <v>9755</v>
      </c>
      <c r="H9762">
        <f t="shared" ca="1" si="237"/>
        <v>2.8223254016883324E-2</v>
      </c>
    </row>
    <row r="9763" spans="7:8" x14ac:dyDescent="0.3">
      <c r="G9763">
        <v>9756</v>
      </c>
      <c r="H9763">
        <f t="shared" ca="1" si="237"/>
        <v>-3.3614046300306809E-2</v>
      </c>
    </row>
    <row r="9764" spans="7:8" x14ac:dyDescent="0.3">
      <c r="G9764">
        <v>9757</v>
      </c>
      <c r="H9764">
        <f t="shared" ca="1" si="237"/>
        <v>4.7828070842267367E-3</v>
      </c>
    </row>
    <row r="9765" spans="7:8" x14ac:dyDescent="0.3">
      <c r="G9765">
        <v>9758</v>
      </c>
      <c r="H9765">
        <f t="shared" ca="1" si="237"/>
        <v>1.2551406280122628E-2</v>
      </c>
    </row>
    <row r="9766" spans="7:8" x14ac:dyDescent="0.3">
      <c r="G9766">
        <v>9759</v>
      </c>
      <c r="H9766">
        <f t="shared" ca="1" si="237"/>
        <v>7.9246087247668087E-3</v>
      </c>
    </row>
    <row r="9767" spans="7:8" x14ac:dyDescent="0.3">
      <c r="G9767">
        <v>9760</v>
      </c>
      <c r="H9767">
        <f t="shared" ca="1" si="237"/>
        <v>2.0640915410245982E-2</v>
      </c>
    </row>
    <row r="9768" spans="7:8" x14ac:dyDescent="0.3">
      <c r="G9768">
        <v>9761</v>
      </c>
      <c r="H9768">
        <f t="shared" ca="1" si="237"/>
        <v>2.8728568272685759E-2</v>
      </c>
    </row>
    <row r="9769" spans="7:8" x14ac:dyDescent="0.3">
      <c r="G9769">
        <v>9762</v>
      </c>
      <c r="H9769">
        <f t="shared" ca="1" si="237"/>
        <v>2.5186373839805064E-2</v>
      </c>
    </row>
    <row r="9770" spans="7:8" x14ac:dyDescent="0.3">
      <c r="G9770">
        <v>9763</v>
      </c>
      <c r="H9770">
        <f t="shared" ca="1" si="237"/>
        <v>-5.4400501610665779E-2</v>
      </c>
    </row>
    <row r="9771" spans="7:8" x14ac:dyDescent="0.3">
      <c r="G9771">
        <v>9764</v>
      </c>
      <c r="H9771">
        <f t="shared" ca="1" si="237"/>
        <v>2.9500425426014962E-3</v>
      </c>
    </row>
    <row r="9772" spans="7:8" x14ac:dyDescent="0.3">
      <c r="G9772">
        <v>9765</v>
      </c>
      <c r="H9772">
        <f t="shared" ca="1" si="237"/>
        <v>1.1145115898734001E-2</v>
      </c>
    </row>
    <row r="9773" spans="7:8" x14ac:dyDescent="0.3">
      <c r="G9773">
        <v>9766</v>
      </c>
      <c r="H9773">
        <f t="shared" ca="1" si="237"/>
        <v>2.2479327315826133E-2</v>
      </c>
    </row>
    <row r="9774" spans="7:8" x14ac:dyDescent="0.3">
      <c r="G9774">
        <v>9767</v>
      </c>
      <c r="H9774">
        <f t="shared" ca="1" si="237"/>
        <v>4.588397764917615E-2</v>
      </c>
    </row>
    <row r="9775" spans="7:8" x14ac:dyDescent="0.3">
      <c r="G9775">
        <v>9768</v>
      </c>
      <c r="H9775">
        <f t="shared" ca="1" si="237"/>
        <v>-6.2154240197714759E-3</v>
      </c>
    </row>
    <row r="9776" spans="7:8" x14ac:dyDescent="0.3">
      <c r="G9776">
        <v>9769</v>
      </c>
      <c r="H9776">
        <f t="shared" ca="1" si="237"/>
        <v>-2.8401805954514597E-4</v>
      </c>
    </row>
    <row r="9777" spans="7:8" x14ac:dyDescent="0.3">
      <c r="G9777">
        <v>9770</v>
      </c>
      <c r="H9777">
        <f t="shared" ca="1" si="237"/>
        <v>1.0368658362299533E-2</v>
      </c>
    </row>
    <row r="9778" spans="7:8" x14ac:dyDescent="0.3">
      <c r="G9778">
        <v>9771</v>
      </c>
      <c r="H9778">
        <f t="shared" ca="1" si="237"/>
        <v>-2.8290476995619353E-2</v>
      </c>
    </row>
    <row r="9779" spans="7:8" x14ac:dyDescent="0.3">
      <c r="G9779">
        <v>9772</v>
      </c>
      <c r="H9779">
        <f t="shared" ca="1" si="237"/>
        <v>-6.0375420249397425E-4</v>
      </c>
    </row>
    <row r="9780" spans="7:8" x14ac:dyDescent="0.3">
      <c r="G9780">
        <v>9773</v>
      </c>
      <c r="H9780">
        <f t="shared" ca="1" si="237"/>
        <v>1.2286370761810068E-2</v>
      </c>
    </row>
    <row r="9781" spans="7:8" x14ac:dyDescent="0.3">
      <c r="G9781">
        <v>9774</v>
      </c>
      <c r="H9781">
        <f t="shared" ca="1" si="237"/>
        <v>-2.9799669633735704E-2</v>
      </c>
    </row>
    <row r="9782" spans="7:8" x14ac:dyDescent="0.3">
      <c r="G9782">
        <v>9775</v>
      </c>
      <c r="H9782">
        <f t="shared" ca="1" si="237"/>
        <v>-1.8759823314245305E-2</v>
      </c>
    </row>
    <row r="9783" spans="7:8" x14ac:dyDescent="0.3">
      <c r="G9783">
        <v>9776</v>
      </c>
      <c r="H9783">
        <f t="shared" ca="1" si="237"/>
        <v>-4.2848856354368598E-3</v>
      </c>
    </row>
    <row r="9784" spans="7:8" x14ac:dyDescent="0.3">
      <c r="G9784">
        <v>9777</v>
      </c>
      <c r="H9784">
        <f t="shared" ca="1" si="237"/>
        <v>-3.8127062021859016E-3</v>
      </c>
    </row>
    <row r="9785" spans="7:8" x14ac:dyDescent="0.3">
      <c r="G9785">
        <v>9778</v>
      </c>
      <c r="H9785">
        <f t="shared" ca="1" si="237"/>
        <v>-4.3629156937172058E-2</v>
      </c>
    </row>
    <row r="9786" spans="7:8" x14ac:dyDescent="0.3">
      <c r="G9786">
        <v>9779</v>
      </c>
      <c r="H9786">
        <f t="shared" ca="1" si="237"/>
        <v>6.9318725421544963E-2</v>
      </c>
    </row>
    <row r="9787" spans="7:8" x14ac:dyDescent="0.3">
      <c r="G9787">
        <v>9780</v>
      </c>
      <c r="H9787">
        <f t="shared" ca="1" si="237"/>
        <v>1.7755328265361917E-2</v>
      </c>
    </row>
    <row r="9788" spans="7:8" x14ac:dyDescent="0.3">
      <c r="G9788">
        <v>9781</v>
      </c>
      <c r="H9788">
        <f t="shared" ca="1" si="237"/>
        <v>3.1618563184385171E-3</v>
      </c>
    </row>
    <row r="9789" spans="7:8" x14ac:dyDescent="0.3">
      <c r="G9789">
        <v>9782</v>
      </c>
      <c r="H9789">
        <f t="shared" ca="1" si="237"/>
        <v>7.6228447162745355E-3</v>
      </c>
    </row>
    <row r="9790" spans="7:8" x14ac:dyDescent="0.3">
      <c r="G9790">
        <v>9783</v>
      </c>
      <c r="H9790">
        <f t="shared" ca="1" si="237"/>
        <v>1.9757408918258414E-2</v>
      </c>
    </row>
    <row r="9791" spans="7:8" x14ac:dyDescent="0.3">
      <c r="G9791">
        <v>9784</v>
      </c>
      <c r="H9791">
        <f t="shared" ca="1" si="237"/>
        <v>1.0054586525686783E-2</v>
      </c>
    </row>
    <row r="9792" spans="7:8" x14ac:dyDescent="0.3">
      <c r="G9792">
        <v>9785</v>
      </c>
      <c r="H9792">
        <f t="shared" ca="1" si="237"/>
        <v>-3.4634140164403211E-3</v>
      </c>
    </row>
    <row r="9793" spans="7:8" x14ac:dyDescent="0.3">
      <c r="G9793">
        <v>9786</v>
      </c>
      <c r="H9793">
        <f t="shared" ca="1" si="237"/>
        <v>2.9265239761612539E-2</v>
      </c>
    </row>
    <row r="9794" spans="7:8" x14ac:dyDescent="0.3">
      <c r="G9794">
        <v>9787</v>
      </c>
      <c r="H9794">
        <f t="shared" ca="1" si="237"/>
        <v>-1.7225847621987887E-2</v>
      </c>
    </row>
    <row r="9795" spans="7:8" x14ac:dyDescent="0.3">
      <c r="G9795">
        <v>9788</v>
      </c>
      <c r="H9795">
        <f t="shared" ca="1" si="237"/>
        <v>2.794306029864152E-2</v>
      </c>
    </row>
    <row r="9796" spans="7:8" x14ac:dyDescent="0.3">
      <c r="G9796">
        <v>9789</v>
      </c>
      <c r="H9796">
        <f t="shared" ca="1" si="237"/>
        <v>1.0777870039255229E-2</v>
      </c>
    </row>
    <row r="9797" spans="7:8" x14ac:dyDescent="0.3">
      <c r="G9797">
        <v>9790</v>
      </c>
      <c r="H9797">
        <f t="shared" ca="1" si="237"/>
        <v>2.9537847646130024E-3</v>
      </c>
    </row>
    <row r="9798" spans="7:8" x14ac:dyDescent="0.3">
      <c r="G9798">
        <v>9791</v>
      </c>
      <c r="H9798">
        <f t="shared" ca="1" si="237"/>
        <v>5.0677554053681406E-2</v>
      </c>
    </row>
    <row r="9799" spans="7:8" x14ac:dyDescent="0.3">
      <c r="G9799">
        <v>9792</v>
      </c>
      <c r="H9799">
        <f t="shared" ca="1" si="237"/>
        <v>1.0563877993960216E-2</v>
      </c>
    </row>
    <row r="9800" spans="7:8" x14ac:dyDescent="0.3">
      <c r="G9800">
        <v>9793</v>
      </c>
      <c r="H9800">
        <f t="shared" ca="1" si="237"/>
        <v>-2.9091572309088636E-2</v>
      </c>
    </row>
    <row r="9801" spans="7:8" x14ac:dyDescent="0.3">
      <c r="G9801">
        <v>9794</v>
      </c>
      <c r="H9801">
        <f t="shared" ref="H9801:H9864" ca="1" si="238">_xlfn.NORM.INV(RAND(),N$10,N$11)</f>
        <v>-2.4462394839093092E-2</v>
      </c>
    </row>
    <row r="9802" spans="7:8" x14ac:dyDescent="0.3">
      <c r="G9802">
        <v>9795</v>
      </c>
      <c r="H9802">
        <f t="shared" ca="1" si="238"/>
        <v>-4.2979720654942828E-2</v>
      </c>
    </row>
    <row r="9803" spans="7:8" x14ac:dyDescent="0.3">
      <c r="G9803">
        <v>9796</v>
      </c>
      <c r="H9803">
        <f t="shared" ca="1" si="238"/>
        <v>-4.7847665638818364E-3</v>
      </c>
    </row>
    <row r="9804" spans="7:8" x14ac:dyDescent="0.3">
      <c r="G9804">
        <v>9797</v>
      </c>
      <c r="H9804">
        <f t="shared" ca="1" si="238"/>
        <v>1.2747538756930524E-3</v>
      </c>
    </row>
    <row r="9805" spans="7:8" x14ac:dyDescent="0.3">
      <c r="G9805">
        <v>9798</v>
      </c>
      <c r="H9805">
        <f t="shared" ca="1" si="238"/>
        <v>-6.2018666691799791E-2</v>
      </c>
    </row>
    <row r="9806" spans="7:8" x14ac:dyDescent="0.3">
      <c r="G9806">
        <v>9799</v>
      </c>
      <c r="H9806">
        <f t="shared" ca="1" si="238"/>
        <v>1.6254421981956507E-2</v>
      </c>
    </row>
    <row r="9807" spans="7:8" x14ac:dyDescent="0.3">
      <c r="G9807">
        <v>9800</v>
      </c>
      <c r="H9807">
        <f t="shared" ca="1" si="238"/>
        <v>6.985919112597337E-3</v>
      </c>
    </row>
    <row r="9808" spans="7:8" x14ac:dyDescent="0.3">
      <c r="G9808">
        <v>9801</v>
      </c>
      <c r="H9808">
        <f t="shared" ca="1" si="238"/>
        <v>-3.0242162880479252E-2</v>
      </c>
    </row>
    <row r="9809" spans="7:8" x14ac:dyDescent="0.3">
      <c r="G9809">
        <v>9802</v>
      </c>
      <c r="H9809">
        <f t="shared" ca="1" si="238"/>
        <v>-3.2709565199311688E-2</v>
      </c>
    </row>
    <row r="9810" spans="7:8" x14ac:dyDescent="0.3">
      <c r="G9810">
        <v>9803</v>
      </c>
      <c r="H9810">
        <f t="shared" ca="1" si="238"/>
        <v>1.6613274696312803E-2</v>
      </c>
    </row>
    <row r="9811" spans="7:8" x14ac:dyDescent="0.3">
      <c r="G9811">
        <v>9804</v>
      </c>
      <c r="H9811">
        <f t="shared" ca="1" si="238"/>
        <v>-3.5836058953993812E-2</v>
      </c>
    </row>
    <row r="9812" spans="7:8" x14ac:dyDescent="0.3">
      <c r="G9812">
        <v>9805</v>
      </c>
      <c r="H9812">
        <f t="shared" ca="1" si="238"/>
        <v>8.1142861114790847E-3</v>
      </c>
    </row>
    <row r="9813" spans="7:8" x14ac:dyDescent="0.3">
      <c r="G9813">
        <v>9806</v>
      </c>
      <c r="H9813">
        <f t="shared" ca="1" si="238"/>
        <v>-2.637969862421748E-2</v>
      </c>
    </row>
    <row r="9814" spans="7:8" x14ac:dyDescent="0.3">
      <c r="G9814">
        <v>9807</v>
      </c>
      <c r="H9814">
        <f t="shared" ca="1" si="238"/>
        <v>2.4824121748202926E-3</v>
      </c>
    </row>
    <row r="9815" spans="7:8" x14ac:dyDescent="0.3">
      <c r="G9815">
        <v>9808</v>
      </c>
      <c r="H9815">
        <f t="shared" ca="1" si="238"/>
        <v>7.7408762050725265E-3</v>
      </c>
    </row>
    <row r="9816" spans="7:8" x14ac:dyDescent="0.3">
      <c r="G9816">
        <v>9809</v>
      </c>
      <c r="H9816">
        <f t="shared" ca="1" si="238"/>
        <v>-7.7174106642291249E-3</v>
      </c>
    </row>
    <row r="9817" spans="7:8" x14ac:dyDescent="0.3">
      <c r="G9817">
        <v>9810</v>
      </c>
      <c r="H9817">
        <f t="shared" ca="1" si="238"/>
        <v>3.3112632266773093E-2</v>
      </c>
    </row>
    <row r="9818" spans="7:8" x14ac:dyDescent="0.3">
      <c r="G9818">
        <v>9811</v>
      </c>
      <c r="H9818">
        <f t="shared" ca="1" si="238"/>
        <v>5.0863353168193511E-3</v>
      </c>
    </row>
    <row r="9819" spans="7:8" x14ac:dyDescent="0.3">
      <c r="G9819">
        <v>9812</v>
      </c>
      <c r="H9819">
        <f t="shared" ca="1" si="238"/>
        <v>-2.834630609115988E-2</v>
      </c>
    </row>
    <row r="9820" spans="7:8" x14ac:dyDescent="0.3">
      <c r="G9820">
        <v>9813</v>
      </c>
      <c r="H9820">
        <f t="shared" ca="1" si="238"/>
        <v>4.5434677019814615E-3</v>
      </c>
    </row>
    <row r="9821" spans="7:8" x14ac:dyDescent="0.3">
      <c r="G9821">
        <v>9814</v>
      </c>
      <c r="H9821">
        <f t="shared" ca="1" si="238"/>
        <v>2.648269589744669E-2</v>
      </c>
    </row>
    <row r="9822" spans="7:8" x14ac:dyDescent="0.3">
      <c r="G9822">
        <v>9815</v>
      </c>
      <c r="H9822">
        <f t="shared" ca="1" si="238"/>
        <v>2.5405100500934235E-3</v>
      </c>
    </row>
    <row r="9823" spans="7:8" x14ac:dyDescent="0.3">
      <c r="G9823">
        <v>9816</v>
      </c>
      <c r="H9823">
        <f t="shared" ca="1" si="238"/>
        <v>-1.0346444426739689E-2</v>
      </c>
    </row>
    <row r="9824" spans="7:8" x14ac:dyDescent="0.3">
      <c r="G9824">
        <v>9817</v>
      </c>
      <c r="H9824">
        <f t="shared" ca="1" si="238"/>
        <v>-1.4293514770884558E-2</v>
      </c>
    </row>
    <row r="9825" spans="7:8" x14ac:dyDescent="0.3">
      <c r="G9825">
        <v>9818</v>
      </c>
      <c r="H9825">
        <f t="shared" ca="1" si="238"/>
        <v>-2.678547686528868E-2</v>
      </c>
    </row>
    <row r="9826" spans="7:8" x14ac:dyDescent="0.3">
      <c r="G9826">
        <v>9819</v>
      </c>
      <c r="H9826">
        <f t="shared" ca="1" si="238"/>
        <v>-4.1591552030774068E-3</v>
      </c>
    </row>
    <row r="9827" spans="7:8" x14ac:dyDescent="0.3">
      <c r="G9827">
        <v>9820</v>
      </c>
      <c r="H9827">
        <f t="shared" ca="1" si="238"/>
        <v>2.4544513282088967E-2</v>
      </c>
    </row>
    <row r="9828" spans="7:8" x14ac:dyDescent="0.3">
      <c r="G9828">
        <v>9821</v>
      </c>
      <c r="H9828">
        <f t="shared" ca="1" si="238"/>
        <v>-3.8169286296547048E-2</v>
      </c>
    </row>
    <row r="9829" spans="7:8" x14ac:dyDescent="0.3">
      <c r="G9829">
        <v>9822</v>
      </c>
      <c r="H9829">
        <f t="shared" ca="1" si="238"/>
        <v>-2.8121621343283471E-2</v>
      </c>
    </row>
    <row r="9830" spans="7:8" x14ac:dyDescent="0.3">
      <c r="G9830">
        <v>9823</v>
      </c>
      <c r="H9830">
        <f t="shared" ca="1" si="238"/>
        <v>-1.7921733010470776E-2</v>
      </c>
    </row>
    <row r="9831" spans="7:8" x14ac:dyDescent="0.3">
      <c r="G9831">
        <v>9824</v>
      </c>
      <c r="H9831">
        <f t="shared" ca="1" si="238"/>
        <v>-2.3113074342512524E-3</v>
      </c>
    </row>
    <row r="9832" spans="7:8" x14ac:dyDescent="0.3">
      <c r="G9832">
        <v>9825</v>
      </c>
      <c r="H9832">
        <f t="shared" ca="1" si="238"/>
        <v>2.8349312873092707E-2</v>
      </c>
    </row>
    <row r="9833" spans="7:8" x14ac:dyDescent="0.3">
      <c r="G9833">
        <v>9826</v>
      </c>
      <c r="H9833">
        <f t="shared" ca="1" si="238"/>
        <v>-1.0727787652610937E-2</v>
      </c>
    </row>
    <row r="9834" spans="7:8" x14ac:dyDescent="0.3">
      <c r="G9834">
        <v>9827</v>
      </c>
      <c r="H9834">
        <f t="shared" ca="1" si="238"/>
        <v>3.4586712263848206E-2</v>
      </c>
    </row>
    <row r="9835" spans="7:8" x14ac:dyDescent="0.3">
      <c r="G9835">
        <v>9828</v>
      </c>
      <c r="H9835">
        <f t="shared" ca="1" si="238"/>
        <v>3.1388489757043303E-3</v>
      </c>
    </row>
    <row r="9836" spans="7:8" x14ac:dyDescent="0.3">
      <c r="G9836">
        <v>9829</v>
      </c>
      <c r="H9836">
        <f t="shared" ca="1" si="238"/>
        <v>3.1483064524032225E-3</v>
      </c>
    </row>
    <row r="9837" spans="7:8" x14ac:dyDescent="0.3">
      <c r="G9837">
        <v>9830</v>
      </c>
      <c r="H9837">
        <f t="shared" ca="1" si="238"/>
        <v>1.364509649943112E-2</v>
      </c>
    </row>
    <row r="9838" spans="7:8" x14ac:dyDescent="0.3">
      <c r="G9838">
        <v>9831</v>
      </c>
      <c r="H9838">
        <f t="shared" ca="1" si="238"/>
        <v>-2.0279566573886996E-2</v>
      </c>
    </row>
    <row r="9839" spans="7:8" x14ac:dyDescent="0.3">
      <c r="G9839">
        <v>9832</v>
      </c>
      <c r="H9839">
        <f t="shared" ca="1" si="238"/>
        <v>-1.1049762305331636E-2</v>
      </c>
    </row>
    <row r="9840" spans="7:8" x14ac:dyDescent="0.3">
      <c r="G9840">
        <v>9833</v>
      </c>
      <c r="H9840">
        <f t="shared" ca="1" si="238"/>
        <v>9.7444330783699358E-3</v>
      </c>
    </row>
    <row r="9841" spans="7:8" x14ac:dyDescent="0.3">
      <c r="G9841">
        <v>9834</v>
      </c>
      <c r="H9841">
        <f t="shared" ca="1" si="238"/>
        <v>-2.8756806654492196E-2</v>
      </c>
    </row>
    <row r="9842" spans="7:8" x14ac:dyDescent="0.3">
      <c r="G9842">
        <v>9835</v>
      </c>
      <c r="H9842">
        <f t="shared" ca="1" si="238"/>
        <v>-1.8408048057259197E-2</v>
      </c>
    </row>
    <row r="9843" spans="7:8" x14ac:dyDescent="0.3">
      <c r="G9843">
        <v>9836</v>
      </c>
      <c r="H9843">
        <f t="shared" ca="1" si="238"/>
        <v>-6.6385048103632322E-3</v>
      </c>
    </row>
    <row r="9844" spans="7:8" x14ac:dyDescent="0.3">
      <c r="G9844">
        <v>9837</v>
      </c>
      <c r="H9844">
        <f t="shared" ca="1" si="238"/>
        <v>-2.1983421820058489E-2</v>
      </c>
    </row>
    <row r="9845" spans="7:8" x14ac:dyDescent="0.3">
      <c r="G9845">
        <v>9838</v>
      </c>
      <c r="H9845">
        <f t="shared" ca="1" si="238"/>
        <v>-1.2461204874638549E-2</v>
      </c>
    </row>
    <row r="9846" spans="7:8" x14ac:dyDescent="0.3">
      <c r="G9846">
        <v>9839</v>
      </c>
      <c r="H9846">
        <f t="shared" ca="1" si="238"/>
        <v>-4.8349067607707248E-2</v>
      </c>
    </row>
    <row r="9847" spans="7:8" x14ac:dyDescent="0.3">
      <c r="G9847">
        <v>9840</v>
      </c>
      <c r="H9847">
        <f t="shared" ca="1" si="238"/>
        <v>2.0700861883867612E-2</v>
      </c>
    </row>
    <row r="9848" spans="7:8" x14ac:dyDescent="0.3">
      <c r="G9848">
        <v>9841</v>
      </c>
      <c r="H9848">
        <f t="shared" ca="1" si="238"/>
        <v>4.7918159425168602E-3</v>
      </c>
    </row>
    <row r="9849" spans="7:8" x14ac:dyDescent="0.3">
      <c r="G9849">
        <v>9842</v>
      </c>
      <c r="H9849">
        <f t="shared" ca="1" si="238"/>
        <v>5.6130584119365806E-2</v>
      </c>
    </row>
    <row r="9850" spans="7:8" x14ac:dyDescent="0.3">
      <c r="G9850">
        <v>9843</v>
      </c>
      <c r="H9850">
        <f t="shared" ca="1" si="238"/>
        <v>2.2610877865247334E-2</v>
      </c>
    </row>
    <row r="9851" spans="7:8" x14ac:dyDescent="0.3">
      <c r="G9851">
        <v>9844</v>
      </c>
      <c r="H9851">
        <f t="shared" ca="1" si="238"/>
        <v>2.8696378977117073E-2</v>
      </c>
    </row>
    <row r="9852" spans="7:8" x14ac:dyDescent="0.3">
      <c r="G9852">
        <v>9845</v>
      </c>
      <c r="H9852">
        <f t="shared" ca="1" si="238"/>
        <v>-5.4635580114779078E-2</v>
      </c>
    </row>
    <row r="9853" spans="7:8" x14ac:dyDescent="0.3">
      <c r="G9853">
        <v>9846</v>
      </c>
      <c r="H9853">
        <f t="shared" ca="1" si="238"/>
        <v>-1.9293986467048545E-2</v>
      </c>
    </row>
    <row r="9854" spans="7:8" x14ac:dyDescent="0.3">
      <c r="G9854">
        <v>9847</v>
      </c>
      <c r="H9854">
        <f t="shared" ca="1" si="238"/>
        <v>-2.6083299381625787E-2</v>
      </c>
    </row>
    <row r="9855" spans="7:8" x14ac:dyDescent="0.3">
      <c r="G9855">
        <v>9848</v>
      </c>
      <c r="H9855">
        <f t="shared" ca="1" si="238"/>
        <v>-1.031142386138454E-2</v>
      </c>
    </row>
    <row r="9856" spans="7:8" x14ac:dyDescent="0.3">
      <c r="G9856">
        <v>9849</v>
      </c>
      <c r="H9856">
        <f t="shared" ca="1" si="238"/>
        <v>8.2794414249660574E-3</v>
      </c>
    </row>
    <row r="9857" spans="7:8" x14ac:dyDescent="0.3">
      <c r="G9857">
        <v>9850</v>
      </c>
      <c r="H9857">
        <f t="shared" ca="1" si="238"/>
        <v>5.9462323949195955E-2</v>
      </c>
    </row>
    <row r="9858" spans="7:8" x14ac:dyDescent="0.3">
      <c r="G9858">
        <v>9851</v>
      </c>
      <c r="H9858">
        <f t="shared" ca="1" si="238"/>
        <v>2.1630984217287572E-2</v>
      </c>
    </row>
    <row r="9859" spans="7:8" x14ac:dyDescent="0.3">
      <c r="G9859">
        <v>9852</v>
      </c>
      <c r="H9859">
        <f t="shared" ca="1" si="238"/>
        <v>-1.017514535095209E-2</v>
      </c>
    </row>
    <row r="9860" spans="7:8" x14ac:dyDescent="0.3">
      <c r="G9860">
        <v>9853</v>
      </c>
      <c r="H9860">
        <f t="shared" ca="1" si="238"/>
        <v>-3.6692946380290662E-3</v>
      </c>
    </row>
    <row r="9861" spans="7:8" x14ac:dyDescent="0.3">
      <c r="G9861">
        <v>9854</v>
      </c>
      <c r="H9861">
        <f t="shared" ca="1" si="238"/>
        <v>-5.1287215759484037E-3</v>
      </c>
    </row>
    <row r="9862" spans="7:8" x14ac:dyDescent="0.3">
      <c r="G9862">
        <v>9855</v>
      </c>
      <c r="H9862">
        <f t="shared" ca="1" si="238"/>
        <v>2.0465263288801577E-2</v>
      </c>
    </row>
    <row r="9863" spans="7:8" x14ac:dyDescent="0.3">
      <c r="G9863">
        <v>9856</v>
      </c>
      <c r="H9863">
        <f t="shared" ca="1" si="238"/>
        <v>-5.691987087514486E-3</v>
      </c>
    </row>
    <row r="9864" spans="7:8" x14ac:dyDescent="0.3">
      <c r="G9864">
        <v>9857</v>
      </c>
      <c r="H9864">
        <f t="shared" ca="1" si="238"/>
        <v>2.6954039359016121E-2</v>
      </c>
    </row>
    <row r="9865" spans="7:8" x14ac:dyDescent="0.3">
      <c r="G9865">
        <v>9858</v>
      </c>
      <c r="H9865">
        <f t="shared" ref="H9865:H9928" ca="1" si="239">_xlfn.NORM.INV(RAND(),N$10,N$11)</f>
        <v>-1.3064782990992761E-2</v>
      </c>
    </row>
    <row r="9866" spans="7:8" x14ac:dyDescent="0.3">
      <c r="G9866">
        <v>9859</v>
      </c>
      <c r="H9866">
        <f t="shared" ca="1" si="239"/>
        <v>2.5462402027320127E-2</v>
      </c>
    </row>
    <row r="9867" spans="7:8" x14ac:dyDescent="0.3">
      <c r="G9867">
        <v>9860</v>
      </c>
      <c r="H9867">
        <f t="shared" ca="1" si="239"/>
        <v>3.021782058952794E-2</v>
      </c>
    </row>
    <row r="9868" spans="7:8" x14ac:dyDescent="0.3">
      <c r="G9868">
        <v>9861</v>
      </c>
      <c r="H9868">
        <f t="shared" ca="1" si="239"/>
        <v>-3.3132711961322281E-3</v>
      </c>
    </row>
    <row r="9869" spans="7:8" x14ac:dyDescent="0.3">
      <c r="G9869">
        <v>9862</v>
      </c>
      <c r="H9869">
        <f t="shared" ca="1" si="239"/>
        <v>-5.1281684165649655E-2</v>
      </c>
    </row>
    <row r="9870" spans="7:8" x14ac:dyDescent="0.3">
      <c r="G9870">
        <v>9863</v>
      </c>
      <c r="H9870">
        <f t="shared" ca="1" si="239"/>
        <v>-1.6681890296141779E-3</v>
      </c>
    </row>
    <row r="9871" spans="7:8" x14ac:dyDescent="0.3">
      <c r="G9871">
        <v>9864</v>
      </c>
      <c r="H9871">
        <f t="shared" ca="1" si="239"/>
        <v>2.3541928677296382E-2</v>
      </c>
    </row>
    <row r="9872" spans="7:8" x14ac:dyDescent="0.3">
      <c r="G9872">
        <v>9865</v>
      </c>
      <c r="H9872">
        <f t="shared" ca="1" si="239"/>
        <v>1.2808865347816222E-3</v>
      </c>
    </row>
    <row r="9873" spans="7:8" x14ac:dyDescent="0.3">
      <c r="G9873">
        <v>9866</v>
      </c>
      <c r="H9873">
        <f t="shared" ca="1" si="239"/>
        <v>3.6266573127890292E-2</v>
      </c>
    </row>
    <row r="9874" spans="7:8" x14ac:dyDescent="0.3">
      <c r="G9874">
        <v>9867</v>
      </c>
      <c r="H9874">
        <f t="shared" ca="1" si="239"/>
        <v>4.685389346562182E-2</v>
      </c>
    </row>
    <row r="9875" spans="7:8" x14ac:dyDescent="0.3">
      <c r="G9875">
        <v>9868</v>
      </c>
      <c r="H9875">
        <f t="shared" ca="1" si="239"/>
        <v>4.2026574517411271E-2</v>
      </c>
    </row>
    <row r="9876" spans="7:8" x14ac:dyDescent="0.3">
      <c r="G9876">
        <v>9869</v>
      </c>
      <c r="H9876">
        <f t="shared" ca="1" si="239"/>
        <v>2.523170508583716E-2</v>
      </c>
    </row>
    <row r="9877" spans="7:8" x14ac:dyDescent="0.3">
      <c r="G9877">
        <v>9870</v>
      </c>
      <c r="H9877">
        <f t="shared" ca="1" si="239"/>
        <v>-3.8182853106504011E-4</v>
      </c>
    </row>
    <row r="9878" spans="7:8" x14ac:dyDescent="0.3">
      <c r="G9878">
        <v>9871</v>
      </c>
      <c r="H9878">
        <f t="shared" ca="1" si="239"/>
        <v>2.7429870630474043E-2</v>
      </c>
    </row>
    <row r="9879" spans="7:8" x14ac:dyDescent="0.3">
      <c r="G9879">
        <v>9872</v>
      </c>
      <c r="H9879">
        <f t="shared" ca="1" si="239"/>
        <v>-1.0374405072410078E-2</v>
      </c>
    </row>
    <row r="9880" spans="7:8" x14ac:dyDescent="0.3">
      <c r="G9880">
        <v>9873</v>
      </c>
      <c r="H9880">
        <f t="shared" ca="1" si="239"/>
        <v>-3.1827760410602798E-2</v>
      </c>
    </row>
    <row r="9881" spans="7:8" x14ac:dyDescent="0.3">
      <c r="G9881">
        <v>9874</v>
      </c>
      <c r="H9881">
        <f t="shared" ca="1" si="239"/>
        <v>4.6673535070900211E-2</v>
      </c>
    </row>
    <row r="9882" spans="7:8" x14ac:dyDescent="0.3">
      <c r="G9882">
        <v>9875</v>
      </c>
      <c r="H9882">
        <f t="shared" ca="1" si="239"/>
        <v>-1.529405240685499E-3</v>
      </c>
    </row>
    <row r="9883" spans="7:8" x14ac:dyDescent="0.3">
      <c r="G9883">
        <v>9876</v>
      </c>
      <c r="H9883">
        <f t="shared" ca="1" si="239"/>
        <v>8.4051991497843155E-3</v>
      </c>
    </row>
    <row r="9884" spans="7:8" x14ac:dyDescent="0.3">
      <c r="G9884">
        <v>9877</v>
      </c>
      <c r="H9884">
        <f t="shared" ca="1" si="239"/>
        <v>-1.802492502195318E-2</v>
      </c>
    </row>
    <row r="9885" spans="7:8" x14ac:dyDescent="0.3">
      <c r="G9885">
        <v>9878</v>
      </c>
      <c r="H9885">
        <f t="shared" ca="1" si="239"/>
        <v>-7.5046962517135172E-3</v>
      </c>
    </row>
    <row r="9886" spans="7:8" x14ac:dyDescent="0.3">
      <c r="G9886">
        <v>9879</v>
      </c>
      <c r="H9886">
        <f t="shared" ca="1" si="239"/>
        <v>1.5600730329753128E-2</v>
      </c>
    </row>
    <row r="9887" spans="7:8" x14ac:dyDescent="0.3">
      <c r="G9887">
        <v>9880</v>
      </c>
      <c r="H9887">
        <f t="shared" ca="1" si="239"/>
        <v>1.8156443859943933E-2</v>
      </c>
    </row>
    <row r="9888" spans="7:8" x14ac:dyDescent="0.3">
      <c r="G9888">
        <v>9881</v>
      </c>
      <c r="H9888">
        <f t="shared" ca="1" si="239"/>
        <v>2.815753194032837E-2</v>
      </c>
    </row>
    <row r="9889" spans="7:8" x14ac:dyDescent="0.3">
      <c r="G9889">
        <v>9882</v>
      </c>
      <c r="H9889">
        <f t="shared" ca="1" si="239"/>
        <v>-4.5236703535463593E-2</v>
      </c>
    </row>
    <row r="9890" spans="7:8" x14ac:dyDescent="0.3">
      <c r="G9890">
        <v>9883</v>
      </c>
      <c r="H9890">
        <f t="shared" ca="1" si="239"/>
        <v>2.54056192658737E-3</v>
      </c>
    </row>
    <row r="9891" spans="7:8" x14ac:dyDescent="0.3">
      <c r="G9891">
        <v>9884</v>
      </c>
      <c r="H9891">
        <f t="shared" ca="1" si="239"/>
        <v>-9.9575318737584731E-4</v>
      </c>
    </row>
    <row r="9892" spans="7:8" x14ac:dyDescent="0.3">
      <c r="G9892">
        <v>9885</v>
      </c>
      <c r="H9892">
        <f t="shared" ca="1" si="239"/>
        <v>2.4918834166438562E-2</v>
      </c>
    </row>
    <row r="9893" spans="7:8" x14ac:dyDescent="0.3">
      <c r="G9893">
        <v>9886</v>
      </c>
      <c r="H9893">
        <f t="shared" ca="1" si="239"/>
        <v>-1.539035950207189E-2</v>
      </c>
    </row>
    <row r="9894" spans="7:8" x14ac:dyDescent="0.3">
      <c r="G9894">
        <v>9887</v>
      </c>
      <c r="H9894">
        <f t="shared" ca="1" si="239"/>
        <v>-1.7645835086884405E-2</v>
      </c>
    </row>
    <row r="9895" spans="7:8" x14ac:dyDescent="0.3">
      <c r="G9895">
        <v>9888</v>
      </c>
      <c r="H9895">
        <f t="shared" ca="1" si="239"/>
        <v>-1.1009574373344783E-2</v>
      </c>
    </row>
    <row r="9896" spans="7:8" x14ac:dyDescent="0.3">
      <c r="G9896">
        <v>9889</v>
      </c>
      <c r="H9896">
        <f t="shared" ca="1" si="239"/>
        <v>-1.5253874754920262E-2</v>
      </c>
    </row>
    <row r="9897" spans="7:8" x14ac:dyDescent="0.3">
      <c r="G9897">
        <v>9890</v>
      </c>
      <c r="H9897">
        <f t="shared" ca="1" si="239"/>
        <v>1.1607864487851657E-2</v>
      </c>
    </row>
    <row r="9898" spans="7:8" x14ac:dyDescent="0.3">
      <c r="G9898">
        <v>9891</v>
      </c>
      <c r="H9898">
        <f t="shared" ca="1" si="239"/>
        <v>4.0284156159836652E-2</v>
      </c>
    </row>
    <row r="9899" spans="7:8" x14ac:dyDescent="0.3">
      <c r="G9899">
        <v>9892</v>
      </c>
      <c r="H9899">
        <f t="shared" ca="1" si="239"/>
        <v>-2.7755833603379021E-2</v>
      </c>
    </row>
    <row r="9900" spans="7:8" x14ac:dyDescent="0.3">
      <c r="G9900">
        <v>9893</v>
      </c>
      <c r="H9900">
        <f t="shared" ca="1" si="239"/>
        <v>1.9440658472171208E-2</v>
      </c>
    </row>
    <row r="9901" spans="7:8" x14ac:dyDescent="0.3">
      <c r="G9901">
        <v>9894</v>
      </c>
      <c r="H9901">
        <f t="shared" ca="1" si="239"/>
        <v>-3.8769163908155303E-2</v>
      </c>
    </row>
    <row r="9902" spans="7:8" x14ac:dyDescent="0.3">
      <c r="G9902">
        <v>9895</v>
      </c>
      <c r="H9902">
        <f t="shared" ca="1" si="239"/>
        <v>4.7401124851528037E-3</v>
      </c>
    </row>
    <row r="9903" spans="7:8" x14ac:dyDescent="0.3">
      <c r="G9903">
        <v>9896</v>
      </c>
      <c r="H9903">
        <f t="shared" ca="1" si="239"/>
        <v>-1.5035596422857903E-2</v>
      </c>
    </row>
    <row r="9904" spans="7:8" x14ac:dyDescent="0.3">
      <c r="G9904">
        <v>9897</v>
      </c>
      <c r="H9904">
        <f t="shared" ca="1" si="239"/>
        <v>2.2454881410882491E-2</v>
      </c>
    </row>
    <row r="9905" spans="7:8" x14ac:dyDescent="0.3">
      <c r="G9905">
        <v>9898</v>
      </c>
      <c r="H9905">
        <f t="shared" ca="1" si="239"/>
        <v>-1.979315494003682E-2</v>
      </c>
    </row>
    <row r="9906" spans="7:8" x14ac:dyDescent="0.3">
      <c r="G9906">
        <v>9899</v>
      </c>
      <c r="H9906">
        <f t="shared" ca="1" si="239"/>
        <v>4.5854371951775864E-2</v>
      </c>
    </row>
    <row r="9907" spans="7:8" x14ac:dyDescent="0.3">
      <c r="G9907">
        <v>9900</v>
      </c>
      <c r="H9907">
        <f t="shared" ca="1" si="239"/>
        <v>1.1452591424563847E-2</v>
      </c>
    </row>
    <row r="9908" spans="7:8" x14ac:dyDescent="0.3">
      <c r="G9908">
        <v>9901</v>
      </c>
      <c r="H9908">
        <f t="shared" ca="1" si="239"/>
        <v>-2.2340846297278033E-2</v>
      </c>
    </row>
    <row r="9909" spans="7:8" x14ac:dyDescent="0.3">
      <c r="G9909">
        <v>9902</v>
      </c>
      <c r="H9909">
        <f t="shared" ca="1" si="239"/>
        <v>3.1146809801751562E-2</v>
      </c>
    </row>
    <row r="9910" spans="7:8" x14ac:dyDescent="0.3">
      <c r="G9910">
        <v>9903</v>
      </c>
      <c r="H9910">
        <f t="shared" ca="1" si="239"/>
        <v>3.2780384259345735E-2</v>
      </c>
    </row>
    <row r="9911" spans="7:8" x14ac:dyDescent="0.3">
      <c r="G9911">
        <v>9904</v>
      </c>
      <c r="H9911">
        <f t="shared" ca="1" si="239"/>
        <v>-3.966819766732585E-2</v>
      </c>
    </row>
    <row r="9912" spans="7:8" x14ac:dyDescent="0.3">
      <c r="G9912">
        <v>9905</v>
      </c>
      <c r="H9912">
        <f t="shared" ca="1" si="239"/>
        <v>-1.5881806136001386E-2</v>
      </c>
    </row>
    <row r="9913" spans="7:8" x14ac:dyDescent="0.3">
      <c r="G9913">
        <v>9906</v>
      </c>
      <c r="H9913">
        <f t="shared" ca="1" si="239"/>
        <v>1.0345757960398827E-2</v>
      </c>
    </row>
    <row r="9914" spans="7:8" x14ac:dyDescent="0.3">
      <c r="G9914">
        <v>9907</v>
      </c>
      <c r="H9914">
        <f t="shared" ca="1" si="239"/>
        <v>2.2309852377454198E-2</v>
      </c>
    </row>
    <row r="9915" spans="7:8" x14ac:dyDescent="0.3">
      <c r="G9915">
        <v>9908</v>
      </c>
      <c r="H9915">
        <f t="shared" ca="1" si="239"/>
        <v>2.8700939750365865E-2</v>
      </c>
    </row>
    <row r="9916" spans="7:8" x14ac:dyDescent="0.3">
      <c r="G9916">
        <v>9909</v>
      </c>
      <c r="H9916">
        <f t="shared" ca="1" si="239"/>
        <v>1.8568116799101596E-2</v>
      </c>
    </row>
    <row r="9917" spans="7:8" x14ac:dyDescent="0.3">
      <c r="G9917">
        <v>9910</v>
      </c>
      <c r="H9917">
        <f t="shared" ca="1" si="239"/>
        <v>5.874921966572624E-3</v>
      </c>
    </row>
    <row r="9918" spans="7:8" x14ac:dyDescent="0.3">
      <c r="G9918">
        <v>9911</v>
      </c>
      <c r="H9918">
        <f t="shared" ca="1" si="239"/>
        <v>1.7042485228833761E-2</v>
      </c>
    </row>
    <row r="9919" spans="7:8" x14ac:dyDescent="0.3">
      <c r="G9919">
        <v>9912</v>
      </c>
      <c r="H9919">
        <f t="shared" ca="1" si="239"/>
        <v>-1.1957356599997054E-2</v>
      </c>
    </row>
    <row r="9920" spans="7:8" x14ac:dyDescent="0.3">
      <c r="G9920">
        <v>9913</v>
      </c>
      <c r="H9920">
        <f t="shared" ca="1" si="239"/>
        <v>1.0179115584517045E-2</v>
      </c>
    </row>
    <row r="9921" spans="7:8" x14ac:dyDescent="0.3">
      <c r="G9921">
        <v>9914</v>
      </c>
      <c r="H9921">
        <f t="shared" ca="1" si="239"/>
        <v>1.4779475590753152E-2</v>
      </c>
    </row>
    <row r="9922" spans="7:8" x14ac:dyDescent="0.3">
      <c r="G9922">
        <v>9915</v>
      </c>
      <c r="H9922">
        <f t="shared" ca="1" si="239"/>
        <v>1.0666251512432112E-3</v>
      </c>
    </row>
    <row r="9923" spans="7:8" x14ac:dyDescent="0.3">
      <c r="G9923">
        <v>9916</v>
      </c>
      <c r="H9923">
        <f t="shared" ca="1" si="239"/>
        <v>9.5801210987969225E-3</v>
      </c>
    </row>
    <row r="9924" spans="7:8" x14ac:dyDescent="0.3">
      <c r="G9924">
        <v>9917</v>
      </c>
      <c r="H9924">
        <f t="shared" ca="1" si="239"/>
        <v>2.9474477062086887E-2</v>
      </c>
    </row>
    <row r="9925" spans="7:8" x14ac:dyDescent="0.3">
      <c r="G9925">
        <v>9918</v>
      </c>
      <c r="H9925">
        <f t="shared" ca="1" si="239"/>
        <v>1.9958333315135138E-2</v>
      </c>
    </row>
    <row r="9926" spans="7:8" x14ac:dyDescent="0.3">
      <c r="G9926">
        <v>9919</v>
      </c>
      <c r="H9926">
        <f t="shared" ca="1" si="239"/>
        <v>-1.0036294664296855E-2</v>
      </c>
    </row>
    <row r="9927" spans="7:8" x14ac:dyDescent="0.3">
      <c r="G9927">
        <v>9920</v>
      </c>
      <c r="H9927">
        <f t="shared" ca="1" si="239"/>
        <v>3.185353336856702E-3</v>
      </c>
    </row>
    <row r="9928" spans="7:8" x14ac:dyDescent="0.3">
      <c r="G9928">
        <v>9921</v>
      </c>
      <c r="H9928">
        <f t="shared" ca="1" si="239"/>
        <v>-1.2747183066523938E-2</v>
      </c>
    </row>
    <row r="9929" spans="7:8" x14ac:dyDescent="0.3">
      <c r="G9929">
        <v>9922</v>
      </c>
      <c r="H9929">
        <f t="shared" ref="H9929:H9992" ca="1" si="240">_xlfn.NORM.INV(RAND(),N$10,N$11)</f>
        <v>2.1418205729440854E-2</v>
      </c>
    </row>
    <row r="9930" spans="7:8" x14ac:dyDescent="0.3">
      <c r="G9930">
        <v>9923</v>
      </c>
      <c r="H9930">
        <f t="shared" ca="1" si="240"/>
        <v>-1.7635478546267309E-2</v>
      </c>
    </row>
    <row r="9931" spans="7:8" x14ac:dyDescent="0.3">
      <c r="G9931">
        <v>9924</v>
      </c>
      <c r="H9931">
        <f t="shared" ca="1" si="240"/>
        <v>7.9777109613137463E-3</v>
      </c>
    </row>
    <row r="9932" spans="7:8" x14ac:dyDescent="0.3">
      <c r="G9932">
        <v>9925</v>
      </c>
      <c r="H9932">
        <f t="shared" ca="1" si="240"/>
        <v>-5.6983462007515807E-4</v>
      </c>
    </row>
    <row r="9933" spans="7:8" x14ac:dyDescent="0.3">
      <c r="G9933">
        <v>9926</v>
      </c>
      <c r="H9933">
        <f t="shared" ca="1" si="240"/>
        <v>-1.560225099299236E-2</v>
      </c>
    </row>
    <row r="9934" spans="7:8" x14ac:dyDescent="0.3">
      <c r="G9934">
        <v>9927</v>
      </c>
      <c r="H9934">
        <f t="shared" ca="1" si="240"/>
        <v>-2.6214564974367818E-2</v>
      </c>
    </row>
    <row r="9935" spans="7:8" x14ac:dyDescent="0.3">
      <c r="G9935">
        <v>9928</v>
      </c>
      <c r="H9935">
        <f t="shared" ca="1" si="240"/>
        <v>-3.5181097475782712E-3</v>
      </c>
    </row>
    <row r="9936" spans="7:8" x14ac:dyDescent="0.3">
      <c r="G9936">
        <v>9929</v>
      </c>
      <c r="H9936">
        <f t="shared" ca="1" si="240"/>
        <v>-6.1524791155313646E-3</v>
      </c>
    </row>
    <row r="9937" spans="7:8" x14ac:dyDescent="0.3">
      <c r="G9937">
        <v>9930</v>
      </c>
      <c r="H9937">
        <f t="shared" ca="1" si="240"/>
        <v>2.2917269069926225E-2</v>
      </c>
    </row>
    <row r="9938" spans="7:8" x14ac:dyDescent="0.3">
      <c r="G9938">
        <v>9931</v>
      </c>
      <c r="H9938">
        <f t="shared" ca="1" si="240"/>
        <v>8.5954315710470505E-3</v>
      </c>
    </row>
    <row r="9939" spans="7:8" x14ac:dyDescent="0.3">
      <c r="G9939">
        <v>9932</v>
      </c>
      <c r="H9939">
        <f t="shared" ca="1" si="240"/>
        <v>-3.5247324903975221E-3</v>
      </c>
    </row>
    <row r="9940" spans="7:8" x14ac:dyDescent="0.3">
      <c r="G9940">
        <v>9933</v>
      </c>
      <c r="H9940">
        <f t="shared" ca="1" si="240"/>
        <v>1.030711991593506E-2</v>
      </c>
    </row>
    <row r="9941" spans="7:8" x14ac:dyDescent="0.3">
      <c r="G9941">
        <v>9934</v>
      </c>
      <c r="H9941">
        <f t="shared" ca="1" si="240"/>
        <v>-5.8354357142642886E-2</v>
      </c>
    </row>
    <row r="9942" spans="7:8" x14ac:dyDescent="0.3">
      <c r="G9942">
        <v>9935</v>
      </c>
      <c r="H9942">
        <f t="shared" ca="1" si="240"/>
        <v>2.2485924476677351E-2</v>
      </c>
    </row>
    <row r="9943" spans="7:8" x14ac:dyDescent="0.3">
      <c r="G9943">
        <v>9936</v>
      </c>
      <c r="H9943">
        <f t="shared" ca="1" si="240"/>
        <v>-1.1379474394841247E-3</v>
      </c>
    </row>
    <row r="9944" spans="7:8" x14ac:dyDescent="0.3">
      <c r="G9944">
        <v>9937</v>
      </c>
      <c r="H9944">
        <f t="shared" ca="1" si="240"/>
        <v>2.7510975895929848E-3</v>
      </c>
    </row>
    <row r="9945" spans="7:8" x14ac:dyDescent="0.3">
      <c r="G9945">
        <v>9938</v>
      </c>
      <c r="H9945">
        <f t="shared" ca="1" si="240"/>
        <v>-9.9214255009121913E-3</v>
      </c>
    </row>
    <row r="9946" spans="7:8" x14ac:dyDescent="0.3">
      <c r="G9946">
        <v>9939</v>
      </c>
      <c r="H9946">
        <f t="shared" ca="1" si="240"/>
        <v>-2.9084633568221023E-3</v>
      </c>
    </row>
    <row r="9947" spans="7:8" x14ac:dyDescent="0.3">
      <c r="G9947">
        <v>9940</v>
      </c>
      <c r="H9947">
        <f t="shared" ca="1" si="240"/>
        <v>3.8312186008201735E-3</v>
      </c>
    </row>
    <row r="9948" spans="7:8" x14ac:dyDescent="0.3">
      <c r="G9948">
        <v>9941</v>
      </c>
      <c r="H9948">
        <f t="shared" ca="1" si="240"/>
        <v>1.1314569799419093E-2</v>
      </c>
    </row>
    <row r="9949" spans="7:8" x14ac:dyDescent="0.3">
      <c r="G9949">
        <v>9942</v>
      </c>
      <c r="H9949">
        <f t="shared" ca="1" si="240"/>
        <v>1.7198411334557896E-2</v>
      </c>
    </row>
    <row r="9950" spans="7:8" x14ac:dyDescent="0.3">
      <c r="G9950">
        <v>9943</v>
      </c>
      <c r="H9950">
        <f t="shared" ca="1" si="240"/>
        <v>-2.1317256026018132E-2</v>
      </c>
    </row>
    <row r="9951" spans="7:8" x14ac:dyDescent="0.3">
      <c r="G9951">
        <v>9944</v>
      </c>
      <c r="H9951">
        <f t="shared" ca="1" si="240"/>
        <v>-3.7435945269975257E-3</v>
      </c>
    </row>
    <row r="9952" spans="7:8" x14ac:dyDescent="0.3">
      <c r="G9952">
        <v>9945</v>
      </c>
      <c r="H9952">
        <f t="shared" ca="1" si="240"/>
        <v>-1.3543818741759639E-2</v>
      </c>
    </row>
    <row r="9953" spans="7:8" x14ac:dyDescent="0.3">
      <c r="G9953">
        <v>9946</v>
      </c>
      <c r="H9953">
        <f t="shared" ca="1" si="240"/>
        <v>7.9870659219852449E-3</v>
      </c>
    </row>
    <row r="9954" spans="7:8" x14ac:dyDescent="0.3">
      <c r="G9954">
        <v>9947</v>
      </c>
      <c r="H9954">
        <f t="shared" ca="1" si="240"/>
        <v>-6.4605776198743432E-3</v>
      </c>
    </row>
    <row r="9955" spans="7:8" x14ac:dyDescent="0.3">
      <c r="G9955">
        <v>9948</v>
      </c>
      <c r="H9955">
        <f t="shared" ca="1" si="240"/>
        <v>9.6053168774099321E-3</v>
      </c>
    </row>
    <row r="9956" spans="7:8" x14ac:dyDescent="0.3">
      <c r="G9956">
        <v>9949</v>
      </c>
      <c r="H9956">
        <f t="shared" ca="1" si="240"/>
        <v>1.3034741590781676E-2</v>
      </c>
    </row>
    <row r="9957" spans="7:8" x14ac:dyDescent="0.3">
      <c r="G9957">
        <v>9950</v>
      </c>
      <c r="H9957">
        <f t="shared" ca="1" si="240"/>
        <v>-3.075262328489756E-2</v>
      </c>
    </row>
    <row r="9958" spans="7:8" x14ac:dyDescent="0.3">
      <c r="G9958">
        <v>9951</v>
      </c>
      <c r="H9958">
        <f t="shared" ca="1" si="240"/>
        <v>-1.2342799929366391E-2</v>
      </c>
    </row>
    <row r="9959" spans="7:8" x14ac:dyDescent="0.3">
      <c r="G9959">
        <v>9952</v>
      </c>
      <c r="H9959">
        <f t="shared" ca="1" si="240"/>
        <v>1.1753756481916268E-2</v>
      </c>
    </row>
    <row r="9960" spans="7:8" x14ac:dyDescent="0.3">
      <c r="G9960">
        <v>9953</v>
      </c>
      <c r="H9960">
        <f t="shared" ca="1" si="240"/>
        <v>3.1846749547784547E-2</v>
      </c>
    </row>
    <row r="9961" spans="7:8" x14ac:dyDescent="0.3">
      <c r="G9961">
        <v>9954</v>
      </c>
      <c r="H9961">
        <f t="shared" ca="1" si="240"/>
        <v>8.2042965836527336E-3</v>
      </c>
    </row>
    <row r="9962" spans="7:8" x14ac:dyDescent="0.3">
      <c r="G9962">
        <v>9955</v>
      </c>
      <c r="H9962">
        <f t="shared" ca="1" si="240"/>
        <v>-1.9321816839733674E-2</v>
      </c>
    </row>
    <row r="9963" spans="7:8" x14ac:dyDescent="0.3">
      <c r="G9963">
        <v>9956</v>
      </c>
      <c r="H9963">
        <f t="shared" ca="1" si="240"/>
        <v>1.0239461230277521E-2</v>
      </c>
    </row>
    <row r="9964" spans="7:8" x14ac:dyDescent="0.3">
      <c r="G9964">
        <v>9957</v>
      </c>
      <c r="H9964">
        <f t="shared" ca="1" si="240"/>
        <v>-1.289158338157248E-2</v>
      </c>
    </row>
    <row r="9965" spans="7:8" x14ac:dyDescent="0.3">
      <c r="G9965">
        <v>9958</v>
      </c>
      <c r="H9965">
        <f t="shared" ca="1" si="240"/>
        <v>2.3337711875801319E-4</v>
      </c>
    </row>
    <row r="9966" spans="7:8" x14ac:dyDescent="0.3">
      <c r="G9966">
        <v>9959</v>
      </c>
      <c r="H9966">
        <f t="shared" ca="1" si="240"/>
        <v>3.7626659525444403E-4</v>
      </c>
    </row>
    <row r="9967" spans="7:8" x14ac:dyDescent="0.3">
      <c r="G9967">
        <v>9960</v>
      </c>
      <c r="H9967">
        <f t="shared" ca="1" si="240"/>
        <v>5.0054597817623669E-2</v>
      </c>
    </row>
    <row r="9968" spans="7:8" x14ac:dyDescent="0.3">
      <c r="G9968">
        <v>9961</v>
      </c>
      <c r="H9968">
        <f t="shared" ca="1" si="240"/>
        <v>-9.8962813849987029E-3</v>
      </c>
    </row>
    <row r="9969" spans="7:8" x14ac:dyDescent="0.3">
      <c r="G9969">
        <v>9962</v>
      </c>
      <c r="H9969">
        <f t="shared" ca="1" si="240"/>
        <v>1.6271873759205788E-2</v>
      </c>
    </row>
    <row r="9970" spans="7:8" x14ac:dyDescent="0.3">
      <c r="G9970">
        <v>9963</v>
      </c>
      <c r="H9970">
        <f t="shared" ca="1" si="240"/>
        <v>1.253949852337595E-2</v>
      </c>
    </row>
    <row r="9971" spans="7:8" x14ac:dyDescent="0.3">
      <c r="G9971">
        <v>9964</v>
      </c>
      <c r="H9971">
        <f t="shared" ca="1" si="240"/>
        <v>2.8728651217719604E-2</v>
      </c>
    </row>
    <row r="9972" spans="7:8" x14ac:dyDescent="0.3">
      <c r="G9972">
        <v>9965</v>
      </c>
      <c r="H9972">
        <f t="shared" ca="1" si="240"/>
        <v>1.7990212291711539E-3</v>
      </c>
    </row>
    <row r="9973" spans="7:8" x14ac:dyDescent="0.3">
      <c r="G9973">
        <v>9966</v>
      </c>
      <c r="H9973">
        <f t="shared" ca="1" si="240"/>
        <v>7.2017756392227725E-3</v>
      </c>
    </row>
    <row r="9974" spans="7:8" x14ac:dyDescent="0.3">
      <c r="G9974">
        <v>9967</v>
      </c>
      <c r="H9974">
        <f t="shared" ca="1" si="240"/>
        <v>3.7547147145191327E-2</v>
      </c>
    </row>
    <row r="9975" spans="7:8" x14ac:dyDescent="0.3">
      <c r="G9975">
        <v>9968</v>
      </c>
      <c r="H9975">
        <f t="shared" ca="1" si="240"/>
        <v>-2.5865060952680322E-2</v>
      </c>
    </row>
    <row r="9976" spans="7:8" x14ac:dyDescent="0.3">
      <c r="G9976">
        <v>9969</v>
      </c>
      <c r="H9976">
        <f t="shared" ca="1" si="240"/>
        <v>-4.4107882065193477E-2</v>
      </c>
    </row>
    <row r="9977" spans="7:8" x14ac:dyDescent="0.3">
      <c r="G9977">
        <v>9970</v>
      </c>
      <c r="H9977">
        <f t="shared" ca="1" si="240"/>
        <v>2.4856562222164553E-2</v>
      </c>
    </row>
    <row r="9978" spans="7:8" x14ac:dyDescent="0.3">
      <c r="G9978">
        <v>9971</v>
      </c>
      <c r="H9978">
        <f t="shared" ca="1" si="240"/>
        <v>1.0104564863505458E-2</v>
      </c>
    </row>
    <row r="9979" spans="7:8" x14ac:dyDescent="0.3">
      <c r="G9979">
        <v>9972</v>
      </c>
      <c r="H9979">
        <f t="shared" ca="1" si="240"/>
        <v>2.2919604793734927E-4</v>
      </c>
    </row>
    <row r="9980" spans="7:8" x14ac:dyDescent="0.3">
      <c r="G9980">
        <v>9973</v>
      </c>
      <c r="H9980">
        <f t="shared" ca="1" si="240"/>
        <v>-1.3232186270511509E-2</v>
      </c>
    </row>
    <row r="9981" spans="7:8" x14ac:dyDescent="0.3">
      <c r="G9981">
        <v>9974</v>
      </c>
      <c r="H9981">
        <f t="shared" ca="1" si="240"/>
        <v>1.5142173516276534E-2</v>
      </c>
    </row>
    <row r="9982" spans="7:8" x14ac:dyDescent="0.3">
      <c r="G9982">
        <v>9975</v>
      </c>
      <c r="H9982">
        <f t="shared" ca="1" si="240"/>
        <v>-3.2353245865973775E-2</v>
      </c>
    </row>
    <row r="9983" spans="7:8" x14ac:dyDescent="0.3">
      <c r="G9983">
        <v>9976</v>
      </c>
      <c r="H9983">
        <f t="shared" ca="1" si="240"/>
        <v>4.2857847663218387E-2</v>
      </c>
    </row>
    <row r="9984" spans="7:8" x14ac:dyDescent="0.3">
      <c r="G9984">
        <v>9977</v>
      </c>
      <c r="H9984">
        <f t="shared" ca="1" si="240"/>
        <v>-2.7399051669573524E-3</v>
      </c>
    </row>
    <row r="9985" spans="7:8" x14ac:dyDescent="0.3">
      <c r="G9985">
        <v>9978</v>
      </c>
      <c r="H9985">
        <f t="shared" ca="1" si="240"/>
        <v>1.9902538713887398E-2</v>
      </c>
    </row>
    <row r="9986" spans="7:8" x14ac:dyDescent="0.3">
      <c r="G9986">
        <v>9979</v>
      </c>
      <c r="H9986">
        <f t="shared" ca="1" si="240"/>
        <v>3.4496849486362752E-2</v>
      </c>
    </row>
    <row r="9987" spans="7:8" x14ac:dyDescent="0.3">
      <c r="G9987">
        <v>9980</v>
      </c>
      <c r="H9987">
        <f t="shared" ca="1" si="240"/>
        <v>-8.5573689951135255E-3</v>
      </c>
    </row>
    <row r="9988" spans="7:8" x14ac:dyDescent="0.3">
      <c r="G9988">
        <v>9981</v>
      </c>
      <c r="H9988">
        <f t="shared" ca="1" si="240"/>
        <v>3.2454337348515126E-2</v>
      </c>
    </row>
    <row r="9989" spans="7:8" x14ac:dyDescent="0.3">
      <c r="G9989">
        <v>9982</v>
      </c>
      <c r="H9989">
        <f t="shared" ca="1" si="240"/>
        <v>-8.5614156488658796E-4</v>
      </c>
    </row>
    <row r="9990" spans="7:8" x14ac:dyDescent="0.3">
      <c r="G9990">
        <v>9983</v>
      </c>
      <c r="H9990">
        <f t="shared" ca="1" si="240"/>
        <v>2.4182072137024797E-2</v>
      </c>
    </row>
    <row r="9991" spans="7:8" x14ac:dyDescent="0.3">
      <c r="G9991">
        <v>9984</v>
      </c>
      <c r="H9991">
        <f t="shared" ca="1" si="240"/>
        <v>4.0335119946851997E-5</v>
      </c>
    </row>
    <row r="9992" spans="7:8" x14ac:dyDescent="0.3">
      <c r="G9992">
        <v>9985</v>
      </c>
      <c r="H9992">
        <f t="shared" ca="1" si="240"/>
        <v>-2.3103870984715297E-2</v>
      </c>
    </row>
    <row r="9993" spans="7:8" x14ac:dyDescent="0.3">
      <c r="G9993">
        <v>9986</v>
      </c>
      <c r="H9993">
        <f t="shared" ref="H9993:H10007" ca="1" si="241">_xlfn.NORM.INV(RAND(),N$10,N$11)</f>
        <v>1.0452463282913663E-2</v>
      </c>
    </row>
    <row r="9994" spans="7:8" x14ac:dyDescent="0.3">
      <c r="G9994">
        <v>9987</v>
      </c>
      <c r="H9994">
        <f t="shared" ca="1" si="241"/>
        <v>-6.6905190594558411E-4</v>
      </c>
    </row>
    <row r="9995" spans="7:8" x14ac:dyDescent="0.3">
      <c r="G9995">
        <v>9988</v>
      </c>
      <c r="H9995">
        <f t="shared" ca="1" si="241"/>
        <v>1.7074250041272253E-3</v>
      </c>
    </row>
    <row r="9996" spans="7:8" x14ac:dyDescent="0.3">
      <c r="G9996">
        <v>9989</v>
      </c>
      <c r="H9996">
        <f t="shared" ca="1" si="241"/>
        <v>-8.3147809610947332E-4</v>
      </c>
    </row>
    <row r="9997" spans="7:8" x14ac:dyDescent="0.3">
      <c r="G9997">
        <v>9990</v>
      </c>
      <c r="H9997">
        <f t="shared" ca="1" si="241"/>
        <v>-3.7632665912344081E-3</v>
      </c>
    </row>
    <row r="9998" spans="7:8" x14ac:dyDescent="0.3">
      <c r="G9998">
        <v>9991</v>
      </c>
      <c r="H9998">
        <f t="shared" ca="1" si="241"/>
        <v>1.8073234762909899E-2</v>
      </c>
    </row>
    <row r="9999" spans="7:8" x14ac:dyDescent="0.3">
      <c r="G9999">
        <v>9992</v>
      </c>
      <c r="H9999">
        <f t="shared" ca="1" si="241"/>
        <v>2.6930385069953357E-2</v>
      </c>
    </row>
    <row r="10000" spans="7:8" x14ac:dyDescent="0.3">
      <c r="G10000">
        <v>9993</v>
      </c>
      <c r="H10000">
        <f t="shared" ca="1" si="241"/>
        <v>5.2683563822340535E-4</v>
      </c>
    </row>
    <row r="10001" spans="7:8" x14ac:dyDescent="0.3">
      <c r="G10001">
        <v>9994</v>
      </c>
      <c r="H10001">
        <f t="shared" ca="1" si="241"/>
        <v>-2.0374899754767615E-2</v>
      </c>
    </row>
    <row r="10002" spans="7:8" x14ac:dyDescent="0.3">
      <c r="G10002">
        <v>9995</v>
      </c>
      <c r="H10002">
        <f t="shared" ca="1" si="241"/>
        <v>-1.8267446400939493E-2</v>
      </c>
    </row>
    <row r="10003" spans="7:8" x14ac:dyDescent="0.3">
      <c r="G10003">
        <v>9996</v>
      </c>
      <c r="H10003">
        <f t="shared" ca="1" si="241"/>
        <v>1.2527076040958186E-2</v>
      </c>
    </row>
    <row r="10004" spans="7:8" x14ac:dyDescent="0.3">
      <c r="G10004">
        <v>9997</v>
      </c>
      <c r="H10004">
        <f t="shared" ca="1" si="241"/>
        <v>1.5675540777415056E-4</v>
      </c>
    </row>
    <row r="10005" spans="7:8" x14ac:dyDescent="0.3">
      <c r="G10005">
        <v>9998</v>
      </c>
      <c r="H10005">
        <f t="shared" ca="1" si="241"/>
        <v>2.629644722315036E-2</v>
      </c>
    </row>
    <row r="10006" spans="7:8" x14ac:dyDescent="0.3">
      <c r="G10006">
        <v>9999</v>
      </c>
      <c r="H10006">
        <f t="shared" ca="1" si="241"/>
        <v>3.1221459276397939E-2</v>
      </c>
    </row>
    <row r="10007" spans="7:8" x14ac:dyDescent="0.3">
      <c r="G10007">
        <v>10000</v>
      </c>
      <c r="H10007">
        <f t="shared" ca="1" si="241"/>
        <v>-1.197674436606231E-2</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37CA-1535-4F91-8AD5-2A41E56F961D}">
  <sheetPr>
    <tabColor rgb="FF1B5C29"/>
  </sheetPr>
  <dimension ref="B2:I93"/>
  <sheetViews>
    <sheetView showGridLines="0" tabSelected="1" topLeftCell="A31" zoomScaleNormal="100" workbookViewId="0">
      <selection activeCell="P37" sqref="P37"/>
    </sheetView>
  </sheetViews>
  <sheetFormatPr defaultRowHeight="14.4" x14ac:dyDescent="0.3"/>
  <cols>
    <col min="1" max="1" width="1.88671875" customWidth="1"/>
    <col min="2" max="2" width="35.77734375" customWidth="1"/>
  </cols>
  <sheetData>
    <row r="2" spans="2:9" ht="9" customHeight="1" x14ac:dyDescent="0.3">
      <c r="B2" s="33"/>
      <c r="C2" s="33"/>
      <c r="D2" s="33"/>
      <c r="E2" s="33"/>
      <c r="F2" s="33"/>
      <c r="G2" s="33"/>
      <c r="H2" s="33"/>
      <c r="I2" s="33"/>
    </row>
    <row r="3" spans="2:9" ht="28.8" x14ac:dyDescent="0.55000000000000004">
      <c r="B3" s="230" t="str">
        <f>'Data Sheet'!$B$1</f>
        <v>DABUR INDIA LTD</v>
      </c>
    </row>
    <row r="4" spans="2:9" x14ac:dyDescent="0.3">
      <c r="B4" s="61" t="s">
        <v>415</v>
      </c>
    </row>
    <row r="5" spans="2:9" ht="18" x14ac:dyDescent="0.35">
      <c r="B5" s="231" t="s">
        <v>416</v>
      </c>
    </row>
    <row r="6" spans="2:9" x14ac:dyDescent="0.3">
      <c r="B6" s="61" t="s">
        <v>417</v>
      </c>
    </row>
    <row r="7" spans="2:9" ht="15" thickBot="1" x14ac:dyDescent="0.35">
      <c r="B7" s="119"/>
      <c r="C7" s="119"/>
      <c r="D7" s="119"/>
      <c r="E7" s="119"/>
      <c r="F7" s="119"/>
      <c r="G7" s="119"/>
      <c r="H7" s="119"/>
      <c r="I7" s="119"/>
    </row>
    <row r="8" spans="2:9" x14ac:dyDescent="0.3">
      <c r="C8" s="198"/>
      <c r="D8" s="78"/>
    </row>
    <row r="9" spans="2:9" ht="18" x14ac:dyDescent="0.35">
      <c r="B9" s="229" t="s">
        <v>418</v>
      </c>
    </row>
    <row r="10" spans="2:9" x14ac:dyDescent="0.3">
      <c r="B10" s="247" t="s">
        <v>419</v>
      </c>
      <c r="C10" s="247"/>
      <c r="D10" s="247"/>
      <c r="E10" s="247"/>
      <c r="F10" s="247"/>
      <c r="G10" s="247"/>
      <c r="H10" s="247"/>
      <c r="I10" s="247"/>
    </row>
    <row r="11" spans="2:9" x14ac:dyDescent="0.3">
      <c r="B11" s="247"/>
      <c r="C11" s="247"/>
      <c r="D11" s="247"/>
      <c r="E11" s="247"/>
      <c r="F11" s="247"/>
      <c r="G11" s="247"/>
      <c r="H11" s="247"/>
      <c r="I11" s="247"/>
    </row>
    <row r="12" spans="2:9" x14ac:dyDescent="0.3">
      <c r="B12" s="247"/>
      <c r="C12" s="247"/>
      <c r="D12" s="247"/>
      <c r="E12" s="247"/>
      <c r="F12" s="247"/>
      <c r="G12" s="247"/>
      <c r="H12" s="247"/>
      <c r="I12" s="247"/>
    </row>
    <row r="13" spans="2:9" x14ac:dyDescent="0.3">
      <c r="B13" s="247"/>
      <c r="C13" s="247"/>
      <c r="D13" s="247"/>
      <c r="E13" s="247"/>
      <c r="F13" s="247"/>
      <c r="G13" s="247"/>
      <c r="H13" s="247"/>
      <c r="I13" s="247"/>
    </row>
    <row r="15" spans="2:9" ht="18" x14ac:dyDescent="0.35">
      <c r="B15" s="229" t="s">
        <v>420</v>
      </c>
    </row>
    <row r="50" spans="2:9" ht="9" customHeight="1" x14ac:dyDescent="0.3">
      <c r="B50" s="33"/>
      <c r="C50" s="33"/>
      <c r="D50" s="33"/>
      <c r="E50" s="33"/>
      <c r="F50" s="33"/>
      <c r="G50" s="33"/>
      <c r="H50" s="33"/>
      <c r="I50" s="33"/>
    </row>
    <row r="55" spans="2:9" x14ac:dyDescent="0.3">
      <c r="B55" s="243" t="s">
        <v>421</v>
      </c>
      <c r="C55" s="243"/>
      <c r="D55" s="243"/>
      <c r="E55" s="243"/>
      <c r="F55" s="243"/>
      <c r="G55" s="243"/>
      <c r="H55" s="243"/>
      <c r="I55" s="243"/>
    </row>
    <row r="56" spans="2:9" x14ac:dyDescent="0.3">
      <c r="C56" s="233">
        <f>'Historical FS'!E$8</f>
        <v>42825</v>
      </c>
      <c r="D56" s="233">
        <f>'Historical FS'!F$8</f>
        <v>43190</v>
      </c>
      <c r="E56" s="233">
        <f>'Historical FS'!G$8</f>
        <v>43555</v>
      </c>
      <c r="F56" s="233">
        <f>'Historical FS'!H$8</f>
        <v>43921</v>
      </c>
      <c r="G56" s="233">
        <f>'Historical FS'!I$8</f>
        <v>44286</v>
      </c>
      <c r="H56" s="233">
        <f>'Historical FS'!J$8</f>
        <v>44651</v>
      </c>
      <c r="I56" s="233">
        <f>'Historical FS'!K$8</f>
        <v>45016</v>
      </c>
    </row>
    <row r="57" spans="2:9" x14ac:dyDescent="0.3">
      <c r="B57" t="s">
        <v>104</v>
      </c>
      <c r="C57" s="78">
        <f>'Data Sheet'!D30</f>
        <v>1276.94</v>
      </c>
      <c r="D57" s="78">
        <f>'Data Sheet'!E30</f>
        <v>1354.39</v>
      </c>
      <c r="E57" s="78">
        <f>'Data Sheet'!F30</f>
        <v>1442.33</v>
      </c>
      <c r="F57" s="78">
        <f>'Data Sheet'!G30</f>
        <v>1444.96</v>
      </c>
      <c r="G57" s="78">
        <f>'Data Sheet'!H30</f>
        <v>1693.3</v>
      </c>
      <c r="H57" s="78">
        <f>'Data Sheet'!I30</f>
        <v>1739.22</v>
      </c>
      <c r="I57" s="78">
        <f>'Data Sheet'!J30</f>
        <v>1707.15</v>
      </c>
    </row>
    <row r="58" spans="2:9" x14ac:dyDescent="0.3">
      <c r="B58" t="s">
        <v>422</v>
      </c>
      <c r="C58" s="78">
        <f>(SUM('Data Sheet'!D57:D58)+SUM('Data Sheet'!C57:C58))/2</f>
        <v>4509</v>
      </c>
      <c r="D58" s="78">
        <f>(SUM('Data Sheet'!E57:E58)+SUM('Data Sheet'!D57:D58))/2</f>
        <v>5276.9549999999999</v>
      </c>
      <c r="E58" s="78">
        <f>(SUM('Data Sheet'!F57:F58)+SUM('Data Sheet'!E57:E58))/2</f>
        <v>5669.1</v>
      </c>
      <c r="F58" s="78">
        <f>(SUM('Data Sheet'!G57:G58)+SUM('Data Sheet'!F57:F58))/2</f>
        <v>6118.7150000000001</v>
      </c>
      <c r="G58" s="78">
        <f>(SUM('Data Sheet'!H57:H58)+SUM('Data Sheet'!G57:G58))/2</f>
        <v>7134.6399999999994</v>
      </c>
      <c r="H58" s="78">
        <f>(SUM('Data Sheet'!I57:I58)+SUM('Data Sheet'!H57:H58))/2</f>
        <v>8022.4150000000009</v>
      </c>
      <c r="I58" s="78">
        <f>(SUM('Data Sheet'!J57:J58)+SUM('Data Sheet'!I57:I58))/2</f>
        <v>8677.2800000000007</v>
      </c>
    </row>
    <row r="59" spans="2:9" x14ac:dyDescent="0.3">
      <c r="B59" s="232" t="s">
        <v>423</v>
      </c>
      <c r="C59" s="234">
        <f>C57/C58</f>
        <v>0.28319804834774898</v>
      </c>
      <c r="D59" s="234">
        <f t="shared" ref="D59:I59" si="0">D57/D58</f>
        <v>0.25666127529986521</v>
      </c>
      <c r="E59" s="234">
        <f t="shared" si="0"/>
        <v>0.25441957277169214</v>
      </c>
      <c r="F59" s="234">
        <f t="shared" si="0"/>
        <v>0.23615415981950458</v>
      </c>
      <c r="G59" s="234">
        <f t="shared" si="0"/>
        <v>0.23733503021876368</v>
      </c>
      <c r="H59" s="234">
        <f t="shared" si="0"/>
        <v>0.21679506732075066</v>
      </c>
      <c r="I59" s="234">
        <f t="shared" si="0"/>
        <v>0.19673791787288181</v>
      </c>
    </row>
    <row r="61" spans="2:9" x14ac:dyDescent="0.3">
      <c r="B61" s="243" t="s">
        <v>424</v>
      </c>
      <c r="C61" s="243"/>
      <c r="D61" s="243"/>
      <c r="E61" s="243"/>
      <c r="F61" s="243"/>
      <c r="G61" s="243"/>
      <c r="H61" s="243"/>
      <c r="I61" s="243"/>
    </row>
    <row r="62" spans="2:9" x14ac:dyDescent="0.3">
      <c r="C62" s="233">
        <f>'Historical FS'!E$8</f>
        <v>42825</v>
      </c>
      <c r="D62" s="233">
        <f>'Historical FS'!F$8</f>
        <v>43190</v>
      </c>
      <c r="E62" s="233">
        <f>'Historical FS'!G$8</f>
        <v>43555</v>
      </c>
      <c r="F62" s="233">
        <f>'Historical FS'!H$8</f>
        <v>43921</v>
      </c>
      <c r="G62" s="233">
        <f>'Historical FS'!I$8</f>
        <v>44286</v>
      </c>
      <c r="H62" s="233">
        <f>'Historical FS'!J$8</f>
        <v>44651</v>
      </c>
      <c r="I62" s="233">
        <f>'Historical FS'!K$8</f>
        <v>45016</v>
      </c>
    </row>
    <row r="63" spans="2:9" x14ac:dyDescent="0.3">
      <c r="B63" t="s">
        <v>104</v>
      </c>
      <c r="C63" s="78">
        <f>C57</f>
        <v>1276.94</v>
      </c>
      <c r="D63" s="78">
        <f t="shared" ref="D63:I63" si="1">D57</f>
        <v>1354.39</v>
      </c>
      <c r="E63" s="78">
        <f t="shared" si="1"/>
        <v>1442.33</v>
      </c>
      <c r="F63" s="78">
        <f t="shared" si="1"/>
        <v>1444.96</v>
      </c>
      <c r="G63" s="78">
        <f t="shared" si="1"/>
        <v>1693.3</v>
      </c>
      <c r="H63" s="78">
        <f t="shared" si="1"/>
        <v>1739.22</v>
      </c>
      <c r="I63" s="78">
        <f t="shared" si="1"/>
        <v>1707.15</v>
      </c>
    </row>
    <row r="64" spans="2:9" x14ac:dyDescent="0.3">
      <c r="B64" t="s">
        <v>425</v>
      </c>
      <c r="C64" s="78">
        <f>'Data Sheet'!D17</f>
        <v>7613.59</v>
      </c>
      <c r="D64" s="78">
        <f>'Data Sheet'!E17</f>
        <v>7721.85</v>
      </c>
      <c r="E64" s="78">
        <f>'Data Sheet'!F17</f>
        <v>8514.99</v>
      </c>
      <c r="F64" s="78">
        <f>'Data Sheet'!G17</f>
        <v>8684.64</v>
      </c>
      <c r="G64" s="78">
        <f>'Data Sheet'!H17</f>
        <v>9561.65</v>
      </c>
      <c r="H64" s="78">
        <f>'Data Sheet'!I17</f>
        <v>10888.68</v>
      </c>
      <c r="I64" s="78">
        <f>'Data Sheet'!J17</f>
        <v>11529.89</v>
      </c>
    </row>
    <row r="65" spans="2:9" x14ac:dyDescent="0.3">
      <c r="B65" s="232" t="s">
        <v>426</v>
      </c>
      <c r="C65" s="234">
        <f t="shared" ref="C65:I65" si="2">C63/C64</f>
        <v>0.16771851386796505</v>
      </c>
      <c r="D65" s="234">
        <f t="shared" si="2"/>
        <v>0.17539708748551189</v>
      </c>
      <c r="E65" s="234">
        <f t="shared" si="2"/>
        <v>0.16938716310882337</v>
      </c>
      <c r="F65" s="234">
        <f t="shared" si="2"/>
        <v>0.16638110503141179</v>
      </c>
      <c r="G65" s="234">
        <f t="shared" si="2"/>
        <v>0.17709286577107508</v>
      </c>
      <c r="H65" s="234">
        <f t="shared" si="2"/>
        <v>0.15972734987160978</v>
      </c>
      <c r="I65" s="234">
        <f t="shared" si="2"/>
        <v>0.14806299106062593</v>
      </c>
    </row>
    <row r="67" spans="2:9" x14ac:dyDescent="0.3">
      <c r="B67" t="s">
        <v>425</v>
      </c>
      <c r="C67" s="78">
        <f>C64</f>
        <v>7613.59</v>
      </c>
      <c r="D67" s="78">
        <f t="shared" ref="D67:I67" si="3">D64</f>
        <v>7721.85</v>
      </c>
      <c r="E67" s="78">
        <f t="shared" si="3"/>
        <v>8514.99</v>
      </c>
      <c r="F67" s="78">
        <f t="shared" si="3"/>
        <v>8684.64</v>
      </c>
      <c r="G67" s="78">
        <f t="shared" si="3"/>
        <v>9561.65</v>
      </c>
      <c r="H67" s="78">
        <f t="shared" si="3"/>
        <v>10888.68</v>
      </c>
      <c r="I67" s="78">
        <f t="shared" si="3"/>
        <v>11529.89</v>
      </c>
    </row>
    <row r="68" spans="2:9" x14ac:dyDescent="0.3">
      <c r="B68" t="s">
        <v>428</v>
      </c>
      <c r="C68" s="78">
        <f>('Data Sheet'!D66+'Data Sheet'!C66)/2</f>
        <v>7332.27</v>
      </c>
      <c r="D68" s="78">
        <f>('Data Sheet'!E66+'Data Sheet'!D66)/2</f>
        <v>8216.9349999999995</v>
      </c>
      <c r="E68" s="78">
        <f>('Data Sheet'!F66+'Data Sheet'!E66)/2</f>
        <v>8569.1349999999984</v>
      </c>
      <c r="F68" s="78">
        <f>('Data Sheet'!G66+'Data Sheet'!F66)/2</f>
        <v>8886.61</v>
      </c>
      <c r="G68" s="78">
        <f>('Data Sheet'!H66+'Data Sheet'!G66)/2</f>
        <v>10084.9</v>
      </c>
      <c r="H68" s="78">
        <f>('Data Sheet'!I66+'Data Sheet'!H66)/2</f>
        <v>11558.54</v>
      </c>
      <c r="I68" s="78">
        <f>('Data Sheet'!J66+'Data Sheet'!I66)/2</f>
        <v>12968.07</v>
      </c>
    </row>
    <row r="69" spans="2:9" x14ac:dyDescent="0.3">
      <c r="B69" s="232" t="s">
        <v>427</v>
      </c>
      <c r="C69" s="235">
        <f t="shared" ref="C69:I69" si="4">C67/C68</f>
        <v>1.0383673814521286</v>
      </c>
      <c r="D69" s="235">
        <f t="shared" si="4"/>
        <v>0.93974821511914119</v>
      </c>
      <c r="E69" s="235">
        <f t="shared" si="4"/>
        <v>0.99368139257929788</v>
      </c>
      <c r="F69" s="235">
        <f t="shared" si="4"/>
        <v>0.97727254824955734</v>
      </c>
      <c r="G69" s="235">
        <f t="shared" si="4"/>
        <v>0.94811549941000905</v>
      </c>
      <c r="H69" s="235">
        <f t="shared" si="4"/>
        <v>0.94204631380779924</v>
      </c>
      <c r="I69" s="235">
        <f t="shared" si="4"/>
        <v>0.8890983777848207</v>
      </c>
    </row>
    <row r="71" spans="2:9" x14ac:dyDescent="0.3">
      <c r="B71" t="s">
        <v>428</v>
      </c>
      <c r="C71" s="78">
        <f>C68</f>
        <v>7332.27</v>
      </c>
      <c r="D71" s="78">
        <f t="shared" ref="D71:I71" si="5">D68</f>
        <v>8216.9349999999995</v>
      </c>
      <c r="E71" s="78">
        <f t="shared" si="5"/>
        <v>8569.1349999999984</v>
      </c>
      <c r="F71" s="78">
        <f t="shared" si="5"/>
        <v>8886.61</v>
      </c>
      <c r="G71" s="78">
        <f t="shared" si="5"/>
        <v>10084.9</v>
      </c>
      <c r="H71" s="78">
        <f t="shared" si="5"/>
        <v>11558.54</v>
      </c>
      <c r="I71" s="78">
        <f t="shared" si="5"/>
        <v>12968.07</v>
      </c>
    </row>
    <row r="72" spans="2:9" x14ac:dyDescent="0.3">
      <c r="B72" t="s">
        <v>422</v>
      </c>
      <c r="C72" s="78">
        <f>C58</f>
        <v>4509</v>
      </c>
      <c r="D72" s="78">
        <f t="shared" ref="D72:I72" si="6">D58</f>
        <v>5276.9549999999999</v>
      </c>
      <c r="E72" s="78">
        <f t="shared" si="6"/>
        <v>5669.1</v>
      </c>
      <c r="F72" s="78">
        <f t="shared" si="6"/>
        <v>6118.7150000000001</v>
      </c>
      <c r="G72" s="78">
        <f t="shared" si="6"/>
        <v>7134.6399999999994</v>
      </c>
      <c r="H72" s="78">
        <f t="shared" si="6"/>
        <v>8022.4150000000009</v>
      </c>
      <c r="I72" s="78">
        <f t="shared" si="6"/>
        <v>8677.2800000000007</v>
      </c>
    </row>
    <row r="73" spans="2:9" x14ac:dyDescent="0.3">
      <c r="B73" s="232" t="s">
        <v>429</v>
      </c>
      <c r="C73" s="235">
        <f t="shared" ref="C73:I73" si="7">C71/C72</f>
        <v>1.6261410512308716</v>
      </c>
      <c r="D73" s="235">
        <f t="shared" si="7"/>
        <v>1.5571356966280743</v>
      </c>
      <c r="E73" s="235">
        <f t="shared" si="7"/>
        <v>1.5115512162424367</v>
      </c>
      <c r="F73" s="235">
        <f t="shared" si="7"/>
        <v>1.4523654067888438</v>
      </c>
      <c r="G73" s="235">
        <f t="shared" si="7"/>
        <v>1.4135121043248153</v>
      </c>
      <c r="H73" s="235">
        <f t="shared" si="7"/>
        <v>1.4407806128204537</v>
      </c>
      <c r="I73" s="235">
        <f t="shared" si="7"/>
        <v>1.4944855991739345</v>
      </c>
    </row>
    <row r="75" spans="2:9" x14ac:dyDescent="0.3">
      <c r="B75" s="232" t="s">
        <v>430</v>
      </c>
      <c r="C75" s="234">
        <f>C65*C69*C73</f>
        <v>0.28319804834774892</v>
      </c>
      <c r="D75" s="234">
        <f t="shared" ref="D75:I75" si="8">D65*D69*D73</f>
        <v>0.25666127529986515</v>
      </c>
      <c r="E75" s="234">
        <f t="shared" si="8"/>
        <v>0.25441957277169214</v>
      </c>
      <c r="F75" s="234">
        <f t="shared" si="8"/>
        <v>0.23615415981950461</v>
      </c>
      <c r="G75" s="234">
        <f t="shared" si="8"/>
        <v>0.23733503021876368</v>
      </c>
      <c r="H75" s="234">
        <f t="shared" si="8"/>
        <v>0.21679506732075066</v>
      </c>
      <c r="I75" s="234">
        <f t="shared" si="8"/>
        <v>0.19673791787288183</v>
      </c>
    </row>
    <row r="77" spans="2:9" x14ac:dyDescent="0.3">
      <c r="B77" s="243" t="s">
        <v>431</v>
      </c>
      <c r="C77" s="243"/>
      <c r="D77" s="243"/>
      <c r="E77" s="243"/>
      <c r="F77" s="243"/>
      <c r="G77" s="243"/>
      <c r="H77" s="243"/>
      <c r="I77" s="243"/>
    </row>
    <row r="78" spans="2:9" x14ac:dyDescent="0.3">
      <c r="C78" s="233">
        <f>C$56</f>
        <v>42825</v>
      </c>
      <c r="D78" s="233">
        <f t="shared" ref="D78:I78" si="9">D$56</f>
        <v>43190</v>
      </c>
      <c r="E78" s="233">
        <f t="shared" si="9"/>
        <v>43555</v>
      </c>
      <c r="F78" s="233">
        <f t="shared" si="9"/>
        <v>43921</v>
      </c>
      <c r="G78" s="233">
        <f t="shared" si="9"/>
        <v>44286</v>
      </c>
      <c r="H78" s="233">
        <f t="shared" si="9"/>
        <v>44651</v>
      </c>
      <c r="I78" s="233">
        <f t="shared" si="9"/>
        <v>45016</v>
      </c>
    </row>
    <row r="79" spans="2:9" x14ac:dyDescent="0.3">
      <c r="B79" t="s">
        <v>104</v>
      </c>
      <c r="C79" s="78">
        <f>C57</f>
        <v>1276.94</v>
      </c>
      <c r="D79" s="78">
        <f t="shared" ref="D79:I79" si="10">D57</f>
        <v>1354.39</v>
      </c>
      <c r="E79" s="78">
        <f t="shared" si="10"/>
        <v>1442.33</v>
      </c>
      <c r="F79" s="78">
        <f t="shared" si="10"/>
        <v>1444.96</v>
      </c>
      <c r="G79" s="78">
        <f t="shared" si="10"/>
        <v>1693.3</v>
      </c>
      <c r="H79" s="78">
        <f t="shared" si="10"/>
        <v>1739.22</v>
      </c>
      <c r="I79" s="78">
        <f t="shared" si="10"/>
        <v>1707.15</v>
      </c>
    </row>
    <row r="80" spans="2:9" x14ac:dyDescent="0.3">
      <c r="B80" t="s">
        <v>432</v>
      </c>
      <c r="C80" s="78">
        <f>C71</f>
        <v>7332.27</v>
      </c>
      <c r="D80" s="78">
        <f t="shared" ref="D80:I80" si="11">D71</f>
        <v>8216.9349999999995</v>
      </c>
      <c r="E80" s="78">
        <f t="shared" si="11"/>
        <v>8569.1349999999984</v>
      </c>
      <c r="F80" s="78">
        <f t="shared" si="11"/>
        <v>8886.61</v>
      </c>
      <c r="G80" s="78">
        <f t="shared" si="11"/>
        <v>10084.9</v>
      </c>
      <c r="H80" s="78">
        <f t="shared" si="11"/>
        <v>11558.54</v>
      </c>
      <c r="I80" s="78">
        <f t="shared" si="11"/>
        <v>12968.07</v>
      </c>
    </row>
    <row r="81" spans="2:9" x14ac:dyDescent="0.3">
      <c r="B81" s="232" t="s">
        <v>431</v>
      </c>
      <c r="C81" s="234">
        <f>C79/C80</f>
        <v>0.17415343406612141</v>
      </c>
      <c r="D81" s="234">
        <f t="shared" ref="D81:I81" si="12">D79/D80</f>
        <v>0.16482909990160566</v>
      </c>
      <c r="E81" s="234">
        <f t="shared" si="12"/>
        <v>0.16831687212303229</v>
      </c>
      <c r="F81" s="234">
        <f t="shared" si="12"/>
        <v>0.16259968649462506</v>
      </c>
      <c r="G81" s="234">
        <f t="shared" si="12"/>
        <v>0.16790449087249254</v>
      </c>
      <c r="H81" s="234">
        <f t="shared" si="12"/>
        <v>0.15047056116083865</v>
      </c>
      <c r="I81" s="234">
        <f t="shared" si="12"/>
        <v>0.13164256516197093</v>
      </c>
    </row>
    <row r="83" spans="2:9" x14ac:dyDescent="0.3">
      <c r="B83" s="243" t="s">
        <v>433</v>
      </c>
      <c r="C83" s="243"/>
      <c r="D83" s="243"/>
      <c r="E83" s="243"/>
      <c r="F83" s="243"/>
      <c r="G83" s="243"/>
      <c r="H83" s="243"/>
      <c r="I83" s="243"/>
    </row>
    <row r="84" spans="2:9" x14ac:dyDescent="0.3">
      <c r="C84" s="233">
        <f>C$56</f>
        <v>42825</v>
      </c>
      <c r="D84" s="233">
        <f t="shared" ref="D84:I84" si="13">D$56</f>
        <v>43190</v>
      </c>
      <c r="E84" s="233">
        <f t="shared" si="13"/>
        <v>43555</v>
      </c>
      <c r="F84" s="233">
        <f t="shared" si="13"/>
        <v>43921</v>
      </c>
      <c r="G84" s="233">
        <f t="shared" si="13"/>
        <v>44286</v>
      </c>
      <c r="H84" s="233">
        <f t="shared" si="13"/>
        <v>44651</v>
      </c>
      <c r="I84" s="233">
        <f t="shared" si="13"/>
        <v>45016</v>
      </c>
    </row>
    <row r="85" spans="2:9" x14ac:dyDescent="0.3">
      <c r="B85" t="s">
        <v>104</v>
      </c>
      <c r="C85" s="78">
        <f>C79</f>
        <v>1276.94</v>
      </c>
      <c r="D85" s="78">
        <f t="shared" ref="D85:I85" si="14">D79</f>
        <v>1354.39</v>
      </c>
      <c r="E85" s="78">
        <f t="shared" si="14"/>
        <v>1442.33</v>
      </c>
      <c r="F85" s="78">
        <f t="shared" si="14"/>
        <v>1444.96</v>
      </c>
      <c r="G85" s="78">
        <f t="shared" si="14"/>
        <v>1693.3</v>
      </c>
      <c r="H85" s="78">
        <f t="shared" si="14"/>
        <v>1739.22</v>
      </c>
      <c r="I85" s="78">
        <f t="shared" si="14"/>
        <v>1707.15</v>
      </c>
    </row>
    <row r="86" spans="2:9" x14ac:dyDescent="0.3">
      <c r="B86" t="s">
        <v>425</v>
      </c>
      <c r="C86" s="78">
        <f>C67</f>
        <v>7613.59</v>
      </c>
      <c r="D86" s="78">
        <f t="shared" ref="D86:I86" si="15">D67</f>
        <v>7721.85</v>
      </c>
      <c r="E86" s="78">
        <f t="shared" si="15"/>
        <v>8514.99</v>
      </c>
      <c r="F86" s="78">
        <f t="shared" si="15"/>
        <v>8684.64</v>
      </c>
      <c r="G86" s="78">
        <f t="shared" si="15"/>
        <v>9561.65</v>
      </c>
      <c r="H86" s="78">
        <f t="shared" si="15"/>
        <v>10888.68</v>
      </c>
      <c r="I86" s="78">
        <f t="shared" si="15"/>
        <v>11529.89</v>
      </c>
    </row>
    <row r="87" spans="2:9" x14ac:dyDescent="0.3">
      <c r="B87" s="232" t="s">
        <v>434</v>
      </c>
      <c r="C87" s="234">
        <f>C85/C86</f>
        <v>0.16771851386796505</v>
      </c>
      <c r="D87" s="234">
        <f t="shared" ref="D87:I87" si="16">D85/D86</f>
        <v>0.17539708748551189</v>
      </c>
      <c r="E87" s="234">
        <f t="shared" si="16"/>
        <v>0.16938716310882337</v>
      </c>
      <c r="F87" s="234">
        <f t="shared" si="16"/>
        <v>0.16638110503141179</v>
      </c>
      <c r="G87" s="234">
        <f t="shared" si="16"/>
        <v>0.17709286577107508</v>
      </c>
      <c r="H87" s="234">
        <f t="shared" si="16"/>
        <v>0.15972734987160978</v>
      </c>
      <c r="I87" s="234">
        <f t="shared" si="16"/>
        <v>0.14806299106062593</v>
      </c>
    </row>
    <row r="89" spans="2:9" x14ac:dyDescent="0.3">
      <c r="B89" t="s">
        <v>425</v>
      </c>
      <c r="C89" s="78">
        <f>C86</f>
        <v>7613.59</v>
      </c>
      <c r="D89" s="78">
        <f t="shared" ref="D89:I89" si="17">D86</f>
        <v>7721.85</v>
      </c>
      <c r="E89" s="78">
        <f t="shared" si="17"/>
        <v>8514.99</v>
      </c>
      <c r="F89" s="78">
        <f t="shared" si="17"/>
        <v>8684.64</v>
      </c>
      <c r="G89" s="78">
        <f t="shared" si="17"/>
        <v>9561.65</v>
      </c>
      <c r="H89" s="78">
        <f t="shared" si="17"/>
        <v>10888.68</v>
      </c>
      <c r="I89" s="78">
        <f t="shared" si="17"/>
        <v>11529.89</v>
      </c>
    </row>
    <row r="90" spans="2:9" x14ac:dyDescent="0.3">
      <c r="B90" t="s">
        <v>432</v>
      </c>
      <c r="C90" s="78">
        <f>C71</f>
        <v>7332.27</v>
      </c>
      <c r="D90" s="78">
        <f t="shared" ref="D90:I90" si="18">D71</f>
        <v>8216.9349999999995</v>
      </c>
      <c r="E90" s="78">
        <f t="shared" si="18"/>
        <v>8569.1349999999984</v>
      </c>
      <c r="F90" s="78">
        <f t="shared" si="18"/>
        <v>8886.61</v>
      </c>
      <c r="G90" s="78">
        <f t="shared" si="18"/>
        <v>10084.9</v>
      </c>
      <c r="H90" s="78">
        <f t="shared" si="18"/>
        <v>11558.54</v>
      </c>
      <c r="I90" s="78">
        <f t="shared" si="18"/>
        <v>12968.07</v>
      </c>
    </row>
    <row r="91" spans="2:9" x14ac:dyDescent="0.3">
      <c r="B91" s="232" t="s">
        <v>427</v>
      </c>
      <c r="C91" s="235">
        <f t="shared" ref="C91:I91" si="19">C89/C90</f>
        <v>1.0383673814521286</v>
      </c>
      <c r="D91" s="235">
        <f t="shared" si="19"/>
        <v>0.93974821511914119</v>
      </c>
      <c r="E91" s="235">
        <f t="shared" si="19"/>
        <v>0.99368139257929788</v>
      </c>
      <c r="F91" s="235">
        <f t="shared" si="19"/>
        <v>0.97727254824955734</v>
      </c>
      <c r="G91" s="235">
        <f t="shared" si="19"/>
        <v>0.94811549941000905</v>
      </c>
      <c r="H91" s="235">
        <f t="shared" si="19"/>
        <v>0.94204631380779924</v>
      </c>
      <c r="I91" s="235">
        <f t="shared" si="19"/>
        <v>0.8890983777848207</v>
      </c>
    </row>
    <row r="93" spans="2:9" x14ac:dyDescent="0.3">
      <c r="B93" s="232" t="s">
        <v>435</v>
      </c>
      <c r="C93" s="234">
        <f>C87*C91</f>
        <v>0.17415343406612138</v>
      </c>
      <c r="D93" s="234">
        <f t="shared" ref="D93:I93" si="20">D87*D91</f>
        <v>0.16482909990160566</v>
      </c>
      <c r="E93" s="234">
        <f t="shared" si="20"/>
        <v>0.16831687212303229</v>
      </c>
      <c r="F93" s="234">
        <f t="shared" si="20"/>
        <v>0.16259968649462506</v>
      </c>
      <c r="G93" s="234">
        <f t="shared" si="20"/>
        <v>0.16790449087249254</v>
      </c>
      <c r="H93" s="234">
        <f t="shared" si="20"/>
        <v>0.15047056116083865</v>
      </c>
      <c r="I93" s="234">
        <f t="shared" si="20"/>
        <v>0.13164256516197093</v>
      </c>
    </row>
  </sheetData>
  <mergeCells count="5">
    <mergeCell ref="B10:I13"/>
    <mergeCell ref="B55:I55"/>
    <mergeCell ref="B61:I61"/>
    <mergeCell ref="B77:I77"/>
    <mergeCell ref="B83:I83"/>
  </mergeCells>
  <printOptions horizontalCentered="1" verticalCentered="1"/>
  <pageMargins left="7.874015748031496E-2" right="0.27559055118110237" top="0" bottom="0" header="0.19685039370078741" footer="0.19685039370078741"/>
  <pageSetup paperSize="9" orientation="portrait" r:id="rId1"/>
  <rowBreaks count="1" manualBreakCount="1">
    <brk id="51" max="16383" man="1"/>
  </rowBreaks>
  <ignoredErrors>
    <ignoredError sqref="C58:I58" formulaRange="1"/>
  </ignoredError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3789E-B102-439C-BDF5-F9FE370E4195}">
  <sheetPr>
    <tabColor rgb="FF1B5C29"/>
  </sheetPr>
  <dimension ref="B2:I85"/>
  <sheetViews>
    <sheetView showGridLines="0" topLeftCell="A73" zoomScaleNormal="100" workbookViewId="0">
      <selection activeCell="M63" sqref="M63"/>
    </sheetView>
  </sheetViews>
  <sheetFormatPr defaultRowHeight="14.4" x14ac:dyDescent="0.3"/>
  <cols>
    <col min="1" max="1" width="1.88671875" customWidth="1"/>
    <col min="2" max="2" width="35.77734375" customWidth="1"/>
    <col min="3" max="4" width="9" bestFit="1" customWidth="1"/>
    <col min="5" max="7" width="10" bestFit="1" customWidth="1"/>
    <col min="8" max="9" width="9" bestFit="1" customWidth="1"/>
  </cols>
  <sheetData>
    <row r="2" spans="2:9" ht="9" customHeight="1" x14ac:dyDescent="0.3">
      <c r="B2" s="33"/>
      <c r="C2" s="33"/>
      <c r="D2" s="33"/>
      <c r="E2" s="33"/>
      <c r="F2" s="33"/>
      <c r="G2" s="33"/>
      <c r="H2" s="33"/>
      <c r="I2" s="33"/>
    </row>
    <row r="3" spans="2:9" ht="28.8" x14ac:dyDescent="0.55000000000000004">
      <c r="B3" s="230" t="str">
        <f>'Data Sheet'!$B$1</f>
        <v>DABUR INDIA LTD</v>
      </c>
    </row>
    <row r="4" spans="2:9" x14ac:dyDescent="0.3">
      <c r="B4" s="61" t="s">
        <v>415</v>
      </c>
    </row>
    <row r="5" spans="2:9" ht="18" x14ac:dyDescent="0.35">
      <c r="B5" s="231" t="s">
        <v>416</v>
      </c>
    </row>
    <row r="6" spans="2:9" x14ac:dyDescent="0.3">
      <c r="B6" s="61" t="s">
        <v>417</v>
      </c>
    </row>
    <row r="7" spans="2:9" ht="15" thickBot="1" x14ac:dyDescent="0.35">
      <c r="B7" s="119"/>
      <c r="C7" s="119"/>
      <c r="D7" s="119"/>
      <c r="E7" s="119"/>
      <c r="F7" s="119"/>
      <c r="G7" s="119"/>
      <c r="H7" s="119"/>
      <c r="I7" s="119"/>
    </row>
    <row r="8" spans="2:9" x14ac:dyDescent="0.3">
      <c r="C8" s="198"/>
      <c r="D8" s="78"/>
    </row>
    <row r="9" spans="2:9" ht="23.4" x14ac:dyDescent="0.45">
      <c r="B9" s="248" t="s">
        <v>436</v>
      </c>
      <c r="C9" s="248"/>
      <c r="D9" s="248"/>
      <c r="E9" s="248"/>
      <c r="F9" s="248"/>
      <c r="G9" s="248"/>
      <c r="H9" s="248"/>
      <c r="I9" s="248"/>
    </row>
    <row r="11" spans="2:9" ht="18" x14ac:dyDescent="0.35">
      <c r="B11" s="229" t="s">
        <v>420</v>
      </c>
    </row>
    <row r="46" spans="2:9" ht="9" customHeight="1" x14ac:dyDescent="0.3">
      <c r="B46" s="33"/>
      <c r="C46" s="33"/>
      <c r="D46" s="33"/>
      <c r="E46" s="33"/>
      <c r="F46" s="33"/>
      <c r="G46" s="33"/>
      <c r="H46" s="33"/>
      <c r="I46" s="33"/>
    </row>
    <row r="51" spans="2:9" x14ac:dyDescent="0.3">
      <c r="B51" s="243" t="s">
        <v>437</v>
      </c>
      <c r="C51" s="243"/>
      <c r="D51" s="243"/>
      <c r="E51" s="243"/>
      <c r="F51" s="243"/>
      <c r="G51" s="243"/>
      <c r="H51" s="243"/>
      <c r="I51" s="243"/>
    </row>
    <row r="52" spans="2:9" x14ac:dyDescent="0.3">
      <c r="C52" s="233">
        <f>'Historical FS'!E$8</f>
        <v>42825</v>
      </c>
      <c r="D52" s="233">
        <f>'Historical FS'!F$8</f>
        <v>43190</v>
      </c>
      <c r="E52" s="233">
        <f>'Historical FS'!G$8</f>
        <v>43555</v>
      </c>
      <c r="F52" s="233">
        <f>'Historical FS'!H$8</f>
        <v>43921</v>
      </c>
      <c r="G52" s="233">
        <f>'Historical FS'!I$8</f>
        <v>44286</v>
      </c>
      <c r="H52" s="233">
        <f>'Historical FS'!J$8</f>
        <v>44651</v>
      </c>
      <c r="I52" s="233">
        <f>'Historical FS'!K$8</f>
        <v>45016</v>
      </c>
    </row>
    <row r="53" spans="2:9" x14ac:dyDescent="0.3">
      <c r="B53" t="s">
        <v>438</v>
      </c>
      <c r="C53" s="78">
        <f>SUM('Historical FS'!E97:E101)-SUM('Historical FS'!E71:E74)</f>
        <v>582</v>
      </c>
      <c r="D53" s="78">
        <f>SUM('Historical FS'!F97:F101)-SUM('Historical FS'!F71:F74)</f>
        <v>769</v>
      </c>
      <c r="E53" s="78">
        <f>SUM('Historical FS'!G97:G101)-SUM('Historical FS'!G71:G74)</f>
        <v>941</v>
      </c>
      <c r="F53" s="78">
        <f>SUM('Historical FS'!H97:H101)-SUM('Historical FS'!H71:H74)</f>
        <v>1929</v>
      </c>
      <c r="G53" s="78">
        <f>SUM('Historical FS'!I97:I101)-SUM('Historical FS'!I71:I74)</f>
        <v>1623</v>
      </c>
      <c r="H53" s="78">
        <f>SUM('Historical FS'!J97:J101)-SUM('Historical FS'!J71:J74)</f>
        <v>715</v>
      </c>
      <c r="I53" s="78">
        <f>SUM('Historical FS'!K97:K101)-SUM('Historical FS'!K71:K74)</f>
        <v>127</v>
      </c>
    </row>
    <row r="54" spans="2:9" x14ac:dyDescent="0.3">
      <c r="B54" t="s">
        <v>212</v>
      </c>
      <c r="C54" s="78">
        <f>'Historical FS'!E103</f>
        <v>7731</v>
      </c>
      <c r="D54" s="78">
        <f>'Historical FS'!F103</f>
        <v>8701</v>
      </c>
      <c r="E54" s="78">
        <f>'Historical FS'!G103</f>
        <v>8436</v>
      </c>
      <c r="F54" s="78">
        <f>'Historical FS'!H103</f>
        <v>9336</v>
      </c>
      <c r="G54" s="78">
        <f>'Historical FS'!I103</f>
        <v>10834</v>
      </c>
      <c r="H54" s="78">
        <f>'Historical FS'!J103</f>
        <v>12284</v>
      </c>
      <c r="I54" s="78">
        <f>'Historical FS'!K103</f>
        <v>13653</v>
      </c>
    </row>
    <row r="55" spans="2:9" x14ac:dyDescent="0.3">
      <c r="B55" s="232" t="s">
        <v>437</v>
      </c>
      <c r="C55" s="234">
        <f>C53/C54</f>
        <v>7.5281334885525811E-2</v>
      </c>
      <c r="D55" s="234">
        <f t="shared" ref="D55:I55" si="0">D53/D54</f>
        <v>8.8380645902769797E-2</v>
      </c>
      <c r="E55" s="234">
        <f t="shared" si="0"/>
        <v>0.11154575628259839</v>
      </c>
      <c r="F55" s="234">
        <f t="shared" si="0"/>
        <v>0.20661953727506427</v>
      </c>
      <c r="G55" s="234">
        <f t="shared" si="0"/>
        <v>0.14980616577441389</v>
      </c>
      <c r="H55" s="234">
        <f t="shared" si="0"/>
        <v>5.8205796157603386E-2</v>
      </c>
      <c r="I55" s="234">
        <f t="shared" si="0"/>
        <v>9.3019849117410101E-3</v>
      </c>
    </row>
    <row r="57" spans="2:9" x14ac:dyDescent="0.3">
      <c r="B57" s="243" t="s">
        <v>439</v>
      </c>
      <c r="C57" s="243"/>
      <c r="D57" s="243"/>
      <c r="E57" s="243"/>
      <c r="F57" s="243"/>
      <c r="G57" s="243"/>
      <c r="H57" s="243"/>
      <c r="I57" s="243"/>
    </row>
    <row r="58" spans="2:9" x14ac:dyDescent="0.3">
      <c r="C58" s="233">
        <f>'Historical FS'!E$8</f>
        <v>42825</v>
      </c>
      <c r="D58" s="233">
        <f>'Historical FS'!F$8</f>
        <v>43190</v>
      </c>
      <c r="E58" s="233">
        <f>'Historical FS'!G$8</f>
        <v>43555</v>
      </c>
      <c r="F58" s="233">
        <f>'Historical FS'!H$8</f>
        <v>43921</v>
      </c>
      <c r="G58" s="233">
        <f>'Historical FS'!I$8</f>
        <v>44286</v>
      </c>
      <c r="H58" s="233">
        <f>'Historical FS'!J$8</f>
        <v>44651</v>
      </c>
      <c r="I58" s="233">
        <f>'Historical FS'!K$8</f>
        <v>45016</v>
      </c>
    </row>
    <row r="59" spans="2:9" x14ac:dyDescent="0.3">
      <c r="B59" t="s">
        <v>440</v>
      </c>
      <c r="C59" s="78">
        <f>'Historical FS'!E47*'Historical FS'!E58</f>
        <v>882.92401052516198</v>
      </c>
      <c r="D59" s="78">
        <f>'Historical FS'!F47*'Historical FS'!F58</f>
        <v>254.07689291858341</v>
      </c>
      <c r="E59" s="78">
        <f>'Historical FS'!G47*'Historical FS'!G58</f>
        <v>959.19987104199402</v>
      </c>
      <c r="F59" s="78">
        <f>'Historical FS'!H47*'Historical FS'!H58</f>
        <v>916.70402890045375</v>
      </c>
      <c r="G59" s="78">
        <f>'Historical FS'!I47*'Historical FS'!I58</f>
        <v>854.61194767613449</v>
      </c>
      <c r="H59" s="78">
        <f>'Historical FS'!J47*'Historical FS'!J58</f>
        <v>821.36198583272994</v>
      </c>
      <c r="I59" s="78">
        <f>'Historical FS'!K47*'Historical FS'!K58</f>
        <v>783.13102381161571</v>
      </c>
    </row>
    <row r="60" spans="2:9" x14ac:dyDescent="0.3">
      <c r="B60" t="s">
        <v>212</v>
      </c>
      <c r="C60" s="78">
        <f>C54</f>
        <v>7731</v>
      </c>
      <c r="D60" s="78">
        <f t="shared" ref="D60:I60" si="1">D54</f>
        <v>8701</v>
      </c>
      <c r="E60" s="78">
        <f t="shared" si="1"/>
        <v>8436</v>
      </c>
      <c r="F60" s="78">
        <f t="shared" si="1"/>
        <v>9336</v>
      </c>
      <c r="G60" s="78">
        <f t="shared" si="1"/>
        <v>10834</v>
      </c>
      <c r="H60" s="78">
        <f t="shared" si="1"/>
        <v>12284</v>
      </c>
      <c r="I60" s="78">
        <f t="shared" si="1"/>
        <v>13653</v>
      </c>
    </row>
    <row r="61" spans="2:9" x14ac:dyDescent="0.3">
      <c r="B61" s="232" t="s">
        <v>439</v>
      </c>
      <c r="C61" s="234">
        <f>C59/C60</f>
        <v>0.11420566686394541</v>
      </c>
      <c r="D61" s="234">
        <f t="shared" ref="D61:I61" si="2">D59/D60</f>
        <v>2.920088414188983E-2</v>
      </c>
      <c r="E61" s="234">
        <f t="shared" si="2"/>
        <v>0.11370316157444216</v>
      </c>
      <c r="F61" s="234">
        <f t="shared" si="2"/>
        <v>9.8190234458060605E-2</v>
      </c>
      <c r="G61" s="234">
        <f t="shared" si="2"/>
        <v>7.8882402406879687E-2</v>
      </c>
      <c r="H61" s="234">
        <f t="shared" si="2"/>
        <v>6.6864375271306578E-2</v>
      </c>
      <c r="I61" s="234">
        <f t="shared" si="2"/>
        <v>5.7359629664660933E-2</v>
      </c>
    </row>
    <row r="63" spans="2:9" x14ac:dyDescent="0.3">
      <c r="B63" s="243" t="s">
        <v>441</v>
      </c>
      <c r="C63" s="243"/>
      <c r="D63" s="243"/>
      <c r="E63" s="243"/>
      <c r="F63" s="243"/>
      <c r="G63" s="243"/>
      <c r="H63" s="243"/>
      <c r="I63" s="243"/>
    </row>
    <row r="64" spans="2:9" x14ac:dyDescent="0.3">
      <c r="C64" s="233">
        <f>C$52</f>
        <v>42825</v>
      </c>
      <c r="D64" s="233">
        <f t="shared" ref="D64:I64" si="3">D$52</f>
        <v>43190</v>
      </c>
      <c r="E64" s="233">
        <f t="shared" si="3"/>
        <v>43555</v>
      </c>
      <c r="F64" s="233">
        <f t="shared" si="3"/>
        <v>43921</v>
      </c>
      <c r="G64" s="233">
        <f t="shared" si="3"/>
        <v>44286</v>
      </c>
      <c r="H64" s="233">
        <f t="shared" si="3"/>
        <v>44651</v>
      </c>
      <c r="I64" s="233">
        <f t="shared" si="3"/>
        <v>45016</v>
      </c>
    </row>
    <row r="65" spans="2:9" x14ac:dyDescent="0.3">
      <c r="B65" t="s">
        <v>442</v>
      </c>
      <c r="C65" s="78">
        <f>'Historical FS'!E35</f>
        <v>1664.6800000000003</v>
      </c>
      <c r="D65" s="78">
        <f>'Historical FS'!F35</f>
        <v>1746.1400000000008</v>
      </c>
      <c r="E65" s="78">
        <f>'Historical FS'!G35</f>
        <v>1784.4499999999991</v>
      </c>
      <c r="F65" s="78">
        <f>'Historical FS'!H35</f>
        <v>1777.1799999999994</v>
      </c>
      <c r="G65" s="78">
        <f>'Historical FS'!I35</f>
        <v>2086.8299999999981</v>
      </c>
      <c r="H65" s="78">
        <f>'Historical FS'!J35</f>
        <v>2307.2800000000007</v>
      </c>
      <c r="I65" s="78">
        <f>'Historical FS'!K35</f>
        <v>2296.9199999999996</v>
      </c>
    </row>
    <row r="66" spans="2:9" x14ac:dyDescent="0.3">
      <c r="B66" t="s">
        <v>212</v>
      </c>
      <c r="C66" s="78">
        <f>C60</f>
        <v>7731</v>
      </c>
      <c r="D66" s="78">
        <f t="shared" ref="D66:I66" si="4">D60</f>
        <v>8701</v>
      </c>
      <c r="E66" s="78">
        <f t="shared" si="4"/>
        <v>8436</v>
      </c>
      <c r="F66" s="78">
        <f t="shared" si="4"/>
        <v>9336</v>
      </c>
      <c r="G66" s="78">
        <f t="shared" si="4"/>
        <v>10834</v>
      </c>
      <c r="H66" s="78">
        <f t="shared" si="4"/>
        <v>12284</v>
      </c>
      <c r="I66" s="78">
        <f t="shared" si="4"/>
        <v>13653</v>
      </c>
    </row>
    <row r="67" spans="2:9" x14ac:dyDescent="0.3">
      <c r="B67" s="232" t="s">
        <v>441</v>
      </c>
      <c r="C67" s="234">
        <f>C65/C66</f>
        <v>0.21532531367222874</v>
      </c>
      <c r="D67" s="234">
        <f t="shared" ref="D67:I67" si="5">D65/D66</f>
        <v>0.20068268015170679</v>
      </c>
      <c r="E67" s="234">
        <f t="shared" si="5"/>
        <v>0.21152797534376472</v>
      </c>
      <c r="F67" s="234">
        <f t="shared" si="5"/>
        <v>0.19035775492716361</v>
      </c>
      <c r="G67" s="234">
        <f t="shared" si="5"/>
        <v>0.19261860808565609</v>
      </c>
      <c r="H67" s="234">
        <f t="shared" si="5"/>
        <v>0.18782806903288837</v>
      </c>
      <c r="I67" s="234">
        <f t="shared" si="5"/>
        <v>0.16823555262579651</v>
      </c>
    </row>
    <row r="69" spans="2:9" x14ac:dyDescent="0.3">
      <c r="B69" s="243" t="s">
        <v>445</v>
      </c>
      <c r="C69" s="243"/>
      <c r="D69" s="243"/>
      <c r="E69" s="243"/>
      <c r="F69" s="243"/>
      <c r="G69" s="243"/>
      <c r="H69" s="243"/>
      <c r="I69" s="243"/>
    </row>
    <row r="70" spans="2:9" x14ac:dyDescent="0.3">
      <c r="C70" s="233">
        <f>C$52</f>
        <v>42825</v>
      </c>
      <c r="D70" s="233">
        <f t="shared" ref="D70:I70" si="6">D$52</f>
        <v>43190</v>
      </c>
      <c r="E70" s="233">
        <f t="shared" si="6"/>
        <v>43555</v>
      </c>
      <c r="F70" s="233">
        <f t="shared" si="6"/>
        <v>43921</v>
      </c>
      <c r="G70" s="233">
        <f t="shared" si="6"/>
        <v>44286</v>
      </c>
      <c r="H70" s="233">
        <f t="shared" si="6"/>
        <v>44651</v>
      </c>
      <c r="I70" s="233">
        <f t="shared" si="6"/>
        <v>45016</v>
      </c>
    </row>
    <row r="71" spans="2:9" x14ac:dyDescent="0.3">
      <c r="B71" t="s">
        <v>443</v>
      </c>
      <c r="C71" s="78">
        <f>'Data Sheet'!D90*'Data Sheet'!D93</f>
        <v>48855.202500000007</v>
      </c>
      <c r="D71" s="78">
        <f>'Data Sheet'!E90*'Data Sheet'!E93</f>
        <v>57847.659999999996</v>
      </c>
      <c r="E71" s="78">
        <f>'Data Sheet'!F90*'Data Sheet'!F93</f>
        <v>72206.343999999997</v>
      </c>
      <c r="F71" s="78">
        <f>'Data Sheet'!G90*'Data Sheet'!G93</f>
        <v>79528.335500000001</v>
      </c>
      <c r="G71" s="78">
        <f>'Data Sheet'!H90*'Data Sheet'!H93</f>
        <v>95527.97</v>
      </c>
      <c r="H71" s="78">
        <f>'Data Sheet'!I90*'Data Sheet'!I93</f>
        <v>94794.79800000001</v>
      </c>
      <c r="I71" s="78">
        <f>'Data Sheet'!J90*'Data Sheet'!J93</f>
        <v>96545.381999999998</v>
      </c>
    </row>
    <row r="72" spans="2:9" x14ac:dyDescent="0.3">
      <c r="B72" t="s">
        <v>444</v>
      </c>
      <c r="C72" s="78">
        <f>SUM('Historical FS'!E65:E68)</f>
        <v>974</v>
      </c>
      <c r="D72" s="78">
        <f>SUM('Historical FS'!F65:F68)</f>
        <v>937</v>
      </c>
      <c r="E72" s="78">
        <f>SUM('Historical FS'!G65:G68)</f>
        <v>699</v>
      </c>
      <c r="F72" s="78">
        <f>SUM('Historical FS'!H65:H68)</f>
        <v>522</v>
      </c>
      <c r="G72" s="78">
        <f>SUM('Historical FS'!I65:I68)</f>
        <v>509</v>
      </c>
      <c r="H72" s="78">
        <f>SUM('Historical FS'!J65:J68)</f>
        <v>1029</v>
      </c>
      <c r="I72" s="78">
        <f>SUM('Historical FS'!K65:K68)</f>
        <v>1174</v>
      </c>
    </row>
    <row r="73" spans="2:9" x14ac:dyDescent="0.3">
      <c r="B73" s="232" t="s">
        <v>445</v>
      </c>
      <c r="C73" s="234">
        <f>C71/C72</f>
        <v>50.159345482546208</v>
      </c>
      <c r="D73" s="234">
        <f t="shared" ref="D73:I73" si="7">D71/D72</f>
        <v>61.737097118463176</v>
      </c>
      <c r="E73" s="234">
        <f t="shared" si="7"/>
        <v>103.29949070100143</v>
      </c>
      <c r="F73" s="234">
        <f t="shared" si="7"/>
        <v>152.35313314176244</v>
      </c>
      <c r="G73" s="234">
        <f t="shared" si="7"/>
        <v>187.67774066797642</v>
      </c>
      <c r="H73" s="234">
        <f t="shared" si="7"/>
        <v>92.12322448979593</v>
      </c>
      <c r="I73" s="234">
        <f t="shared" si="7"/>
        <v>82.236270868824533</v>
      </c>
    </row>
    <row r="75" spans="2:9" x14ac:dyDescent="0.3">
      <c r="B75" s="243" t="s">
        <v>446</v>
      </c>
      <c r="C75" s="243"/>
      <c r="D75" s="243"/>
      <c r="E75" s="243"/>
      <c r="F75" s="243"/>
      <c r="G75" s="243"/>
      <c r="H75" s="243"/>
      <c r="I75" s="243"/>
    </row>
    <row r="76" spans="2:9" x14ac:dyDescent="0.3">
      <c r="C76" s="233">
        <f>C$52</f>
        <v>42825</v>
      </c>
      <c r="D76" s="233">
        <f t="shared" ref="D76:I76" si="8">D$52</f>
        <v>43190</v>
      </c>
      <c r="E76" s="233">
        <f t="shared" si="8"/>
        <v>43555</v>
      </c>
      <c r="F76" s="233">
        <f t="shared" si="8"/>
        <v>43921</v>
      </c>
      <c r="G76" s="233">
        <f t="shared" si="8"/>
        <v>44286</v>
      </c>
      <c r="H76" s="233">
        <f t="shared" si="8"/>
        <v>44651</v>
      </c>
      <c r="I76" s="233">
        <f t="shared" si="8"/>
        <v>45016</v>
      </c>
    </row>
    <row r="77" spans="2:9" x14ac:dyDescent="0.3">
      <c r="B77" t="s">
        <v>94</v>
      </c>
      <c r="C77" s="78">
        <f>'Historical FS'!E11</f>
        <v>7613.59</v>
      </c>
      <c r="D77" s="78">
        <f>'Historical FS'!F11</f>
        <v>7721.85</v>
      </c>
      <c r="E77" s="78">
        <f>'Historical FS'!G11</f>
        <v>8514.99</v>
      </c>
      <c r="F77" s="78">
        <f>'Historical FS'!H11</f>
        <v>8684.64</v>
      </c>
      <c r="G77" s="78">
        <f>'Historical FS'!I11</f>
        <v>9561.65</v>
      </c>
      <c r="H77" s="78">
        <f>'Historical FS'!J11</f>
        <v>10888.68</v>
      </c>
      <c r="I77" s="78">
        <f>'Historical FS'!K11</f>
        <v>11529.89</v>
      </c>
    </row>
    <row r="78" spans="2:9" x14ac:dyDescent="0.3">
      <c r="B78" t="s">
        <v>154</v>
      </c>
      <c r="C78" s="78">
        <f>C66</f>
        <v>7731</v>
      </c>
      <c r="D78" s="78">
        <f t="shared" ref="D78:I78" si="9">D66</f>
        <v>8701</v>
      </c>
      <c r="E78" s="78">
        <f t="shared" si="9"/>
        <v>8436</v>
      </c>
      <c r="F78" s="78">
        <f t="shared" si="9"/>
        <v>9336</v>
      </c>
      <c r="G78" s="78">
        <f t="shared" si="9"/>
        <v>10834</v>
      </c>
      <c r="H78" s="78">
        <f t="shared" si="9"/>
        <v>12284</v>
      </c>
      <c r="I78" s="78">
        <f t="shared" si="9"/>
        <v>13653</v>
      </c>
    </row>
    <row r="79" spans="2:9" x14ac:dyDescent="0.3">
      <c r="B79" s="232" t="s">
        <v>446</v>
      </c>
      <c r="C79" s="234">
        <f>C77/C78</f>
        <v>0.98481309015651275</v>
      </c>
      <c r="D79" s="234">
        <f t="shared" ref="D79:I79" si="10">D77/D78</f>
        <v>0.88746695782094021</v>
      </c>
      <c r="E79" s="234">
        <f t="shared" si="10"/>
        <v>1.0093634423897582</v>
      </c>
      <c r="F79" s="234">
        <f t="shared" si="10"/>
        <v>0.93023136246786631</v>
      </c>
      <c r="G79" s="234">
        <f t="shared" si="10"/>
        <v>0.88255953479785854</v>
      </c>
      <c r="H79" s="234">
        <f t="shared" si="10"/>
        <v>0.88641159231520683</v>
      </c>
      <c r="I79" s="234">
        <f t="shared" si="10"/>
        <v>0.84449498278766566</v>
      </c>
    </row>
    <row r="81" spans="2:9" ht="18" x14ac:dyDescent="0.35">
      <c r="B81" s="249" t="s">
        <v>436</v>
      </c>
      <c r="C81" s="249"/>
      <c r="D81" s="249"/>
      <c r="E81" s="249"/>
      <c r="F81" s="249"/>
      <c r="G81" s="249"/>
      <c r="H81" s="249"/>
      <c r="I81" s="249"/>
    </row>
    <row r="82" spans="2:9" x14ac:dyDescent="0.3">
      <c r="C82" s="233">
        <f>C$52</f>
        <v>42825</v>
      </c>
      <c r="D82" s="233">
        <f t="shared" ref="D82:I82" si="11">D$52</f>
        <v>43190</v>
      </c>
      <c r="E82" s="233">
        <f t="shared" si="11"/>
        <v>43555</v>
      </c>
      <c r="F82" s="233">
        <f t="shared" si="11"/>
        <v>43921</v>
      </c>
      <c r="G82" s="233">
        <f t="shared" si="11"/>
        <v>44286</v>
      </c>
      <c r="H82" s="233">
        <f t="shared" si="11"/>
        <v>44651</v>
      </c>
      <c r="I82" s="233">
        <f t="shared" si="11"/>
        <v>45016</v>
      </c>
    </row>
    <row r="83" spans="2:9" x14ac:dyDescent="0.3">
      <c r="B83" s="232" t="s">
        <v>447</v>
      </c>
      <c r="C83" s="236">
        <f>(1.2*C55)+(1.4*C61)+(3.3*C67)+(0.6*C73)+(1*C79)</f>
        <v>32.041219450274745</v>
      </c>
      <c r="D83" s="236">
        <f t="shared" ref="D83:I83" si="12">(1.2*D55)+(1.4*D61)+(3.3*D67)+(0.6*D73)+(1*D79)</f>
        <v>38.738916086281449</v>
      </c>
      <c r="E83" s="236">
        <f t="shared" si="12"/>
        <v>63.980139515368371</v>
      </c>
      <c r="F83" s="236">
        <f t="shared" si="12"/>
        <v>93.355701611756331</v>
      </c>
      <c r="G83" s="236">
        <f t="shared" si="12"/>
        <v>114.41504810456532</v>
      </c>
      <c r="H83" s="236">
        <f t="shared" si="12"/>
        <v>56.943635994770247</v>
      </c>
      <c r="I83" s="236">
        <f t="shared" si="12"/>
        <v>50.832900691172128</v>
      </c>
    </row>
    <row r="85" spans="2:9" x14ac:dyDescent="0.3">
      <c r="B85" s="237" t="s">
        <v>448</v>
      </c>
      <c r="C85" s="237" t="str">
        <f>IF(C83&lt;1.81,"Distressed",IF(C83&gt;3,"Strong","Grey Zone"))</f>
        <v>Strong</v>
      </c>
      <c r="D85" s="237" t="str">
        <f t="shared" ref="D85:I85" si="13">IF(D83&lt;1.81,"Distressed",IF(D83&gt;3,"Strong","Grey Zone"))</f>
        <v>Strong</v>
      </c>
      <c r="E85" s="237" t="str">
        <f t="shared" si="13"/>
        <v>Strong</v>
      </c>
      <c r="F85" s="237" t="str">
        <f t="shared" si="13"/>
        <v>Strong</v>
      </c>
      <c r="G85" s="237" t="str">
        <f t="shared" si="13"/>
        <v>Strong</v>
      </c>
      <c r="H85" s="237" t="str">
        <f t="shared" si="13"/>
        <v>Strong</v>
      </c>
      <c r="I85" s="237" t="str">
        <f t="shared" si="13"/>
        <v>Strong</v>
      </c>
    </row>
  </sheetData>
  <mergeCells count="7">
    <mergeCell ref="B9:I9"/>
    <mergeCell ref="B75:I75"/>
    <mergeCell ref="B81:I81"/>
    <mergeCell ref="B51:I51"/>
    <mergeCell ref="B57:I57"/>
    <mergeCell ref="B63:I63"/>
    <mergeCell ref="B69:I69"/>
  </mergeCells>
  <pageMargins left="0.19685039370078741" right="7.874015748031496E-2" top="0.70866141732283472" bottom="0" header="0.31496062992125984" footer="0.31496062992125984"/>
  <pageSetup paperSize="9" scale="96" orientation="portrait" r:id="rId1"/>
  <rowBreaks count="1" manualBreakCount="1">
    <brk id="47" max="16383" man="1"/>
  </rowBreaks>
  <colBreaks count="1" manualBreakCount="1">
    <brk id="9"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K93"/>
  <sheetViews>
    <sheetView zoomScale="120" zoomScaleNormal="120" zoomScalePageLayoutView="120" workbookViewId="0">
      <pane xSplit="1" ySplit="1" topLeftCell="B80" activePane="bottomRight" state="frozen"/>
      <selection activeCell="C4" sqref="C4"/>
      <selection pane="topRight" activeCell="C4" sqref="C4"/>
      <selection pane="bottomLeft" activeCell="C4" sqref="C4"/>
      <selection pane="bottomRight" activeCell="B67" sqref="B67:B69"/>
    </sheetView>
  </sheetViews>
  <sheetFormatPr defaultColWidth="8.77734375" defaultRowHeight="14.4" x14ac:dyDescent="0.3"/>
  <cols>
    <col min="1" max="1" width="27.6640625" style="5" bestFit="1" customWidth="1"/>
    <col min="2" max="11" width="13.44140625" style="5" bestFit="1" customWidth="1"/>
    <col min="12" max="16384" width="8.77734375" style="5"/>
  </cols>
  <sheetData>
    <row r="1" spans="1:11" s="1" customFormat="1" x14ac:dyDescent="0.3">
      <c r="A1" s="1" t="s">
        <v>0</v>
      </c>
      <c r="B1" s="1" t="s">
        <v>63</v>
      </c>
      <c r="E1" s="241" t="str">
        <f>IF(B2&lt;&gt;B3, "A NEW VERSION OF THE WORKSHEET IS AVAILABLE", "")</f>
        <v/>
      </c>
      <c r="F1" s="241"/>
      <c r="G1" s="241"/>
      <c r="H1" s="241"/>
      <c r="I1" s="241"/>
      <c r="J1" s="241"/>
      <c r="K1" s="241"/>
    </row>
    <row r="2" spans="1:11" x14ac:dyDescent="0.3">
      <c r="A2" s="1" t="s">
        <v>61</v>
      </c>
      <c r="B2" s="5">
        <v>2.1</v>
      </c>
      <c r="E2" s="242" t="s">
        <v>36</v>
      </c>
      <c r="F2" s="242"/>
      <c r="G2" s="242"/>
      <c r="H2" s="242"/>
      <c r="I2" s="242"/>
      <c r="J2" s="242"/>
      <c r="K2" s="242"/>
    </row>
    <row r="3" spans="1:11" x14ac:dyDescent="0.3">
      <c r="A3" s="1" t="s">
        <v>62</v>
      </c>
      <c r="B3" s="5">
        <v>2.1</v>
      </c>
    </row>
    <row r="4" spans="1:11" x14ac:dyDescent="0.3">
      <c r="A4" s="1"/>
    </row>
    <row r="5" spans="1:11" x14ac:dyDescent="0.3">
      <c r="A5" s="1" t="s">
        <v>64</v>
      </c>
    </row>
    <row r="6" spans="1:11" x14ac:dyDescent="0.3">
      <c r="A6" s="5" t="s">
        <v>42</v>
      </c>
      <c r="B6" s="5">
        <f>IF(B9&gt;0, B9/B8, 0)</f>
        <v>177.20390753990094</v>
      </c>
    </row>
    <row r="7" spans="1:11" x14ac:dyDescent="0.3">
      <c r="A7" s="5" t="s">
        <v>31</v>
      </c>
      <c r="B7">
        <v>1</v>
      </c>
    </row>
    <row r="8" spans="1:11" x14ac:dyDescent="0.3">
      <c r="A8" s="5" t="s">
        <v>43</v>
      </c>
      <c r="B8">
        <v>545.1</v>
      </c>
    </row>
    <row r="9" spans="1:11" x14ac:dyDescent="0.3">
      <c r="A9" s="5" t="s">
        <v>79</v>
      </c>
      <c r="B9">
        <v>96593.85</v>
      </c>
    </row>
    <row r="15" spans="1:11" x14ac:dyDescent="0.3">
      <c r="A15" s="1" t="s">
        <v>37</v>
      </c>
    </row>
    <row r="16" spans="1:11" s="24" customFormat="1" x14ac:dyDescent="0.3">
      <c r="A16" s="23" t="s">
        <v>38</v>
      </c>
      <c r="B16" s="16">
        <v>42094</v>
      </c>
      <c r="C16" s="16">
        <v>42460</v>
      </c>
      <c r="D16" s="16">
        <v>42825</v>
      </c>
      <c r="E16" s="16">
        <v>43190</v>
      </c>
      <c r="F16" s="16">
        <v>43555</v>
      </c>
      <c r="G16" s="16">
        <v>43921</v>
      </c>
      <c r="H16" s="16">
        <v>44286</v>
      </c>
      <c r="I16" s="16">
        <v>44651</v>
      </c>
      <c r="J16" s="16">
        <v>45016</v>
      </c>
      <c r="K16" s="16">
        <v>45382</v>
      </c>
    </row>
    <row r="17" spans="1:11" s="9" customFormat="1" x14ac:dyDescent="0.3">
      <c r="A17" s="9" t="s">
        <v>6</v>
      </c>
      <c r="B17">
        <v>7795.49</v>
      </c>
      <c r="C17">
        <v>7779.66</v>
      </c>
      <c r="D17">
        <v>7613.59</v>
      </c>
      <c r="E17">
        <v>7721.85</v>
      </c>
      <c r="F17">
        <v>8514.99</v>
      </c>
      <c r="G17">
        <v>8684.64</v>
      </c>
      <c r="H17">
        <v>9561.65</v>
      </c>
      <c r="I17">
        <v>10888.68</v>
      </c>
      <c r="J17">
        <v>11529.89</v>
      </c>
      <c r="K17">
        <v>12404.01</v>
      </c>
    </row>
    <row r="18" spans="1:11" s="9" customFormat="1" x14ac:dyDescent="0.3">
      <c r="A18" s="5" t="s">
        <v>80</v>
      </c>
      <c r="B18">
        <v>2633.97</v>
      </c>
      <c r="C18">
        <v>2739.77</v>
      </c>
      <c r="D18">
        <v>2659.55</v>
      </c>
      <c r="E18">
        <v>2775.35</v>
      </c>
      <c r="F18">
        <v>3067.95</v>
      </c>
      <c r="G18">
        <v>3138.49</v>
      </c>
      <c r="H18">
        <v>3764.3</v>
      </c>
      <c r="I18">
        <v>4136.7</v>
      </c>
      <c r="J18">
        <v>4762.03</v>
      </c>
      <c r="K18">
        <v>6398.01</v>
      </c>
    </row>
    <row r="19" spans="1:11" s="9" customFormat="1" x14ac:dyDescent="0.3">
      <c r="A19" s="5" t="s">
        <v>81</v>
      </c>
      <c r="B19">
        <v>25.91</v>
      </c>
      <c r="C19">
        <v>70.53</v>
      </c>
      <c r="D19">
        <v>23.02</v>
      </c>
      <c r="E19">
        <v>65.930000000000007</v>
      </c>
      <c r="F19">
        <v>-12.64</v>
      </c>
      <c r="G19">
        <v>65.040000000000006</v>
      </c>
      <c r="H19">
        <v>207.2</v>
      </c>
      <c r="I19">
        <v>8.5500000000000007</v>
      </c>
      <c r="J19">
        <v>90.79</v>
      </c>
      <c r="K19">
        <v>-48.95</v>
      </c>
    </row>
    <row r="20" spans="1:11" s="9" customFormat="1" x14ac:dyDescent="0.3">
      <c r="A20" s="5" t="s">
        <v>82</v>
      </c>
      <c r="B20">
        <v>90.35</v>
      </c>
      <c r="C20">
        <v>84</v>
      </c>
      <c r="D20">
        <v>87.48</v>
      </c>
      <c r="E20">
        <v>93.91</v>
      </c>
      <c r="F20">
        <v>105.26</v>
      </c>
      <c r="G20">
        <v>107.12</v>
      </c>
      <c r="H20">
        <v>104.01</v>
      </c>
      <c r="I20">
        <v>128.66</v>
      </c>
      <c r="J20">
        <v>150.59</v>
      </c>
    </row>
    <row r="21" spans="1:11" s="9" customFormat="1" x14ac:dyDescent="0.3">
      <c r="A21" s="5" t="s">
        <v>83</v>
      </c>
      <c r="B21">
        <v>1208.32</v>
      </c>
      <c r="C21">
        <v>1180.31</v>
      </c>
      <c r="D21">
        <v>1247.42</v>
      </c>
      <c r="E21">
        <v>1219</v>
      </c>
      <c r="F21">
        <v>1327.63</v>
      </c>
      <c r="G21">
        <v>1387.98</v>
      </c>
      <c r="H21">
        <v>1347.34</v>
      </c>
      <c r="I21">
        <v>1656.53</v>
      </c>
      <c r="J21">
        <v>1779.91</v>
      </c>
    </row>
    <row r="22" spans="1:11" s="9" customFormat="1" x14ac:dyDescent="0.3">
      <c r="A22" s="5" t="s">
        <v>84</v>
      </c>
      <c r="B22">
        <v>690.17</v>
      </c>
      <c r="C22">
        <v>794.1</v>
      </c>
      <c r="D22">
        <v>790.3</v>
      </c>
      <c r="E22">
        <v>793.36</v>
      </c>
      <c r="F22">
        <v>938.55</v>
      </c>
      <c r="G22">
        <v>949.16</v>
      </c>
      <c r="H22">
        <v>1034.9000000000001</v>
      </c>
      <c r="I22">
        <v>1081.3900000000001</v>
      </c>
      <c r="J22">
        <v>1138.43</v>
      </c>
      <c r="K22">
        <v>1239.56</v>
      </c>
    </row>
    <row r="23" spans="1:11" s="9" customFormat="1" x14ac:dyDescent="0.3">
      <c r="A23" s="5" t="s">
        <v>85</v>
      </c>
      <c r="B23">
        <v>1640.96</v>
      </c>
      <c r="C23">
        <v>1217.44</v>
      </c>
      <c r="D23">
        <v>1161.4000000000001</v>
      </c>
      <c r="E23">
        <v>1135.3800000000001</v>
      </c>
      <c r="F23">
        <v>1183.56</v>
      </c>
      <c r="G23">
        <v>1224.5899999999999</v>
      </c>
      <c r="H23">
        <v>1388.27</v>
      </c>
      <c r="I23">
        <v>1480.71</v>
      </c>
      <c r="J23">
        <v>1426.95</v>
      </c>
      <c r="K23">
        <v>849.06</v>
      </c>
    </row>
    <row r="24" spans="1:11" s="9" customFormat="1" x14ac:dyDescent="0.3">
      <c r="A24" s="5" t="s">
        <v>86</v>
      </c>
      <c r="B24">
        <v>237.41</v>
      </c>
      <c r="C24">
        <v>316.29000000000002</v>
      </c>
      <c r="D24">
        <v>178.85</v>
      </c>
      <c r="E24">
        <v>153.34</v>
      </c>
      <c r="F24">
        <v>139.84</v>
      </c>
      <c r="G24">
        <v>150</v>
      </c>
      <c r="H24">
        <v>128.36000000000001</v>
      </c>
      <c r="I24">
        <v>161.22999999999999</v>
      </c>
      <c r="J24">
        <v>200.28</v>
      </c>
      <c r="K24">
        <v>1468.71</v>
      </c>
    </row>
    <row r="25" spans="1:11" s="9" customFormat="1" x14ac:dyDescent="0.3">
      <c r="A25" s="9" t="s">
        <v>9</v>
      </c>
      <c r="B25">
        <v>154.24</v>
      </c>
      <c r="C25">
        <v>217.19</v>
      </c>
      <c r="D25">
        <v>295.93</v>
      </c>
      <c r="E25">
        <v>290.88</v>
      </c>
      <c r="F25">
        <v>221.79</v>
      </c>
      <c r="G25">
        <v>205.29</v>
      </c>
      <c r="H25">
        <v>325.29000000000002</v>
      </c>
      <c r="I25">
        <v>308.16000000000003</v>
      </c>
      <c r="J25">
        <v>445.39</v>
      </c>
      <c r="K25">
        <v>482.41</v>
      </c>
    </row>
    <row r="26" spans="1:11" s="9" customFormat="1" x14ac:dyDescent="0.3">
      <c r="A26" s="9" t="s">
        <v>10</v>
      </c>
      <c r="B26">
        <v>114.98</v>
      </c>
      <c r="C26">
        <v>133.19</v>
      </c>
      <c r="D26">
        <v>142.86000000000001</v>
      </c>
      <c r="E26">
        <v>162.18</v>
      </c>
      <c r="F26">
        <v>176.9</v>
      </c>
      <c r="G26">
        <v>220.45</v>
      </c>
      <c r="H26">
        <v>240.13</v>
      </c>
      <c r="I26">
        <v>252.89</v>
      </c>
      <c r="J26">
        <v>310.95999999999998</v>
      </c>
      <c r="K26">
        <v>399.21</v>
      </c>
    </row>
    <row r="27" spans="1:11" s="9" customFormat="1" x14ac:dyDescent="0.3">
      <c r="A27" s="9" t="s">
        <v>11</v>
      </c>
      <c r="B27">
        <v>40.119999999999997</v>
      </c>
      <c r="C27">
        <v>48.48</v>
      </c>
      <c r="D27">
        <v>54.03</v>
      </c>
      <c r="E27">
        <v>53.05</v>
      </c>
      <c r="F27">
        <v>59.58</v>
      </c>
      <c r="G27">
        <v>49.54</v>
      </c>
      <c r="H27">
        <v>30.81</v>
      </c>
      <c r="I27">
        <v>38.6</v>
      </c>
      <c r="J27">
        <v>78.239999999999995</v>
      </c>
      <c r="K27">
        <v>124.18</v>
      </c>
    </row>
    <row r="28" spans="1:11" s="9" customFormat="1" x14ac:dyDescent="0.3">
      <c r="A28" s="9" t="s">
        <v>12</v>
      </c>
      <c r="B28">
        <v>1319.36</v>
      </c>
      <c r="C28">
        <v>1553.8</v>
      </c>
      <c r="D28">
        <v>1610.65</v>
      </c>
      <c r="E28">
        <v>1693.09</v>
      </c>
      <c r="F28">
        <v>1724.87</v>
      </c>
      <c r="G28">
        <v>1727.64</v>
      </c>
      <c r="H28">
        <v>2056.02</v>
      </c>
      <c r="I28">
        <v>2268.6799999999998</v>
      </c>
      <c r="J28">
        <v>2218.6799999999998</v>
      </c>
      <c r="K28">
        <v>2358.7399999999998</v>
      </c>
    </row>
    <row r="29" spans="1:11" s="9" customFormat="1" x14ac:dyDescent="0.3">
      <c r="A29" s="9" t="s">
        <v>13</v>
      </c>
      <c r="B29">
        <v>250.89</v>
      </c>
      <c r="C29">
        <v>299.89999999999998</v>
      </c>
      <c r="D29">
        <v>330.34</v>
      </c>
      <c r="E29">
        <v>335.35</v>
      </c>
      <c r="F29">
        <v>278.62</v>
      </c>
      <c r="G29">
        <v>279.72000000000003</v>
      </c>
      <c r="H29">
        <v>361.07</v>
      </c>
      <c r="I29">
        <v>526.38</v>
      </c>
      <c r="J29">
        <v>517.35</v>
      </c>
      <c r="K29">
        <v>547.42999999999995</v>
      </c>
    </row>
    <row r="30" spans="1:11" s="9" customFormat="1" x14ac:dyDescent="0.3">
      <c r="A30" s="9" t="s">
        <v>14</v>
      </c>
      <c r="B30">
        <v>1065.83</v>
      </c>
      <c r="C30">
        <v>1251.1500000000001</v>
      </c>
      <c r="D30">
        <v>1276.94</v>
      </c>
      <c r="E30">
        <v>1354.39</v>
      </c>
      <c r="F30">
        <v>1442.33</v>
      </c>
      <c r="G30">
        <v>1444.96</v>
      </c>
      <c r="H30">
        <v>1693.3</v>
      </c>
      <c r="I30">
        <v>1739.22</v>
      </c>
      <c r="J30">
        <v>1707.15</v>
      </c>
      <c r="K30">
        <v>1842.68</v>
      </c>
    </row>
    <row r="31" spans="1:11" s="9" customFormat="1" x14ac:dyDescent="0.3">
      <c r="A31" s="9" t="s">
        <v>70</v>
      </c>
      <c r="B31">
        <v>351.3</v>
      </c>
      <c r="C31">
        <v>395.8</v>
      </c>
      <c r="D31">
        <v>396.34</v>
      </c>
      <c r="E31">
        <v>1100.94</v>
      </c>
      <c r="F31">
        <v>485.73</v>
      </c>
      <c r="G31">
        <v>530.13</v>
      </c>
      <c r="H31">
        <v>839.52</v>
      </c>
      <c r="I31">
        <v>919.31</v>
      </c>
      <c r="J31">
        <v>921.34</v>
      </c>
      <c r="K31">
        <v>974.6</v>
      </c>
    </row>
    <row r="32" spans="1:11" s="9" customFormat="1" x14ac:dyDescent="0.3"/>
    <row r="33" spans="1:11" x14ac:dyDescent="0.3">
      <c r="A33" s="9"/>
    </row>
    <row r="34" spans="1:11" x14ac:dyDescent="0.3">
      <c r="A34" s="9"/>
    </row>
    <row r="35" spans="1:11" x14ac:dyDescent="0.3">
      <c r="A35" s="9"/>
    </row>
    <row r="36" spans="1:11" x14ac:dyDescent="0.3">
      <c r="A36" s="9"/>
    </row>
    <row r="37" spans="1:11" x14ac:dyDescent="0.3">
      <c r="A37" s="9"/>
    </row>
    <row r="38" spans="1:11" x14ac:dyDescent="0.3">
      <c r="A38" s="9"/>
    </row>
    <row r="39" spans="1:11" x14ac:dyDescent="0.3">
      <c r="A39" s="9"/>
    </row>
    <row r="40" spans="1:11" x14ac:dyDescent="0.3">
      <c r="A40" s="1" t="s">
        <v>39</v>
      </c>
    </row>
    <row r="41" spans="1:11" s="24" customFormat="1" x14ac:dyDescent="0.3">
      <c r="A41" s="23" t="s">
        <v>38</v>
      </c>
      <c r="B41" s="16">
        <v>44561</v>
      </c>
      <c r="C41" s="16">
        <v>44651</v>
      </c>
      <c r="D41" s="16">
        <v>44742</v>
      </c>
      <c r="E41" s="16">
        <v>44834</v>
      </c>
      <c r="F41" s="16">
        <v>44926</v>
      </c>
      <c r="G41" s="16">
        <v>45016</v>
      </c>
      <c r="H41" s="16">
        <v>45107</v>
      </c>
      <c r="I41" s="16">
        <v>45199</v>
      </c>
      <c r="J41" s="16">
        <v>45291</v>
      </c>
      <c r="K41" s="16">
        <v>45382</v>
      </c>
    </row>
    <row r="42" spans="1:11" s="9" customFormat="1" x14ac:dyDescent="0.3">
      <c r="A42" s="9" t="s">
        <v>6</v>
      </c>
      <c r="B42">
        <v>2941.75</v>
      </c>
      <c r="C42">
        <v>2517.81</v>
      </c>
      <c r="D42">
        <v>2822.43</v>
      </c>
      <c r="E42">
        <v>2986.49</v>
      </c>
      <c r="F42">
        <v>3043.17</v>
      </c>
      <c r="G42">
        <v>2677.8</v>
      </c>
      <c r="H42">
        <v>3130.47</v>
      </c>
      <c r="I42">
        <v>3203.84</v>
      </c>
      <c r="J42">
        <v>3255.06</v>
      </c>
      <c r="K42">
        <v>2814.64</v>
      </c>
    </row>
    <row r="43" spans="1:11" s="9" customFormat="1" x14ac:dyDescent="0.3">
      <c r="A43" s="9" t="s">
        <v>7</v>
      </c>
      <c r="B43">
        <v>2314.36</v>
      </c>
      <c r="C43">
        <v>2065.44</v>
      </c>
      <c r="D43">
        <v>2279.11</v>
      </c>
      <c r="E43">
        <v>2386.09</v>
      </c>
      <c r="F43">
        <v>2434.0500000000002</v>
      </c>
      <c r="G43">
        <v>2268.15</v>
      </c>
      <c r="H43">
        <v>2525.94</v>
      </c>
      <c r="I43">
        <v>2542.9699999999998</v>
      </c>
      <c r="J43">
        <v>2587.64</v>
      </c>
      <c r="K43">
        <v>2348.23</v>
      </c>
    </row>
    <row r="44" spans="1:11" s="9" customFormat="1" x14ac:dyDescent="0.3">
      <c r="A44" s="9" t="s">
        <v>9</v>
      </c>
      <c r="B44">
        <v>96.74</v>
      </c>
      <c r="C44">
        <v>14.14</v>
      </c>
      <c r="D44">
        <v>100.55</v>
      </c>
      <c r="E44">
        <v>123.28</v>
      </c>
      <c r="F44">
        <v>100.84</v>
      </c>
      <c r="G44">
        <v>120.72</v>
      </c>
      <c r="H44">
        <v>109.78</v>
      </c>
      <c r="I44">
        <v>116.9</v>
      </c>
      <c r="J44">
        <v>127.37</v>
      </c>
      <c r="K44">
        <v>128.85</v>
      </c>
    </row>
    <row r="45" spans="1:11" s="9" customFormat="1" x14ac:dyDescent="0.3">
      <c r="A45" s="9" t="s">
        <v>10</v>
      </c>
      <c r="B45">
        <v>63.2</v>
      </c>
      <c r="C45">
        <v>65.05</v>
      </c>
      <c r="D45">
        <v>67.599999999999994</v>
      </c>
      <c r="E45">
        <v>70.47</v>
      </c>
      <c r="F45">
        <v>70.89</v>
      </c>
      <c r="G45">
        <v>102</v>
      </c>
      <c r="H45">
        <v>96.64</v>
      </c>
      <c r="I45">
        <v>98.32</v>
      </c>
      <c r="J45">
        <v>96.89</v>
      </c>
      <c r="K45">
        <v>107.36</v>
      </c>
    </row>
    <row r="46" spans="1:11" s="9" customFormat="1" x14ac:dyDescent="0.3">
      <c r="A46" s="9" t="s">
        <v>11</v>
      </c>
      <c r="B46">
        <v>11.08</v>
      </c>
      <c r="C46">
        <v>11.75</v>
      </c>
      <c r="D46">
        <v>12.15</v>
      </c>
      <c r="E46">
        <v>15.06</v>
      </c>
      <c r="F46">
        <v>18.91</v>
      </c>
      <c r="G46">
        <v>32.119999999999997</v>
      </c>
      <c r="H46">
        <v>24.31</v>
      </c>
      <c r="I46">
        <v>28.14</v>
      </c>
      <c r="J46">
        <v>36.49</v>
      </c>
      <c r="K46">
        <v>35.24</v>
      </c>
    </row>
    <row r="47" spans="1:11" s="9" customFormat="1" x14ac:dyDescent="0.3">
      <c r="A47" s="9" t="s">
        <v>12</v>
      </c>
      <c r="B47">
        <v>649.85</v>
      </c>
      <c r="C47">
        <v>389.71</v>
      </c>
      <c r="D47">
        <v>564.12</v>
      </c>
      <c r="E47">
        <v>638.15</v>
      </c>
      <c r="F47">
        <v>620.16</v>
      </c>
      <c r="G47">
        <v>396.25</v>
      </c>
      <c r="H47">
        <v>593.36</v>
      </c>
      <c r="I47">
        <v>651.30999999999995</v>
      </c>
      <c r="J47">
        <v>661.41</v>
      </c>
      <c r="K47">
        <v>452.66</v>
      </c>
    </row>
    <row r="48" spans="1:11" s="9" customFormat="1" x14ac:dyDescent="0.3">
      <c r="A48" s="9" t="s">
        <v>13</v>
      </c>
      <c r="B48">
        <v>145.5</v>
      </c>
      <c r="C48">
        <v>95.37</v>
      </c>
      <c r="D48">
        <v>123.06</v>
      </c>
      <c r="E48">
        <v>147.29</v>
      </c>
      <c r="F48">
        <v>143.51</v>
      </c>
      <c r="G48">
        <v>103.49</v>
      </c>
      <c r="H48">
        <v>136.75</v>
      </c>
      <c r="I48">
        <v>144.27000000000001</v>
      </c>
      <c r="J48">
        <v>154.97</v>
      </c>
      <c r="K48">
        <v>111.44</v>
      </c>
    </row>
    <row r="49" spans="1:11" s="9" customFormat="1" x14ac:dyDescent="0.3">
      <c r="A49" s="9" t="s">
        <v>14</v>
      </c>
      <c r="B49">
        <v>503.32</v>
      </c>
      <c r="C49">
        <v>294.22000000000003</v>
      </c>
      <c r="D49">
        <v>440.32</v>
      </c>
      <c r="E49">
        <v>490.06</v>
      </c>
      <c r="F49">
        <v>475.94</v>
      </c>
      <c r="G49">
        <v>300.83</v>
      </c>
      <c r="H49">
        <v>463.88</v>
      </c>
      <c r="I49">
        <v>515.04999999999995</v>
      </c>
      <c r="J49">
        <v>514.22</v>
      </c>
      <c r="K49">
        <v>349.53</v>
      </c>
    </row>
    <row r="50" spans="1:11" x14ac:dyDescent="0.3">
      <c r="A50" s="9" t="s">
        <v>8</v>
      </c>
      <c r="B50">
        <v>627.39</v>
      </c>
      <c r="C50">
        <v>452.37</v>
      </c>
      <c r="D50">
        <v>543.32000000000005</v>
      </c>
      <c r="E50">
        <v>600.4</v>
      </c>
      <c r="F50">
        <v>609.12</v>
      </c>
      <c r="G50">
        <v>409.65</v>
      </c>
      <c r="H50">
        <v>604.53</v>
      </c>
      <c r="I50">
        <v>660.87</v>
      </c>
      <c r="J50">
        <v>667.42</v>
      </c>
      <c r="K50">
        <v>466.41</v>
      </c>
    </row>
    <row r="51" spans="1:11" x14ac:dyDescent="0.3">
      <c r="A51" s="9"/>
    </row>
    <row r="52" spans="1:11" x14ac:dyDescent="0.3">
      <c r="A52" s="9"/>
    </row>
    <row r="53" spans="1:11" x14ac:dyDescent="0.3">
      <c r="A53" s="9"/>
    </row>
    <row r="54" spans="1:11" x14ac:dyDescent="0.3">
      <c r="A54" s="9"/>
    </row>
    <row r="55" spans="1:11" x14ac:dyDescent="0.3">
      <c r="A55" s="1" t="s">
        <v>40</v>
      </c>
    </row>
    <row r="56" spans="1:11" s="24" customFormat="1" x14ac:dyDescent="0.3">
      <c r="A56" s="23" t="s">
        <v>38</v>
      </c>
      <c r="B56" s="16">
        <v>42094</v>
      </c>
      <c r="C56" s="16">
        <v>42460</v>
      </c>
      <c r="D56" s="16">
        <v>42825</v>
      </c>
      <c r="E56" s="16">
        <v>43190</v>
      </c>
      <c r="F56" s="16">
        <v>43555</v>
      </c>
      <c r="G56" s="16">
        <v>43921</v>
      </c>
      <c r="H56" s="16">
        <v>44286</v>
      </c>
      <c r="I56" s="16">
        <v>44651</v>
      </c>
      <c r="J56" s="16">
        <v>45016</v>
      </c>
      <c r="K56" s="16">
        <v>45382</v>
      </c>
    </row>
    <row r="57" spans="1:11" x14ac:dyDescent="0.3">
      <c r="A57" s="9" t="s">
        <v>24</v>
      </c>
      <c r="B57">
        <v>175.65</v>
      </c>
      <c r="C57">
        <v>175.91</v>
      </c>
      <c r="D57">
        <v>176.15</v>
      </c>
      <c r="E57">
        <v>176.15</v>
      </c>
      <c r="F57">
        <v>176.63</v>
      </c>
      <c r="G57">
        <v>176.71</v>
      </c>
      <c r="H57">
        <v>176.74</v>
      </c>
      <c r="I57">
        <v>176.79</v>
      </c>
      <c r="J57">
        <v>177.18</v>
      </c>
      <c r="K57">
        <v>177.2</v>
      </c>
    </row>
    <row r="58" spans="1:11" x14ac:dyDescent="0.3">
      <c r="A58" s="9" t="s">
        <v>25</v>
      </c>
      <c r="B58">
        <v>3178.49</v>
      </c>
      <c r="C58">
        <v>3994.7</v>
      </c>
      <c r="D58">
        <v>4671.24</v>
      </c>
      <c r="E58">
        <v>5530.37</v>
      </c>
      <c r="F58">
        <v>5455.05</v>
      </c>
      <c r="G58">
        <v>6429.04</v>
      </c>
      <c r="H58">
        <v>7486.79</v>
      </c>
      <c r="I58">
        <v>8204.51</v>
      </c>
      <c r="J58">
        <v>8796.08</v>
      </c>
      <c r="K58">
        <v>9689.1</v>
      </c>
    </row>
    <row r="59" spans="1:11" x14ac:dyDescent="0.3">
      <c r="A59" s="9" t="s">
        <v>71</v>
      </c>
      <c r="B59">
        <v>733.56</v>
      </c>
      <c r="C59">
        <v>805.22</v>
      </c>
      <c r="D59">
        <v>975</v>
      </c>
      <c r="E59">
        <v>937.59</v>
      </c>
      <c r="F59">
        <v>699.37</v>
      </c>
      <c r="G59">
        <v>521.99</v>
      </c>
      <c r="H59">
        <v>509.06</v>
      </c>
      <c r="I59">
        <v>1030.0999999999999</v>
      </c>
      <c r="J59">
        <v>1173.79</v>
      </c>
      <c r="K59">
        <v>1365.09</v>
      </c>
    </row>
    <row r="60" spans="1:11" x14ac:dyDescent="0.3">
      <c r="A60" s="9" t="s">
        <v>72</v>
      </c>
      <c r="B60">
        <v>2018.58</v>
      </c>
      <c r="C60">
        <v>1956.47</v>
      </c>
      <c r="D60">
        <v>1909.85</v>
      </c>
      <c r="E60">
        <v>2057.52</v>
      </c>
      <c r="F60">
        <v>2105.59</v>
      </c>
      <c r="G60">
        <v>2208.84</v>
      </c>
      <c r="H60">
        <v>2660.63</v>
      </c>
      <c r="I60">
        <v>2872.46</v>
      </c>
      <c r="J60">
        <v>3505.23</v>
      </c>
      <c r="K60">
        <v>3891.29</v>
      </c>
    </row>
    <row r="61" spans="1:11" s="1" customFormat="1" x14ac:dyDescent="0.3">
      <c r="A61" s="1" t="s">
        <v>26</v>
      </c>
      <c r="B61">
        <v>6106.28</v>
      </c>
      <c r="C61">
        <v>6932.3</v>
      </c>
      <c r="D61">
        <v>7732.24</v>
      </c>
      <c r="E61">
        <v>8701.6299999999992</v>
      </c>
      <c r="F61">
        <v>8436.64</v>
      </c>
      <c r="G61">
        <v>9336.58</v>
      </c>
      <c r="H61">
        <v>10833.22</v>
      </c>
      <c r="I61">
        <v>12283.86</v>
      </c>
      <c r="J61">
        <v>13652.28</v>
      </c>
      <c r="K61">
        <v>15122.68</v>
      </c>
    </row>
    <row r="62" spans="1:11" x14ac:dyDescent="0.3">
      <c r="A62" s="9" t="s">
        <v>27</v>
      </c>
      <c r="B62">
        <v>1877.13</v>
      </c>
      <c r="C62">
        <v>1667.4</v>
      </c>
      <c r="D62">
        <v>1958.4</v>
      </c>
      <c r="E62">
        <v>2028.11</v>
      </c>
      <c r="F62">
        <v>1969.06</v>
      </c>
      <c r="G62">
        <v>2252.6799999999998</v>
      </c>
      <c r="H62">
        <v>2242.92</v>
      </c>
      <c r="I62">
        <v>2307.9</v>
      </c>
      <c r="J62">
        <v>3578.65</v>
      </c>
      <c r="K62">
        <v>3838.14</v>
      </c>
    </row>
    <row r="63" spans="1:11" x14ac:dyDescent="0.3">
      <c r="A63" s="9" t="s">
        <v>28</v>
      </c>
      <c r="B63">
        <v>50.3</v>
      </c>
      <c r="C63">
        <v>44.8</v>
      </c>
      <c r="D63">
        <v>42.1</v>
      </c>
      <c r="E63">
        <v>41.51</v>
      </c>
      <c r="F63">
        <v>63.76</v>
      </c>
      <c r="G63">
        <v>146.57</v>
      </c>
      <c r="H63">
        <v>147.30000000000001</v>
      </c>
      <c r="I63">
        <v>167.5</v>
      </c>
      <c r="J63">
        <v>175.13</v>
      </c>
      <c r="K63">
        <v>209.09</v>
      </c>
    </row>
    <row r="64" spans="1:11" x14ac:dyDescent="0.3">
      <c r="A64" s="9" t="s">
        <v>29</v>
      </c>
      <c r="B64">
        <v>1813.37</v>
      </c>
      <c r="C64">
        <v>2690.74</v>
      </c>
      <c r="D64">
        <v>3240.16</v>
      </c>
      <c r="E64">
        <v>3805.17</v>
      </c>
      <c r="F64">
        <v>3358.76</v>
      </c>
      <c r="G64">
        <v>2800.26</v>
      </c>
      <c r="H64">
        <v>4159.63</v>
      </c>
      <c r="I64">
        <v>6219.62</v>
      </c>
      <c r="J64">
        <v>6265.26</v>
      </c>
      <c r="K64">
        <v>6932.69</v>
      </c>
    </row>
    <row r="65" spans="1:11" x14ac:dyDescent="0.3">
      <c r="A65" s="9" t="s">
        <v>73</v>
      </c>
      <c r="B65">
        <v>2365.48</v>
      </c>
      <c r="C65">
        <v>2529.36</v>
      </c>
      <c r="D65">
        <v>2491.58</v>
      </c>
      <c r="E65">
        <v>2826.84</v>
      </c>
      <c r="F65">
        <v>3045.06</v>
      </c>
      <c r="G65">
        <v>4137.07</v>
      </c>
      <c r="H65">
        <v>4283.37</v>
      </c>
      <c r="I65">
        <v>3588.84</v>
      </c>
      <c r="J65">
        <v>3633.24</v>
      </c>
      <c r="K65">
        <v>4142.76</v>
      </c>
    </row>
    <row r="66" spans="1:11" s="1" customFormat="1" x14ac:dyDescent="0.3">
      <c r="A66" s="1" t="s">
        <v>26</v>
      </c>
      <c r="B66">
        <v>6106.28</v>
      </c>
      <c r="C66">
        <v>6932.3</v>
      </c>
      <c r="D66">
        <v>7732.24</v>
      </c>
      <c r="E66">
        <v>8701.6299999999992</v>
      </c>
      <c r="F66">
        <v>8436.64</v>
      </c>
      <c r="G66">
        <v>9336.58</v>
      </c>
      <c r="H66">
        <v>10833.22</v>
      </c>
      <c r="I66">
        <v>12283.86</v>
      </c>
      <c r="J66">
        <v>13652.28</v>
      </c>
      <c r="K66">
        <v>15122.68</v>
      </c>
    </row>
    <row r="67" spans="1:11" s="9" customFormat="1" x14ac:dyDescent="0.3">
      <c r="A67" s="9" t="s">
        <v>78</v>
      </c>
      <c r="B67">
        <v>710.84</v>
      </c>
      <c r="C67">
        <v>809.2</v>
      </c>
      <c r="D67">
        <v>650.41999999999996</v>
      </c>
      <c r="E67">
        <v>706.08</v>
      </c>
      <c r="F67">
        <v>833.56</v>
      </c>
      <c r="G67">
        <v>813.89</v>
      </c>
      <c r="H67">
        <v>561.58000000000004</v>
      </c>
      <c r="I67">
        <v>646.15</v>
      </c>
      <c r="J67">
        <v>848.75</v>
      </c>
      <c r="K67">
        <v>898.72</v>
      </c>
    </row>
    <row r="68" spans="1:11" x14ac:dyDescent="0.3">
      <c r="A68" s="9" t="s">
        <v>45</v>
      </c>
      <c r="B68">
        <v>973.27</v>
      </c>
      <c r="C68">
        <v>1096.5</v>
      </c>
      <c r="D68">
        <v>1106.71</v>
      </c>
      <c r="E68">
        <v>1256.18</v>
      </c>
      <c r="F68">
        <v>1300.53</v>
      </c>
      <c r="G68">
        <v>1379.57</v>
      </c>
      <c r="H68">
        <v>1734.28</v>
      </c>
      <c r="I68">
        <v>1911.37</v>
      </c>
      <c r="J68">
        <v>2024.2</v>
      </c>
      <c r="K68">
        <v>1946.97</v>
      </c>
    </row>
    <row r="69" spans="1:11" x14ac:dyDescent="0.3">
      <c r="A69" s="5" t="s">
        <v>87</v>
      </c>
      <c r="B69">
        <v>276.04000000000002</v>
      </c>
      <c r="C69">
        <v>219.82</v>
      </c>
      <c r="D69">
        <v>304.81</v>
      </c>
      <c r="E69">
        <v>306.06</v>
      </c>
      <c r="F69">
        <v>328.16</v>
      </c>
      <c r="G69">
        <v>811.37</v>
      </c>
      <c r="H69">
        <v>1329.03</v>
      </c>
      <c r="I69">
        <v>570.14</v>
      </c>
      <c r="J69">
        <v>325.92</v>
      </c>
      <c r="K69">
        <v>666.36</v>
      </c>
    </row>
    <row r="70" spans="1:11" x14ac:dyDescent="0.3">
      <c r="A70" s="5" t="s">
        <v>74</v>
      </c>
      <c r="B70">
        <v>1756511990</v>
      </c>
      <c r="C70">
        <v>1759141170</v>
      </c>
      <c r="D70">
        <v>1761520510</v>
      </c>
      <c r="E70">
        <v>1761520510</v>
      </c>
      <c r="F70">
        <v>1766291141</v>
      </c>
      <c r="G70">
        <v>1767063892</v>
      </c>
      <c r="H70">
        <v>1767425349</v>
      </c>
      <c r="I70">
        <v>1767856483</v>
      </c>
      <c r="J70">
        <v>1767856483</v>
      </c>
    </row>
    <row r="71" spans="1:11" x14ac:dyDescent="0.3">
      <c r="A71" s="5" t="s">
        <v>75</v>
      </c>
    </row>
    <row r="72" spans="1:11" x14ac:dyDescent="0.3">
      <c r="A72" s="5" t="s">
        <v>88</v>
      </c>
      <c r="B72">
        <v>1</v>
      </c>
      <c r="C72">
        <v>1</v>
      </c>
      <c r="D72">
        <v>1</v>
      </c>
      <c r="E72">
        <v>1</v>
      </c>
      <c r="F72">
        <v>1</v>
      </c>
      <c r="G72">
        <v>1</v>
      </c>
      <c r="H72">
        <v>1</v>
      </c>
      <c r="I72">
        <v>1</v>
      </c>
      <c r="J72">
        <v>1</v>
      </c>
      <c r="K72">
        <v>1</v>
      </c>
    </row>
    <row r="74" spans="1:11" x14ac:dyDescent="0.3">
      <c r="A74" s="9"/>
    </row>
    <row r="75" spans="1:11" x14ac:dyDescent="0.3">
      <c r="A75" s="9"/>
    </row>
    <row r="76" spans="1:11" x14ac:dyDescent="0.3">
      <c r="A76" s="9"/>
    </row>
    <row r="77" spans="1:11" x14ac:dyDescent="0.3">
      <c r="A77" s="9"/>
    </row>
    <row r="78" spans="1:11" x14ac:dyDescent="0.3">
      <c r="A78" s="9"/>
    </row>
    <row r="79" spans="1:11" x14ac:dyDescent="0.3">
      <c r="A79" s="9"/>
    </row>
    <row r="80" spans="1:11" x14ac:dyDescent="0.3">
      <c r="A80" s="1" t="s">
        <v>41</v>
      </c>
    </row>
    <row r="81" spans="1:11" s="24" customFormat="1" x14ac:dyDescent="0.3">
      <c r="A81" s="23" t="s">
        <v>38</v>
      </c>
      <c r="B81" s="16">
        <v>42094</v>
      </c>
      <c r="C81" s="16">
        <v>42460</v>
      </c>
      <c r="D81" s="16">
        <v>42825</v>
      </c>
      <c r="E81" s="16">
        <v>43190</v>
      </c>
      <c r="F81" s="16">
        <v>43555</v>
      </c>
      <c r="G81" s="16">
        <v>43921</v>
      </c>
      <c r="H81" s="16">
        <v>44286</v>
      </c>
      <c r="I81" s="16">
        <v>44651</v>
      </c>
      <c r="J81" s="16">
        <v>45016</v>
      </c>
      <c r="K81" s="16">
        <v>45382</v>
      </c>
    </row>
    <row r="82" spans="1:11" s="1" customFormat="1" x14ac:dyDescent="0.3">
      <c r="A82" s="9" t="s">
        <v>32</v>
      </c>
      <c r="B82">
        <v>1047.21</v>
      </c>
      <c r="C82">
        <v>1186.99</v>
      </c>
      <c r="D82">
        <v>1226.94</v>
      </c>
      <c r="E82">
        <v>1091.5</v>
      </c>
      <c r="F82">
        <v>1499.13</v>
      </c>
      <c r="G82">
        <v>1613.62</v>
      </c>
      <c r="H82">
        <v>2114.67</v>
      </c>
      <c r="I82">
        <v>1802.33</v>
      </c>
      <c r="J82">
        <v>1488.43</v>
      </c>
      <c r="K82">
        <v>2013.47</v>
      </c>
    </row>
    <row r="83" spans="1:11" s="9" customFormat="1" x14ac:dyDescent="0.3">
      <c r="A83" s="9" t="s">
        <v>33</v>
      </c>
      <c r="B83">
        <v>-875.9</v>
      </c>
      <c r="C83">
        <v>-730.33</v>
      </c>
      <c r="D83">
        <v>-807.07</v>
      </c>
      <c r="E83">
        <v>-540.92999999999995</v>
      </c>
      <c r="F83">
        <v>337.58</v>
      </c>
      <c r="G83">
        <v>-516.63</v>
      </c>
      <c r="H83">
        <v>-1404.22</v>
      </c>
      <c r="I83">
        <v>-1273.45</v>
      </c>
      <c r="J83">
        <v>-582.79</v>
      </c>
      <c r="K83">
        <v>-971.74</v>
      </c>
    </row>
    <row r="84" spans="1:11" s="9" customFormat="1" x14ac:dyDescent="0.3">
      <c r="A84" s="9" t="s">
        <v>34</v>
      </c>
      <c r="B84">
        <v>-416.77</v>
      </c>
      <c r="C84">
        <v>-374.31</v>
      </c>
      <c r="D84">
        <v>-338.97</v>
      </c>
      <c r="E84">
        <v>-577.11</v>
      </c>
      <c r="F84">
        <v>-1888.2</v>
      </c>
      <c r="G84">
        <v>-1042.97</v>
      </c>
      <c r="H84">
        <v>-613.41</v>
      </c>
      <c r="I84">
        <v>-490.49</v>
      </c>
      <c r="J84">
        <v>-1035.24</v>
      </c>
      <c r="K84">
        <v>-1161.18</v>
      </c>
    </row>
    <row r="85" spans="1:11" s="1" customFormat="1" x14ac:dyDescent="0.3">
      <c r="A85" s="9" t="s">
        <v>35</v>
      </c>
      <c r="B85">
        <v>-245.46</v>
      </c>
      <c r="C85">
        <v>82.35</v>
      </c>
      <c r="D85">
        <v>80.900000000000006</v>
      </c>
      <c r="E85">
        <v>-26.54</v>
      </c>
      <c r="F85">
        <v>-51.49</v>
      </c>
      <c r="G85">
        <v>54.02</v>
      </c>
      <c r="H85">
        <v>97.04</v>
      </c>
      <c r="I85">
        <v>38.39</v>
      </c>
      <c r="J85">
        <v>-129.6</v>
      </c>
      <c r="K85">
        <v>-119.45</v>
      </c>
    </row>
    <row r="86" spans="1:11" x14ac:dyDescent="0.3">
      <c r="A86" s="9"/>
    </row>
    <row r="87" spans="1:11" x14ac:dyDescent="0.3">
      <c r="A87" s="9"/>
    </row>
    <row r="88" spans="1:11" x14ac:dyDescent="0.3">
      <c r="A88" s="9"/>
    </row>
    <row r="89" spans="1:11" x14ac:dyDescent="0.3">
      <c r="A89" s="9"/>
    </row>
    <row r="90" spans="1:11" s="1" customFormat="1" x14ac:dyDescent="0.3">
      <c r="A90" s="1" t="s">
        <v>77</v>
      </c>
      <c r="B90">
        <v>265.55</v>
      </c>
      <c r="C90">
        <v>249.9</v>
      </c>
      <c r="D90">
        <v>277.35000000000002</v>
      </c>
      <c r="E90">
        <v>328.4</v>
      </c>
      <c r="F90">
        <v>408.8</v>
      </c>
      <c r="G90">
        <v>450.05</v>
      </c>
      <c r="H90">
        <v>540.5</v>
      </c>
      <c r="I90">
        <v>536.20000000000005</v>
      </c>
      <c r="J90">
        <v>544.9</v>
      </c>
      <c r="K90">
        <v>523.15</v>
      </c>
    </row>
    <row r="92" spans="1:11" s="1" customFormat="1" x14ac:dyDescent="0.3">
      <c r="A92" s="1" t="s">
        <v>76</v>
      </c>
    </row>
    <row r="93" spans="1:11" x14ac:dyDescent="0.3">
      <c r="A93" s="5" t="s">
        <v>89</v>
      </c>
      <c r="B93" s="31">
        <v>175.65</v>
      </c>
      <c r="C93" s="31">
        <v>175.91</v>
      </c>
      <c r="D93" s="31">
        <v>176.15</v>
      </c>
      <c r="E93" s="31">
        <v>176.15</v>
      </c>
      <c r="F93" s="31">
        <v>176.63</v>
      </c>
      <c r="G93" s="31">
        <v>176.71</v>
      </c>
      <c r="H93" s="31">
        <v>176.74</v>
      </c>
      <c r="I93" s="31">
        <v>176.79</v>
      </c>
      <c r="J93" s="31">
        <v>177.18</v>
      </c>
      <c r="K93" s="31">
        <v>177.2</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00000000-0004-0000-0500-000000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25"/>
  <sheetViews>
    <sheetView zoomScale="120" zoomScaleNormal="120" zoomScaleSheetLayoutView="100" zoomScalePageLayoutView="120" workbookViewId="0">
      <pane xSplit="1" ySplit="4" topLeftCell="C11" activePane="bottomRight" state="frozen"/>
      <selection activeCell="I2" sqref="I2"/>
      <selection pane="topRight" activeCell="I2" sqref="I2"/>
      <selection pane="bottomLeft" activeCell="I2" sqref="I2"/>
      <selection pane="bottomRight" activeCell="M15" sqref="M15"/>
    </sheetView>
  </sheetViews>
  <sheetFormatPr defaultColWidth="8.77734375" defaultRowHeight="14.4" x14ac:dyDescent="0.3"/>
  <cols>
    <col min="1" max="1" width="20.6640625" style="6" customWidth="1"/>
    <col min="2" max="6" width="13.44140625" style="6" customWidth="1"/>
    <col min="7" max="7" width="14.77734375" style="6" bestFit="1" customWidth="1"/>
    <col min="8" max="11" width="13.44140625" style="6" customWidth="1"/>
    <col min="12" max="12" width="13.33203125" style="6" customWidth="1"/>
    <col min="13" max="14" width="12.109375" style="6" customWidth="1"/>
    <col min="15" max="16384" width="8.77734375" style="6"/>
  </cols>
  <sheetData>
    <row r="1" spans="1:14" s="8" customFormat="1" x14ac:dyDescent="0.3">
      <c r="A1" s="8" t="str">
        <f>'Data Sheet'!B1</f>
        <v>DABUR INDIA LTD</v>
      </c>
      <c r="H1" t="str">
        <f>UPDATE</f>
        <v/>
      </c>
      <c r="J1" s="3"/>
      <c r="K1" s="3"/>
      <c r="M1" s="8" t="s">
        <v>1</v>
      </c>
    </row>
    <row r="3" spans="1:14" s="2" customFormat="1" x14ac:dyDescent="0.3">
      <c r="A3" s="15" t="s">
        <v>2</v>
      </c>
      <c r="B3" s="16">
        <f>'Data Sheet'!B16</f>
        <v>42094</v>
      </c>
      <c r="C3" s="16">
        <f>'Data Sheet'!C16</f>
        <v>42460</v>
      </c>
      <c r="D3" s="16">
        <f>'Data Sheet'!D16</f>
        <v>42825</v>
      </c>
      <c r="E3" s="16">
        <f>'Data Sheet'!E16</f>
        <v>43190</v>
      </c>
      <c r="F3" s="16">
        <f>'Data Sheet'!F16</f>
        <v>43555</v>
      </c>
      <c r="G3" s="16">
        <f>'Data Sheet'!G16</f>
        <v>43921</v>
      </c>
      <c r="H3" s="16">
        <f>'Data Sheet'!H16</f>
        <v>44286</v>
      </c>
      <c r="I3" s="16">
        <f>'Data Sheet'!I16</f>
        <v>44651</v>
      </c>
      <c r="J3" s="16">
        <f>'Data Sheet'!J16</f>
        <v>45016</v>
      </c>
      <c r="K3" s="16">
        <f>'Data Sheet'!K16</f>
        <v>45382</v>
      </c>
      <c r="L3" s="17" t="s">
        <v>3</v>
      </c>
      <c r="M3" s="17" t="s">
        <v>4</v>
      </c>
      <c r="N3" s="17" t="s">
        <v>5</v>
      </c>
    </row>
    <row r="4" spans="1:14" s="8" customFormat="1" x14ac:dyDescent="0.3">
      <c r="A4" s="8" t="s">
        <v>6</v>
      </c>
      <c r="B4" s="1">
        <f>'Data Sheet'!B17</f>
        <v>7795.49</v>
      </c>
      <c r="C4" s="1">
        <f>'Data Sheet'!C17</f>
        <v>7779.66</v>
      </c>
      <c r="D4" s="1">
        <f>'Data Sheet'!D17</f>
        <v>7613.59</v>
      </c>
      <c r="E4" s="1">
        <f>'Data Sheet'!E17</f>
        <v>7721.85</v>
      </c>
      <c r="F4" s="1">
        <f>'Data Sheet'!F17</f>
        <v>8514.99</v>
      </c>
      <c r="G4" s="1">
        <f>'Data Sheet'!G17</f>
        <v>8684.64</v>
      </c>
      <c r="H4" s="1">
        <f>'Data Sheet'!H17</f>
        <v>9561.65</v>
      </c>
      <c r="I4" s="1">
        <f>'Data Sheet'!I17</f>
        <v>10888.68</v>
      </c>
      <c r="J4" s="1">
        <f>'Data Sheet'!J17</f>
        <v>11529.89</v>
      </c>
      <c r="K4" s="1">
        <f>'Data Sheet'!K17</f>
        <v>12404.01</v>
      </c>
      <c r="L4" s="1">
        <f>SUM(Quarters!H4:K4)</f>
        <v>12404.009999999998</v>
      </c>
      <c r="M4" s="1">
        <f>$K4+M23*K4</f>
        <v>13528.153717805586</v>
      </c>
      <c r="N4" s="1">
        <f>$K4+N23*L4</f>
        <v>13060.965892829998</v>
      </c>
    </row>
    <row r="5" spans="1:14" x14ac:dyDescent="0.3">
      <c r="A5" s="6" t="s">
        <v>7</v>
      </c>
      <c r="B5" s="9">
        <f>SUM('Data Sheet'!B18,'Data Sheet'!B20:B24, -1*'Data Sheet'!B19)</f>
        <v>6475.2699999999995</v>
      </c>
      <c r="C5" s="9">
        <f>SUM('Data Sheet'!C18,'Data Sheet'!C20:C24, -1*'Data Sheet'!C19)</f>
        <v>6261.380000000001</v>
      </c>
      <c r="D5" s="9">
        <f>SUM('Data Sheet'!D18,'Data Sheet'!D20:D24, -1*'Data Sheet'!D19)</f>
        <v>6101.98</v>
      </c>
      <c r="E5" s="9">
        <f>SUM('Data Sheet'!E18,'Data Sheet'!E20:E24, -1*'Data Sheet'!E19)</f>
        <v>6104.41</v>
      </c>
      <c r="F5" s="9">
        <f>SUM('Data Sheet'!F18,'Data Sheet'!F20:F24, -1*'Data Sheet'!F19)</f>
        <v>6775.4300000000012</v>
      </c>
      <c r="G5" s="9">
        <f>SUM('Data Sheet'!G18,'Data Sheet'!G20:G24, -1*'Data Sheet'!G19)</f>
        <v>6892.3</v>
      </c>
      <c r="H5" s="9">
        <f>SUM('Data Sheet'!H18,'Data Sheet'!H20:H24, -1*'Data Sheet'!H19)</f>
        <v>7559.9800000000014</v>
      </c>
      <c r="I5" s="9">
        <f>SUM('Data Sheet'!I18,'Data Sheet'!I20:I24, -1*'Data Sheet'!I19)</f>
        <v>8636.67</v>
      </c>
      <c r="J5" s="9">
        <f>SUM('Data Sheet'!J18,'Data Sheet'!J20:J24, -1*'Data Sheet'!J19)</f>
        <v>9367.4</v>
      </c>
      <c r="K5" s="9">
        <f>SUM('Data Sheet'!K18,'Data Sheet'!K20:K24, -1*'Data Sheet'!K19)</f>
        <v>10004.290000000001</v>
      </c>
      <c r="L5" s="9">
        <f>SUM(Quarters!H5:K5)</f>
        <v>10004.779999999999</v>
      </c>
      <c r="M5" s="9">
        <f>M4-M6</f>
        <v>10880.911163493263</v>
      </c>
      <c r="N5" s="9">
        <f>N4-N6</f>
        <v>10534.665027299052</v>
      </c>
    </row>
    <row r="6" spans="1:14" s="8" customFormat="1" x14ac:dyDescent="0.3">
      <c r="A6" s="8" t="s">
        <v>8</v>
      </c>
      <c r="B6" s="1">
        <f>B4-B5</f>
        <v>1320.2200000000003</v>
      </c>
      <c r="C6" s="1">
        <f t="shared" ref="C6:K6" si="0">C4-C5</f>
        <v>1518.2799999999988</v>
      </c>
      <c r="D6" s="1">
        <f t="shared" si="0"/>
        <v>1511.6100000000006</v>
      </c>
      <c r="E6" s="1">
        <f t="shared" si="0"/>
        <v>1617.4400000000005</v>
      </c>
      <c r="F6" s="1">
        <f t="shared" si="0"/>
        <v>1739.5599999999986</v>
      </c>
      <c r="G6" s="1">
        <f t="shared" si="0"/>
        <v>1792.3399999999992</v>
      </c>
      <c r="H6" s="1">
        <f t="shared" si="0"/>
        <v>2001.6699999999983</v>
      </c>
      <c r="I6" s="1">
        <f t="shared" si="0"/>
        <v>2252.0100000000002</v>
      </c>
      <c r="J6" s="1">
        <f t="shared" si="0"/>
        <v>2162.4899999999998</v>
      </c>
      <c r="K6" s="1">
        <f t="shared" si="0"/>
        <v>2399.7199999999993</v>
      </c>
      <c r="L6" s="1">
        <f>SUM(Quarters!H6:K6)</f>
        <v>2399.23</v>
      </c>
      <c r="M6" s="1">
        <f>M4*M24</f>
        <v>2647.2425543123218</v>
      </c>
      <c r="N6" s="1">
        <f>N4*N24</f>
        <v>2526.3008655309468</v>
      </c>
    </row>
    <row r="7" spans="1:14" x14ac:dyDescent="0.3">
      <c r="A7" s="6" t="s">
        <v>9</v>
      </c>
      <c r="B7" s="9">
        <f>'Data Sheet'!B25</f>
        <v>154.24</v>
      </c>
      <c r="C7" s="9">
        <f>'Data Sheet'!C25</f>
        <v>217.19</v>
      </c>
      <c r="D7" s="9">
        <f>'Data Sheet'!D25</f>
        <v>295.93</v>
      </c>
      <c r="E7" s="9">
        <f>'Data Sheet'!E25</f>
        <v>290.88</v>
      </c>
      <c r="F7" s="9">
        <f>'Data Sheet'!F25</f>
        <v>221.79</v>
      </c>
      <c r="G7" s="9">
        <f>'Data Sheet'!G25</f>
        <v>205.29</v>
      </c>
      <c r="H7" s="9">
        <f>'Data Sheet'!H25</f>
        <v>325.29000000000002</v>
      </c>
      <c r="I7" s="9">
        <f>'Data Sheet'!I25</f>
        <v>308.16000000000003</v>
      </c>
      <c r="J7" s="9">
        <f>'Data Sheet'!J25</f>
        <v>445.39</v>
      </c>
      <c r="K7" s="9">
        <f>'Data Sheet'!K25</f>
        <v>482.41</v>
      </c>
      <c r="L7" s="9">
        <f>SUM(Quarters!H7:K7)</f>
        <v>482.9</v>
      </c>
      <c r="M7" s="9">
        <v>0</v>
      </c>
      <c r="N7" s="9">
        <v>0</v>
      </c>
    </row>
    <row r="8" spans="1:14" x14ac:dyDescent="0.3">
      <c r="A8" s="6" t="s">
        <v>10</v>
      </c>
      <c r="B8" s="9">
        <f>'Data Sheet'!B26</f>
        <v>114.98</v>
      </c>
      <c r="C8" s="9">
        <f>'Data Sheet'!C26</f>
        <v>133.19</v>
      </c>
      <c r="D8" s="9">
        <f>'Data Sheet'!D26</f>
        <v>142.86000000000001</v>
      </c>
      <c r="E8" s="9">
        <f>'Data Sheet'!E26</f>
        <v>162.18</v>
      </c>
      <c r="F8" s="9">
        <f>'Data Sheet'!F26</f>
        <v>176.9</v>
      </c>
      <c r="G8" s="9">
        <f>'Data Sheet'!G26</f>
        <v>220.45</v>
      </c>
      <c r="H8" s="9">
        <f>'Data Sheet'!H26</f>
        <v>240.13</v>
      </c>
      <c r="I8" s="9">
        <f>'Data Sheet'!I26</f>
        <v>252.89</v>
      </c>
      <c r="J8" s="9">
        <f>'Data Sheet'!J26</f>
        <v>310.95999999999998</v>
      </c>
      <c r="K8" s="9">
        <f>'Data Sheet'!K26</f>
        <v>399.21</v>
      </c>
      <c r="L8" s="9">
        <f>SUM(Quarters!H8:K8)</f>
        <v>399.21</v>
      </c>
      <c r="M8" s="9">
        <f>+$L8</f>
        <v>399.21</v>
      </c>
      <c r="N8" s="9">
        <f>+$L8</f>
        <v>399.21</v>
      </c>
    </row>
    <row r="9" spans="1:14" x14ac:dyDescent="0.3">
      <c r="A9" s="6" t="s">
        <v>11</v>
      </c>
      <c r="B9" s="9">
        <f>'Data Sheet'!B27</f>
        <v>40.119999999999997</v>
      </c>
      <c r="C9" s="9">
        <f>'Data Sheet'!C27</f>
        <v>48.48</v>
      </c>
      <c r="D9" s="9">
        <f>'Data Sheet'!D27</f>
        <v>54.03</v>
      </c>
      <c r="E9" s="9">
        <f>'Data Sheet'!E27</f>
        <v>53.05</v>
      </c>
      <c r="F9" s="9">
        <f>'Data Sheet'!F27</f>
        <v>59.58</v>
      </c>
      <c r="G9" s="9">
        <f>'Data Sheet'!G27</f>
        <v>49.54</v>
      </c>
      <c r="H9" s="9">
        <f>'Data Sheet'!H27</f>
        <v>30.81</v>
      </c>
      <c r="I9" s="9">
        <f>'Data Sheet'!I27</f>
        <v>38.6</v>
      </c>
      <c r="J9" s="9">
        <f>'Data Sheet'!J27</f>
        <v>78.239999999999995</v>
      </c>
      <c r="K9" s="9">
        <f>'Data Sheet'!K27</f>
        <v>124.18</v>
      </c>
      <c r="L9" s="9">
        <f>SUM(Quarters!H9:K9)</f>
        <v>124.18</v>
      </c>
      <c r="M9" s="9">
        <f>+$L9</f>
        <v>124.18</v>
      </c>
      <c r="N9" s="9">
        <f>+$L9</f>
        <v>124.18</v>
      </c>
    </row>
    <row r="10" spans="1:14" x14ac:dyDescent="0.3">
      <c r="A10" s="6" t="s">
        <v>12</v>
      </c>
      <c r="B10" s="9">
        <f>'Data Sheet'!B28</f>
        <v>1319.36</v>
      </c>
      <c r="C10" s="9">
        <f>'Data Sheet'!C28</f>
        <v>1553.8</v>
      </c>
      <c r="D10" s="9">
        <f>'Data Sheet'!D28</f>
        <v>1610.65</v>
      </c>
      <c r="E10" s="9">
        <f>'Data Sheet'!E28</f>
        <v>1693.09</v>
      </c>
      <c r="F10" s="9">
        <f>'Data Sheet'!F28</f>
        <v>1724.87</v>
      </c>
      <c r="G10" s="9">
        <f>'Data Sheet'!G28</f>
        <v>1727.64</v>
      </c>
      <c r="H10" s="9">
        <f>'Data Sheet'!H28</f>
        <v>2056.02</v>
      </c>
      <c r="I10" s="9">
        <f>'Data Sheet'!I28</f>
        <v>2268.6799999999998</v>
      </c>
      <c r="J10" s="9">
        <f>'Data Sheet'!J28</f>
        <v>2218.6799999999998</v>
      </c>
      <c r="K10" s="9">
        <f>'Data Sheet'!K28</f>
        <v>2358.7399999999998</v>
      </c>
      <c r="L10" s="9">
        <f>SUM(Quarters!H10:K10)</f>
        <v>2358.7399999999998</v>
      </c>
      <c r="M10" s="9">
        <f>M6+M7-SUM(M8:M9)</f>
        <v>2123.8525543123219</v>
      </c>
      <c r="N10" s="9">
        <f>N6+N7-SUM(N8:N9)</f>
        <v>2002.9108655309469</v>
      </c>
    </row>
    <row r="11" spans="1:14" x14ac:dyDescent="0.3">
      <c r="A11" s="6" t="s">
        <v>13</v>
      </c>
      <c r="B11" s="9">
        <f>'Data Sheet'!B29</f>
        <v>250.89</v>
      </c>
      <c r="C11" s="9">
        <f>'Data Sheet'!C29</f>
        <v>299.89999999999998</v>
      </c>
      <c r="D11" s="9">
        <f>'Data Sheet'!D29</f>
        <v>330.34</v>
      </c>
      <c r="E11" s="9">
        <f>'Data Sheet'!E29</f>
        <v>335.35</v>
      </c>
      <c r="F11" s="9">
        <f>'Data Sheet'!F29</f>
        <v>278.62</v>
      </c>
      <c r="G11" s="9">
        <f>'Data Sheet'!G29</f>
        <v>279.72000000000003</v>
      </c>
      <c r="H11" s="9">
        <f>'Data Sheet'!H29</f>
        <v>361.07</v>
      </c>
      <c r="I11" s="9">
        <f>'Data Sheet'!I29</f>
        <v>526.38</v>
      </c>
      <c r="J11" s="9">
        <f>'Data Sheet'!J29</f>
        <v>517.35</v>
      </c>
      <c r="K11" s="9">
        <f>'Data Sheet'!K29</f>
        <v>547.42999999999995</v>
      </c>
      <c r="L11" s="9">
        <f>SUM(Quarters!H11:K11)</f>
        <v>547.43000000000006</v>
      </c>
      <c r="M11" s="10">
        <f>IF($L10&gt;0,$L11/$L10,0)</f>
        <v>0.23208577460847746</v>
      </c>
      <c r="N11" s="10">
        <f>IF($L10&gt;0,$L11/$L10,0)</f>
        <v>0.23208577460847746</v>
      </c>
    </row>
    <row r="12" spans="1:14" s="8" customFormat="1" x14ac:dyDescent="0.3">
      <c r="A12" s="8" t="s">
        <v>14</v>
      </c>
      <c r="B12" s="1">
        <f>'Data Sheet'!B30</f>
        <v>1065.83</v>
      </c>
      <c r="C12" s="1">
        <f>'Data Sheet'!C30</f>
        <v>1251.1500000000001</v>
      </c>
      <c r="D12" s="1">
        <f>'Data Sheet'!D30</f>
        <v>1276.94</v>
      </c>
      <c r="E12" s="1">
        <f>'Data Sheet'!E30</f>
        <v>1354.39</v>
      </c>
      <c r="F12" s="1">
        <f>'Data Sheet'!F30</f>
        <v>1442.33</v>
      </c>
      <c r="G12" s="1">
        <f>'Data Sheet'!G30</f>
        <v>1444.96</v>
      </c>
      <c r="H12" s="1">
        <f>'Data Sheet'!H30</f>
        <v>1693.3</v>
      </c>
      <c r="I12" s="1">
        <f>'Data Sheet'!I30</f>
        <v>1739.22</v>
      </c>
      <c r="J12" s="1">
        <f>'Data Sheet'!J30</f>
        <v>1707.15</v>
      </c>
      <c r="K12" s="1">
        <f>'Data Sheet'!K30</f>
        <v>1842.68</v>
      </c>
      <c r="L12" s="1">
        <f>SUM(Quarters!H12:K12)</f>
        <v>1842.68</v>
      </c>
      <c r="M12" s="1">
        <f>M10-M11*M10</f>
        <v>1630.9365890905533</v>
      </c>
      <c r="N12" s="1">
        <f>N10-N11*N10</f>
        <v>1538.0637458324611</v>
      </c>
    </row>
    <row r="13" spans="1:14" x14ac:dyDescent="0.3">
      <c r="A13" s="11" t="s">
        <v>57</v>
      </c>
      <c r="B13" s="9">
        <f>IF('Data Sheet'!B93&gt;0,B12/'Data Sheet'!B93,0)</f>
        <v>6.0679191574153135</v>
      </c>
      <c r="C13" s="9">
        <f>IF('Data Sheet'!C93&gt;0,C12/'Data Sheet'!C93,0)</f>
        <v>7.112443863339208</v>
      </c>
      <c r="D13" s="9">
        <f>IF('Data Sheet'!D93&gt;0,D12/'Data Sheet'!D93,0)</f>
        <v>7.2491626454726088</v>
      </c>
      <c r="E13" s="9">
        <f>IF('Data Sheet'!E93&gt;0,E12/'Data Sheet'!E93,0)</f>
        <v>7.6888447346011928</v>
      </c>
      <c r="F13" s="9">
        <f>IF('Data Sheet'!F93&gt;0,F12/'Data Sheet'!F93,0)</f>
        <v>8.1658268697276792</v>
      </c>
      <c r="G13" s="9">
        <f>IF('Data Sheet'!G93&gt;0,G12/'Data Sheet'!G93,0)</f>
        <v>8.1770131854450785</v>
      </c>
      <c r="H13" s="9">
        <f>IF('Data Sheet'!H93&gt;0,H12/'Data Sheet'!H93,0)</f>
        <v>9.5807400701595551</v>
      </c>
      <c r="I13" s="9">
        <f>IF('Data Sheet'!I93&gt;0,I12/'Data Sheet'!I93,0)</f>
        <v>9.8377736297301883</v>
      </c>
      <c r="J13" s="9">
        <f>IF('Data Sheet'!J93&gt;0,J12/'Data Sheet'!J93,0)</f>
        <v>9.6351168303420245</v>
      </c>
      <c r="K13" s="9">
        <f>IF('Data Sheet'!K93&gt;0,K12/'Data Sheet'!K93,0)</f>
        <v>10.398871331828444</v>
      </c>
      <c r="L13" s="9">
        <f>IF('Data Sheet'!$B6&gt;0,'Profit &amp; Loss'!L12/'Data Sheet'!$B6,0)</f>
        <v>10.398642025346334</v>
      </c>
      <c r="M13" s="9">
        <f>IF('Data Sheet'!$B6&gt;0,'Profit &amp; Loss'!M12/'Data Sheet'!$B6,0)</f>
        <v>9.2037281329324863</v>
      </c>
      <c r="N13" s="9">
        <f>IF('Data Sheet'!$B6&gt;0,'Profit &amp; Loss'!N12/'Data Sheet'!$B6,0)</f>
        <v>8.6796265792622869</v>
      </c>
    </row>
    <row r="14" spans="1:14" x14ac:dyDescent="0.3">
      <c r="A14" s="6" t="s">
        <v>16</v>
      </c>
      <c r="B14" s="9">
        <f>IF(B15&gt;0,B15/B13,"")</f>
        <v>43.762942964637894</v>
      </c>
      <c r="C14" s="9">
        <f t="shared" ref="C14:K14" si="1">IF(C15&gt;0,C15/C13,"")</f>
        <v>35.13560244574991</v>
      </c>
      <c r="D14" s="9">
        <f t="shared" si="1"/>
        <v>38.259591288549188</v>
      </c>
      <c r="E14" s="9">
        <f t="shared" si="1"/>
        <v>42.711227932870145</v>
      </c>
      <c r="F14" s="9">
        <f t="shared" si="1"/>
        <v>50.062290876567779</v>
      </c>
      <c r="G14" s="9">
        <f t="shared" si="1"/>
        <v>55.038433935887504</v>
      </c>
      <c r="H14" s="9">
        <f t="shared" si="1"/>
        <v>56.415266048544268</v>
      </c>
      <c r="I14" s="9">
        <f t="shared" si="1"/>
        <v>54.504201883603002</v>
      </c>
      <c r="J14" s="9">
        <f t="shared" si="1"/>
        <v>56.553543625340481</v>
      </c>
      <c r="K14" s="9">
        <f t="shared" si="1"/>
        <v>50.308344367985754</v>
      </c>
      <c r="L14" s="9">
        <f>IF(L13&gt;0,L15/L13,0)</f>
        <v>52.420306293008018</v>
      </c>
      <c r="M14" s="9">
        <f>M25</f>
        <v>53.446599042484316</v>
      </c>
      <c r="N14" s="9">
        <f>N25</f>
        <v>48.651977423885803</v>
      </c>
    </row>
    <row r="15" spans="1:14" s="8" customFormat="1" x14ac:dyDescent="0.3">
      <c r="A15" s="8" t="s">
        <v>58</v>
      </c>
      <c r="B15" s="1">
        <f>'Data Sheet'!B90</f>
        <v>265.55</v>
      </c>
      <c r="C15" s="1">
        <f>'Data Sheet'!C90</f>
        <v>249.9</v>
      </c>
      <c r="D15" s="1">
        <f>'Data Sheet'!D90</f>
        <v>277.35000000000002</v>
      </c>
      <c r="E15" s="1">
        <f>'Data Sheet'!E90</f>
        <v>328.4</v>
      </c>
      <c r="F15" s="1">
        <f>'Data Sheet'!F90</f>
        <v>408.8</v>
      </c>
      <c r="G15" s="1">
        <f>'Data Sheet'!G90</f>
        <v>450.05</v>
      </c>
      <c r="H15" s="1">
        <f>'Data Sheet'!H90</f>
        <v>540.5</v>
      </c>
      <c r="I15" s="1">
        <f>'Data Sheet'!I90</f>
        <v>536.20000000000005</v>
      </c>
      <c r="J15" s="1">
        <f>'Data Sheet'!J90</f>
        <v>544.9</v>
      </c>
      <c r="K15" s="1">
        <f>'Data Sheet'!K90</f>
        <v>523.15</v>
      </c>
      <c r="L15" s="1">
        <f>'Data Sheet'!B8</f>
        <v>545.1</v>
      </c>
      <c r="M15" s="12">
        <f>M13*M14</f>
        <v>491.90796721687536</v>
      </c>
      <c r="N15" s="13">
        <f>N13*N14</f>
        <v>422.28099638202792</v>
      </c>
    </row>
    <row r="17" spans="1:14" s="8" customFormat="1" x14ac:dyDescent="0.3">
      <c r="A17" s="8" t="s">
        <v>15</v>
      </c>
    </row>
    <row r="18" spans="1:14" x14ac:dyDescent="0.3">
      <c r="A18" s="6" t="s">
        <v>17</v>
      </c>
      <c r="B18" s="7">
        <f>IF('Data Sheet'!B30&gt;0, 'Data Sheet'!B31/'Data Sheet'!B30, 0)</f>
        <v>0.32960228178977891</v>
      </c>
      <c r="C18" s="7">
        <f>IF('Data Sheet'!C30&gt;0, 'Data Sheet'!C31/'Data Sheet'!C30, 0)</f>
        <v>0.31634895895775883</v>
      </c>
      <c r="D18" s="7">
        <f>IF('Data Sheet'!D30&gt;0, 'Data Sheet'!D31/'Data Sheet'!D30, 0)</f>
        <v>0.31038263348317069</v>
      </c>
      <c r="E18" s="7">
        <f>IF('Data Sheet'!E30&gt;0, 'Data Sheet'!E31/'Data Sheet'!E30, 0)</f>
        <v>0.81286778549753025</v>
      </c>
      <c r="F18" s="7">
        <f>IF('Data Sheet'!F30&gt;0, 'Data Sheet'!F31/'Data Sheet'!F30, 0)</f>
        <v>0.33676759132792083</v>
      </c>
      <c r="G18" s="7">
        <f>IF('Data Sheet'!G30&gt;0, 'Data Sheet'!G31/'Data Sheet'!G30, 0)</f>
        <v>0.36688212822500277</v>
      </c>
      <c r="H18" s="7">
        <f>IF('Data Sheet'!H30&gt;0, 'Data Sheet'!H31/'Data Sheet'!H30, 0)</f>
        <v>0.49578928719069271</v>
      </c>
      <c r="I18" s="7">
        <f>IF('Data Sheet'!I30&gt;0, 'Data Sheet'!I31/'Data Sheet'!I30, 0)</f>
        <v>0.52857602833454076</v>
      </c>
      <c r="J18" s="7">
        <f>IF('Data Sheet'!J30&gt;0, 'Data Sheet'!J31/'Data Sheet'!J30, 0)</f>
        <v>0.53969481299241429</v>
      </c>
      <c r="K18" s="7">
        <f>IF('Data Sheet'!K30&gt;0, 'Data Sheet'!K31/'Data Sheet'!K30, 0)</f>
        <v>0.52890355351987317</v>
      </c>
    </row>
    <row r="19" spans="1:14" x14ac:dyDescent="0.3">
      <c r="A19" s="6" t="s">
        <v>18</v>
      </c>
      <c r="B19" s="7">
        <f>IF(B6&gt;0,B6/B4,0)</f>
        <v>0.16935689738553963</v>
      </c>
      <c r="C19" s="7">
        <f t="shared" ref="C19:K19" si="2">IF(C6&gt;0,C6/C4,0)</f>
        <v>0.19516019980307608</v>
      </c>
      <c r="D19" s="7">
        <f t="shared" si="2"/>
        <v>0.19854102992149572</v>
      </c>
      <c r="E19" s="7">
        <f t="shared" si="2"/>
        <v>0.20946275827683786</v>
      </c>
      <c r="F19" s="7">
        <f t="shared" si="2"/>
        <v>0.20429383945254176</v>
      </c>
      <c r="G19" s="7">
        <f t="shared" si="2"/>
        <v>0.20638046021481596</v>
      </c>
      <c r="H19" s="7">
        <f t="shared" si="2"/>
        <v>0.20934357563809575</v>
      </c>
      <c r="I19" s="7">
        <f t="shared" si="2"/>
        <v>0.20682121248856611</v>
      </c>
      <c r="J19" s="7">
        <f t="shared" si="2"/>
        <v>0.18755512845309016</v>
      </c>
      <c r="K19" s="7">
        <f t="shared" si="2"/>
        <v>0.19346324293514752</v>
      </c>
      <c r="L19" s="7">
        <f>IF(L6&gt;0,L6/L4,0)</f>
        <v>0.19342373958099038</v>
      </c>
    </row>
    <row r="20" spans="1:14" x14ac:dyDescent="0.3">
      <c r="B20" s="7"/>
      <c r="C20" s="7"/>
      <c r="D20" s="7"/>
      <c r="E20" s="7"/>
      <c r="F20" s="7"/>
      <c r="G20" s="7"/>
      <c r="H20" s="7"/>
      <c r="I20" s="7"/>
      <c r="J20" s="7"/>
      <c r="K20" s="7"/>
      <c r="L20" s="7"/>
    </row>
    <row r="21" spans="1:14" x14ac:dyDescent="0.3">
      <c r="B21" s="7"/>
      <c r="C21" s="7"/>
      <c r="D21" s="7"/>
      <c r="E21" s="7"/>
      <c r="F21" s="7"/>
      <c r="G21" s="7"/>
      <c r="H21" s="7"/>
      <c r="I21" s="7"/>
      <c r="J21" s="7"/>
      <c r="K21" s="7"/>
      <c r="L21" s="7"/>
    </row>
    <row r="22" spans="1:14" s="2" customFormat="1" x14ac:dyDescent="0.3">
      <c r="A22" s="15"/>
      <c r="B22" s="16"/>
      <c r="C22" s="16"/>
      <c r="D22" s="16"/>
      <c r="E22" s="16"/>
      <c r="F22" s="16"/>
      <c r="G22" s="16" t="s">
        <v>19</v>
      </c>
      <c r="H22" s="16" t="s">
        <v>65</v>
      </c>
      <c r="I22" s="16" t="s">
        <v>66</v>
      </c>
      <c r="J22" s="16" t="s">
        <v>67</v>
      </c>
      <c r="K22" s="16" t="s">
        <v>68</v>
      </c>
      <c r="L22" s="17" t="s">
        <v>69</v>
      </c>
      <c r="M22" s="17" t="s">
        <v>20</v>
      </c>
      <c r="N22" s="17" t="s">
        <v>21</v>
      </c>
    </row>
    <row r="23" spans="1:14" s="8" customFormat="1" x14ac:dyDescent="0.3">
      <c r="A23" s="6"/>
      <c r="B23" s="6"/>
      <c r="C23" s="6"/>
      <c r="D23" s="6"/>
      <c r="E23" s="6"/>
      <c r="F23" s="6"/>
      <c r="G23" s="6" t="s">
        <v>22</v>
      </c>
      <c r="H23" s="7">
        <f>IF(B4=0,"",POWER($K4/B4,1/9)-1)</f>
        <v>5.2963186326840939E-2</v>
      </c>
      <c r="I23" s="7">
        <f>IF(D4=0,"",POWER($K4/D4,1/7)-1)</f>
        <v>7.2214813650357534E-2</v>
      </c>
      <c r="J23" s="7">
        <f>IF(F4=0,"",POWER($K4/F4,1/5)-1)</f>
        <v>7.8141077448843799E-2</v>
      </c>
      <c r="K23" s="7">
        <f>IF(H4=0,"",POWER($K4/H4, 1/3)-1)</f>
        <v>9.0627443690031395E-2</v>
      </c>
      <c r="L23" s="7">
        <f>IF(ISERROR(MAX(IF(J4=0,"",(K4-J4)/J4),IF(K4=0,"",(L4-K4)/K4))),"",MAX(IF(J4=0,"",(K4-J4)/J4),IF(K4=0,"",(L4-K4)/K4)))</f>
        <v>7.5813385903941918E-2</v>
      </c>
      <c r="M23" s="22">
        <f>MAX(K23:L23)</f>
        <v>9.0627443690031395E-2</v>
      </c>
      <c r="N23" s="22">
        <f>MIN(H23:L23)</f>
        <v>5.2963186326840939E-2</v>
      </c>
    </row>
    <row r="24" spans="1:14" x14ac:dyDescent="0.3">
      <c r="G24" s="6" t="s">
        <v>18</v>
      </c>
      <c r="H24" s="7">
        <f>IF(SUM(B4:$K$4)=0,"",SUMPRODUCT(B19:$K$19,B4:$K$4)/SUM(B4:$K$4))</f>
        <v>0.19801555660907222</v>
      </c>
      <c r="I24" s="7">
        <f>IF(SUM(E4:$K$4)=0,"",SUMPRODUCT(E19:$K$19,E4:$K$4)/SUM(E4:$K$4))</f>
        <v>0.20150186759503649</v>
      </c>
      <c r="J24" s="7">
        <f>IF(SUM(G4:$K$4)=0,"",SUMPRODUCT(G19:$K$19,G4:$K$4)/SUM(G4:$K$4))</f>
        <v>0.19989553197571377</v>
      </c>
      <c r="K24" s="7">
        <f>IF(SUM(I4:$K$4)=0, "", SUMPRODUCT(I19:$K$19,I4:$K$4)/SUM(I4:$K$4))</f>
        <v>0.19568394989687724</v>
      </c>
      <c r="L24" s="7">
        <f>L19</f>
        <v>0.19342373958099038</v>
      </c>
      <c r="M24" s="22">
        <f>MAX(K24:L24)</f>
        <v>0.19568394989687724</v>
      </c>
      <c r="N24" s="22">
        <f>MIN(H24:L24)</f>
        <v>0.19342373958099038</v>
      </c>
    </row>
    <row r="25" spans="1:14" x14ac:dyDescent="0.3">
      <c r="G25" s="6" t="s">
        <v>23</v>
      </c>
      <c r="H25" s="9">
        <f>IF(ISERROR(AVERAGEIF(B14:$L14,"&gt;0")),"",AVERAGEIF(B14:$L14,"&gt;0"))</f>
        <v>48.651977423885803</v>
      </c>
      <c r="I25" s="9">
        <f>IF(ISERROR(AVERAGEIF(E14:$L14,"&gt;0")),"",AVERAGEIF(E14:$L14,"&gt;0"))</f>
        <v>52.251701870475863</v>
      </c>
      <c r="J25" s="9">
        <f>IF(ISERROR(AVERAGEIF(G14:$L14,"&gt;0")),"",AVERAGEIF(G14:$L14,"&gt;0"))</f>
        <v>54.206682692394843</v>
      </c>
      <c r="K25" s="9">
        <f>IF(ISERROR(AVERAGEIF(I14:$L14,"&gt;0")),"",AVERAGEIF(I14:$L14,"&gt;0"))</f>
        <v>53.446599042484316</v>
      </c>
      <c r="L25" s="9">
        <f>L14</f>
        <v>52.420306293008018</v>
      </c>
      <c r="M25" s="1">
        <f>MAX(K25:L25)</f>
        <v>53.446599042484316</v>
      </c>
      <c r="N25" s="1">
        <f>MIN(H25:L25)</f>
        <v>48.651977423885803</v>
      </c>
    </row>
  </sheetData>
  <hyperlinks>
    <hyperlink ref="M1" r:id="rId1" xr:uid="{00000000-0004-0000-0000-000000000000}"/>
  </hyperlinks>
  <printOptions gridLines="1"/>
  <pageMargins left="0.7" right="0.7" top="0.75" bottom="0.75" header="0.3" footer="0.3"/>
  <pageSetup paperSize="9" orientation="landscape" horizontalDpi="300" verticalDpi="300"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pageSetUpPr fitToPage="1"/>
  </sheetPr>
  <dimension ref="A1:K22"/>
  <sheetViews>
    <sheetView zoomScale="150" workbookViewId="0">
      <pane xSplit="1" ySplit="3" topLeftCell="D4" activePane="bottomRight" state="frozen"/>
      <selection pane="topRight" activeCell="B1" sqref="B1"/>
      <selection pane="bottomLeft" activeCell="A4" sqref="A4"/>
      <selection pane="bottomRight" activeCell="K5" sqref="K5"/>
    </sheetView>
  </sheetViews>
  <sheetFormatPr defaultColWidth="8.77734375" defaultRowHeight="14.4" x14ac:dyDescent="0.3"/>
  <cols>
    <col min="1" max="1" width="20.6640625" style="6" customWidth="1"/>
    <col min="2" max="11" width="13.44140625" style="6" bestFit="1" customWidth="1"/>
    <col min="12" max="16384" width="8.77734375" style="6"/>
  </cols>
  <sheetData>
    <row r="1" spans="1:11" s="8" customFormat="1" x14ac:dyDescent="0.3">
      <c r="A1" s="8" t="str">
        <f>'Profit &amp; Loss'!A1</f>
        <v>DABUR INDIA LTD</v>
      </c>
      <c r="E1" t="str">
        <f>UPDATE</f>
        <v/>
      </c>
      <c r="J1" s="4" t="s">
        <v>1</v>
      </c>
      <c r="K1" s="4"/>
    </row>
    <row r="3" spans="1:11" s="2" customFormat="1" x14ac:dyDescent="0.3">
      <c r="A3" s="15" t="s">
        <v>2</v>
      </c>
      <c r="B3" s="16">
        <f>'Data Sheet'!B41</f>
        <v>44561</v>
      </c>
      <c r="C3" s="16">
        <f>'Data Sheet'!C41</f>
        <v>44651</v>
      </c>
      <c r="D3" s="16">
        <f>'Data Sheet'!D41</f>
        <v>44742</v>
      </c>
      <c r="E3" s="16">
        <f>'Data Sheet'!E41</f>
        <v>44834</v>
      </c>
      <c r="F3" s="16">
        <f>'Data Sheet'!F41</f>
        <v>44926</v>
      </c>
      <c r="G3" s="16">
        <f>'Data Sheet'!G41</f>
        <v>45016</v>
      </c>
      <c r="H3" s="16">
        <f>'Data Sheet'!H41</f>
        <v>45107</v>
      </c>
      <c r="I3" s="16">
        <f>'Data Sheet'!I41</f>
        <v>45199</v>
      </c>
      <c r="J3" s="16">
        <f>'Data Sheet'!J41</f>
        <v>45291</v>
      </c>
      <c r="K3" s="16">
        <f>'Data Sheet'!K41</f>
        <v>45382</v>
      </c>
    </row>
    <row r="4" spans="1:11" s="8" customFormat="1" x14ac:dyDescent="0.3">
      <c r="A4" s="8" t="s">
        <v>6</v>
      </c>
      <c r="B4" s="1">
        <f>'Data Sheet'!B42</f>
        <v>2941.75</v>
      </c>
      <c r="C4" s="1">
        <f>'Data Sheet'!C42</f>
        <v>2517.81</v>
      </c>
      <c r="D4" s="1">
        <f>'Data Sheet'!D42</f>
        <v>2822.43</v>
      </c>
      <c r="E4" s="1">
        <f>'Data Sheet'!E42</f>
        <v>2986.49</v>
      </c>
      <c r="F4" s="1">
        <f>'Data Sheet'!F42</f>
        <v>3043.17</v>
      </c>
      <c r="G4" s="1">
        <f>'Data Sheet'!G42</f>
        <v>2677.8</v>
      </c>
      <c r="H4" s="1">
        <f>'Data Sheet'!H42</f>
        <v>3130.47</v>
      </c>
      <c r="I4" s="1">
        <f>'Data Sheet'!I42</f>
        <v>3203.84</v>
      </c>
      <c r="J4" s="1">
        <f>'Data Sheet'!J42</f>
        <v>3255.06</v>
      </c>
      <c r="K4" s="1">
        <f>'Data Sheet'!K42</f>
        <v>2814.64</v>
      </c>
    </row>
    <row r="5" spans="1:11" x14ac:dyDescent="0.3">
      <c r="A5" s="6" t="s">
        <v>7</v>
      </c>
      <c r="B5" s="9">
        <f>'Data Sheet'!B43</f>
        <v>2314.36</v>
      </c>
      <c r="C5" s="9">
        <f>'Data Sheet'!C43</f>
        <v>2065.44</v>
      </c>
      <c r="D5" s="9">
        <f>'Data Sheet'!D43</f>
        <v>2279.11</v>
      </c>
      <c r="E5" s="9">
        <f>'Data Sheet'!E43</f>
        <v>2386.09</v>
      </c>
      <c r="F5" s="9">
        <f>'Data Sheet'!F43</f>
        <v>2434.0500000000002</v>
      </c>
      <c r="G5" s="9">
        <f>'Data Sheet'!G43</f>
        <v>2268.15</v>
      </c>
      <c r="H5" s="9">
        <f>'Data Sheet'!H43</f>
        <v>2525.94</v>
      </c>
      <c r="I5" s="9">
        <f>'Data Sheet'!I43</f>
        <v>2542.9699999999998</v>
      </c>
      <c r="J5" s="9">
        <f>'Data Sheet'!J43</f>
        <v>2587.64</v>
      </c>
      <c r="K5" s="9">
        <f>'Data Sheet'!K43</f>
        <v>2348.23</v>
      </c>
    </row>
    <row r="6" spans="1:11" s="8" customFormat="1" x14ac:dyDescent="0.3">
      <c r="A6" s="8" t="s">
        <v>8</v>
      </c>
      <c r="B6" s="1">
        <f>'Data Sheet'!B50</f>
        <v>627.39</v>
      </c>
      <c r="C6" s="1">
        <f>'Data Sheet'!C50</f>
        <v>452.37</v>
      </c>
      <c r="D6" s="1">
        <f>'Data Sheet'!D50</f>
        <v>543.32000000000005</v>
      </c>
      <c r="E6" s="1">
        <f>'Data Sheet'!E50</f>
        <v>600.4</v>
      </c>
      <c r="F6" s="1">
        <f>'Data Sheet'!F50</f>
        <v>609.12</v>
      </c>
      <c r="G6" s="1">
        <f>'Data Sheet'!G50</f>
        <v>409.65</v>
      </c>
      <c r="H6" s="1">
        <f>'Data Sheet'!H50</f>
        <v>604.53</v>
      </c>
      <c r="I6" s="1">
        <f>'Data Sheet'!I50</f>
        <v>660.87</v>
      </c>
      <c r="J6" s="1">
        <f>'Data Sheet'!J50</f>
        <v>667.42</v>
      </c>
      <c r="K6" s="1">
        <f>'Data Sheet'!K50</f>
        <v>466.41</v>
      </c>
    </row>
    <row r="7" spans="1:11" x14ac:dyDescent="0.3">
      <c r="A7" s="6" t="s">
        <v>9</v>
      </c>
      <c r="B7" s="9">
        <f>'Data Sheet'!B44</f>
        <v>96.74</v>
      </c>
      <c r="C7" s="9">
        <f>'Data Sheet'!C44</f>
        <v>14.14</v>
      </c>
      <c r="D7" s="9">
        <f>'Data Sheet'!D44</f>
        <v>100.55</v>
      </c>
      <c r="E7" s="9">
        <f>'Data Sheet'!E44</f>
        <v>123.28</v>
      </c>
      <c r="F7" s="9">
        <f>'Data Sheet'!F44</f>
        <v>100.84</v>
      </c>
      <c r="G7" s="9">
        <f>'Data Sheet'!G44</f>
        <v>120.72</v>
      </c>
      <c r="H7" s="9">
        <f>'Data Sheet'!H44</f>
        <v>109.78</v>
      </c>
      <c r="I7" s="9">
        <f>'Data Sheet'!I44</f>
        <v>116.9</v>
      </c>
      <c r="J7" s="9">
        <f>'Data Sheet'!J44</f>
        <v>127.37</v>
      </c>
      <c r="K7" s="9">
        <f>'Data Sheet'!K44</f>
        <v>128.85</v>
      </c>
    </row>
    <row r="8" spans="1:11" x14ac:dyDescent="0.3">
      <c r="A8" s="6" t="s">
        <v>10</v>
      </c>
      <c r="B8" s="9">
        <f>'Data Sheet'!B45</f>
        <v>63.2</v>
      </c>
      <c r="C8" s="9">
        <f>'Data Sheet'!C45</f>
        <v>65.05</v>
      </c>
      <c r="D8" s="9">
        <f>'Data Sheet'!D45</f>
        <v>67.599999999999994</v>
      </c>
      <c r="E8" s="9">
        <f>'Data Sheet'!E45</f>
        <v>70.47</v>
      </c>
      <c r="F8" s="9">
        <f>'Data Sheet'!F45</f>
        <v>70.89</v>
      </c>
      <c r="G8" s="9">
        <f>'Data Sheet'!G45</f>
        <v>102</v>
      </c>
      <c r="H8" s="9">
        <f>'Data Sheet'!H45</f>
        <v>96.64</v>
      </c>
      <c r="I8" s="9">
        <f>'Data Sheet'!I45</f>
        <v>98.32</v>
      </c>
      <c r="J8" s="9">
        <f>'Data Sheet'!J45</f>
        <v>96.89</v>
      </c>
      <c r="K8" s="9">
        <f>'Data Sheet'!K45</f>
        <v>107.36</v>
      </c>
    </row>
    <row r="9" spans="1:11" x14ac:dyDescent="0.3">
      <c r="A9" s="6" t="s">
        <v>11</v>
      </c>
      <c r="B9" s="9">
        <f>'Data Sheet'!B46</f>
        <v>11.08</v>
      </c>
      <c r="C9" s="9">
        <f>'Data Sheet'!C46</f>
        <v>11.75</v>
      </c>
      <c r="D9" s="9">
        <f>'Data Sheet'!D46</f>
        <v>12.15</v>
      </c>
      <c r="E9" s="9">
        <f>'Data Sheet'!E46</f>
        <v>15.06</v>
      </c>
      <c r="F9" s="9">
        <f>'Data Sheet'!F46</f>
        <v>18.91</v>
      </c>
      <c r="G9" s="9">
        <f>'Data Sheet'!G46</f>
        <v>32.119999999999997</v>
      </c>
      <c r="H9" s="9">
        <f>'Data Sheet'!H46</f>
        <v>24.31</v>
      </c>
      <c r="I9" s="9">
        <f>'Data Sheet'!I46</f>
        <v>28.14</v>
      </c>
      <c r="J9" s="9">
        <f>'Data Sheet'!J46</f>
        <v>36.49</v>
      </c>
      <c r="K9" s="9">
        <f>'Data Sheet'!K46</f>
        <v>35.24</v>
      </c>
    </row>
    <row r="10" spans="1:11" x14ac:dyDescent="0.3">
      <c r="A10" s="6" t="s">
        <v>12</v>
      </c>
      <c r="B10" s="9">
        <f>'Data Sheet'!B47</f>
        <v>649.85</v>
      </c>
      <c r="C10" s="9">
        <f>'Data Sheet'!C47</f>
        <v>389.71</v>
      </c>
      <c r="D10" s="9">
        <f>'Data Sheet'!D47</f>
        <v>564.12</v>
      </c>
      <c r="E10" s="9">
        <f>'Data Sheet'!E47</f>
        <v>638.15</v>
      </c>
      <c r="F10" s="9">
        <f>'Data Sheet'!F47</f>
        <v>620.16</v>
      </c>
      <c r="G10" s="9">
        <f>'Data Sheet'!G47</f>
        <v>396.25</v>
      </c>
      <c r="H10" s="9">
        <f>'Data Sheet'!H47</f>
        <v>593.36</v>
      </c>
      <c r="I10" s="9">
        <f>'Data Sheet'!I47</f>
        <v>651.30999999999995</v>
      </c>
      <c r="J10" s="9">
        <f>'Data Sheet'!J47</f>
        <v>661.41</v>
      </c>
      <c r="K10" s="9">
        <f>'Data Sheet'!K47</f>
        <v>452.66</v>
      </c>
    </row>
    <row r="11" spans="1:11" x14ac:dyDescent="0.3">
      <c r="A11" s="6" t="s">
        <v>13</v>
      </c>
      <c r="B11" s="9">
        <f>'Data Sheet'!B48</f>
        <v>145.5</v>
      </c>
      <c r="C11" s="9">
        <f>'Data Sheet'!C48</f>
        <v>95.37</v>
      </c>
      <c r="D11" s="9">
        <f>'Data Sheet'!D48</f>
        <v>123.06</v>
      </c>
      <c r="E11" s="9">
        <f>'Data Sheet'!E48</f>
        <v>147.29</v>
      </c>
      <c r="F11" s="9">
        <f>'Data Sheet'!F48</f>
        <v>143.51</v>
      </c>
      <c r="G11" s="9">
        <f>'Data Sheet'!G48</f>
        <v>103.49</v>
      </c>
      <c r="H11" s="9">
        <f>'Data Sheet'!H48</f>
        <v>136.75</v>
      </c>
      <c r="I11" s="9">
        <f>'Data Sheet'!I48</f>
        <v>144.27000000000001</v>
      </c>
      <c r="J11" s="9">
        <f>'Data Sheet'!J48</f>
        <v>154.97</v>
      </c>
      <c r="K11" s="9">
        <f>'Data Sheet'!K48</f>
        <v>111.44</v>
      </c>
    </row>
    <row r="12" spans="1:11" s="8" customFormat="1" x14ac:dyDescent="0.3">
      <c r="A12" s="8" t="s">
        <v>14</v>
      </c>
      <c r="B12" s="1">
        <f>'Data Sheet'!B49</f>
        <v>503.32</v>
      </c>
      <c r="C12" s="1">
        <f>'Data Sheet'!C49</f>
        <v>294.22000000000003</v>
      </c>
      <c r="D12" s="1">
        <f>'Data Sheet'!D49</f>
        <v>440.32</v>
      </c>
      <c r="E12" s="1">
        <f>'Data Sheet'!E49</f>
        <v>490.06</v>
      </c>
      <c r="F12" s="1">
        <f>'Data Sheet'!F49</f>
        <v>475.94</v>
      </c>
      <c r="G12" s="1">
        <f>'Data Sheet'!G49</f>
        <v>300.83</v>
      </c>
      <c r="H12" s="1">
        <f>'Data Sheet'!H49</f>
        <v>463.88</v>
      </c>
      <c r="I12" s="1">
        <f>'Data Sheet'!I49</f>
        <v>515.04999999999995</v>
      </c>
      <c r="J12" s="1">
        <f>'Data Sheet'!J49</f>
        <v>514.22</v>
      </c>
      <c r="K12" s="1">
        <f>'Data Sheet'!K49</f>
        <v>349.53</v>
      </c>
    </row>
    <row r="14" spans="1:11" s="8" customFormat="1" x14ac:dyDescent="0.3">
      <c r="A14" s="2" t="s">
        <v>18</v>
      </c>
      <c r="B14" s="14">
        <f>IF(B4&gt;0,B6/B4,"")</f>
        <v>0.21327101215263022</v>
      </c>
      <c r="C14" s="14">
        <f t="shared" ref="C14:K14" si="0">IF(C4&gt;0,C6/C4,"")</f>
        <v>0.1796680448484993</v>
      </c>
      <c r="D14" s="14">
        <f t="shared" si="0"/>
        <v>0.1925007883277885</v>
      </c>
      <c r="E14" s="14">
        <f t="shared" si="0"/>
        <v>0.20103867751105814</v>
      </c>
      <c r="F14" s="14">
        <f t="shared" si="0"/>
        <v>0.2001597018898057</v>
      </c>
      <c r="G14" s="14">
        <f t="shared" si="0"/>
        <v>0.15298005825677793</v>
      </c>
      <c r="H14" s="14">
        <f t="shared" si="0"/>
        <v>0.19311157749475319</v>
      </c>
      <c r="I14" s="14">
        <f t="shared" si="0"/>
        <v>0.20627434578505793</v>
      </c>
      <c r="J14" s="14">
        <f t="shared" si="0"/>
        <v>0.20504076729768422</v>
      </c>
      <c r="K14" s="14">
        <f t="shared" si="0"/>
        <v>0.16570858084870535</v>
      </c>
    </row>
    <row r="22" s="30" customFormat="1" x14ac:dyDescent="0.3"/>
  </sheetData>
  <hyperlinks>
    <hyperlink ref="J1" r:id="rId1" xr:uid="{00000000-0004-0000-0100-000000000000}"/>
  </hyperlinks>
  <printOptions gridLines="1"/>
  <pageMargins left="0.7" right="0.7" top="0.75" bottom="0.75" header="0.3" footer="0.3"/>
  <pageSetup paperSize="9" scale="83" orientation="landscape" horizontalDpi="300" verticalDpi="300"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K25"/>
  <sheetViews>
    <sheetView zoomScale="125" workbookViewId="0">
      <pane xSplit="1" ySplit="3" topLeftCell="E4" activePane="bottomRight" state="frozen"/>
      <selection activeCell="C4" sqref="C4"/>
      <selection pane="topRight" activeCell="C4" sqref="C4"/>
      <selection pane="bottomLeft" activeCell="C4" sqref="C4"/>
      <selection pane="bottomRight" activeCell="K24" sqref="K24"/>
    </sheetView>
  </sheetViews>
  <sheetFormatPr defaultColWidth="8.77734375" defaultRowHeight="14.4" x14ac:dyDescent="0.3"/>
  <cols>
    <col min="1" max="1" width="22.77734375" style="11" bestFit="1" customWidth="1"/>
    <col min="2" max="2" width="13.44140625" style="11" customWidth="1"/>
    <col min="3" max="11" width="15.44140625" style="11" customWidth="1"/>
    <col min="12" max="16384" width="8.77734375" style="11"/>
  </cols>
  <sheetData>
    <row r="1" spans="1:11" s="8" customFormat="1" x14ac:dyDescent="0.3">
      <c r="A1" s="8" t="str">
        <f>'Profit &amp; Loss'!A1</f>
        <v>DABUR INDIA LTD</v>
      </c>
      <c r="E1" t="str">
        <f>UPDATE</f>
        <v/>
      </c>
      <c r="G1"/>
      <c r="J1" s="4" t="s">
        <v>1</v>
      </c>
      <c r="K1" s="4"/>
    </row>
    <row r="2" spans="1:11" x14ac:dyDescent="0.3">
      <c r="G2" s="8"/>
      <c r="H2" s="8"/>
    </row>
    <row r="3" spans="1:11" s="18" customFormat="1" x14ac:dyDescent="0.3">
      <c r="A3" s="15" t="s">
        <v>2</v>
      </c>
      <c r="B3" s="16">
        <f>'Data Sheet'!B56</f>
        <v>42094</v>
      </c>
      <c r="C3" s="16">
        <f>'Data Sheet'!C56</f>
        <v>42460</v>
      </c>
      <c r="D3" s="16">
        <f>'Data Sheet'!D56</f>
        <v>42825</v>
      </c>
      <c r="E3" s="16">
        <f>'Data Sheet'!E56</f>
        <v>43190</v>
      </c>
      <c r="F3" s="16">
        <f>'Data Sheet'!F56</f>
        <v>43555</v>
      </c>
      <c r="G3" s="16">
        <f>'Data Sheet'!G56</f>
        <v>43921</v>
      </c>
      <c r="H3" s="16">
        <f>'Data Sheet'!H56</f>
        <v>44286</v>
      </c>
      <c r="I3" s="16">
        <f>'Data Sheet'!I56</f>
        <v>44651</v>
      </c>
      <c r="J3" s="16">
        <f>'Data Sheet'!J56</f>
        <v>45016</v>
      </c>
      <c r="K3" s="16">
        <f>'Data Sheet'!K56</f>
        <v>45382</v>
      </c>
    </row>
    <row r="4" spans="1:11" x14ac:dyDescent="0.3">
      <c r="A4" s="6" t="s">
        <v>24</v>
      </c>
      <c r="B4" s="19">
        <f>'Data Sheet'!B57</f>
        <v>175.65</v>
      </c>
      <c r="C4" s="19">
        <f>'Data Sheet'!C57</f>
        <v>175.91</v>
      </c>
      <c r="D4" s="19">
        <f>'Data Sheet'!D57</f>
        <v>176.15</v>
      </c>
      <c r="E4" s="19">
        <f>'Data Sheet'!E57</f>
        <v>176.15</v>
      </c>
      <c r="F4" s="19">
        <f>'Data Sheet'!F57</f>
        <v>176.63</v>
      </c>
      <c r="G4" s="19">
        <f>'Data Sheet'!G57</f>
        <v>176.71</v>
      </c>
      <c r="H4" s="19">
        <f>'Data Sheet'!H57</f>
        <v>176.74</v>
      </c>
      <c r="I4" s="19">
        <f>'Data Sheet'!I57</f>
        <v>176.79</v>
      </c>
      <c r="J4" s="19">
        <f>'Data Sheet'!J57</f>
        <v>177.18</v>
      </c>
      <c r="K4" s="19">
        <f>'Data Sheet'!K57</f>
        <v>177.2</v>
      </c>
    </row>
    <row r="5" spans="1:11" s="6" customFormat="1" x14ac:dyDescent="0.3">
      <c r="A5" s="6" t="s">
        <v>25</v>
      </c>
      <c r="B5" s="19">
        <f>'Data Sheet'!B58</f>
        <v>3178.49</v>
      </c>
      <c r="C5" s="19">
        <f>'Data Sheet'!C58</f>
        <v>3994.7</v>
      </c>
      <c r="D5" s="19">
        <f>'Data Sheet'!D58</f>
        <v>4671.24</v>
      </c>
      <c r="E5" s="19">
        <f>'Data Sheet'!E58</f>
        <v>5530.37</v>
      </c>
      <c r="F5" s="19">
        <f>'Data Sheet'!F58</f>
        <v>5455.05</v>
      </c>
      <c r="G5" s="19">
        <f>'Data Sheet'!G58</f>
        <v>6429.04</v>
      </c>
      <c r="H5" s="19">
        <f>'Data Sheet'!H58</f>
        <v>7486.79</v>
      </c>
      <c r="I5" s="19">
        <f>'Data Sheet'!I58</f>
        <v>8204.51</v>
      </c>
      <c r="J5" s="19">
        <f>'Data Sheet'!J58</f>
        <v>8796.08</v>
      </c>
      <c r="K5" s="19">
        <f>'Data Sheet'!K58</f>
        <v>9689.1</v>
      </c>
    </row>
    <row r="6" spans="1:11" x14ac:dyDescent="0.3">
      <c r="A6" s="11" t="s">
        <v>71</v>
      </c>
      <c r="B6" s="19">
        <f>'Data Sheet'!B59</f>
        <v>733.56</v>
      </c>
      <c r="C6" s="19">
        <f>'Data Sheet'!C59</f>
        <v>805.22</v>
      </c>
      <c r="D6" s="19">
        <f>'Data Sheet'!D59</f>
        <v>975</v>
      </c>
      <c r="E6" s="19">
        <f>'Data Sheet'!E59</f>
        <v>937.59</v>
      </c>
      <c r="F6" s="19">
        <f>'Data Sheet'!F59</f>
        <v>699.37</v>
      </c>
      <c r="G6" s="19">
        <f>'Data Sheet'!G59</f>
        <v>521.99</v>
      </c>
      <c r="H6" s="19">
        <f>'Data Sheet'!H59</f>
        <v>509.06</v>
      </c>
      <c r="I6" s="19">
        <f>'Data Sheet'!I59</f>
        <v>1030.0999999999999</v>
      </c>
      <c r="J6" s="19">
        <f>'Data Sheet'!J59</f>
        <v>1173.79</v>
      </c>
      <c r="K6" s="19">
        <f>'Data Sheet'!K59</f>
        <v>1365.09</v>
      </c>
    </row>
    <row r="7" spans="1:11" s="6" customFormat="1" x14ac:dyDescent="0.3">
      <c r="A7" s="11" t="s">
        <v>72</v>
      </c>
      <c r="B7" s="19">
        <f>'Data Sheet'!B60</f>
        <v>2018.58</v>
      </c>
      <c r="C7" s="19">
        <f>'Data Sheet'!C60</f>
        <v>1956.47</v>
      </c>
      <c r="D7" s="19">
        <f>'Data Sheet'!D60</f>
        <v>1909.85</v>
      </c>
      <c r="E7" s="19">
        <f>'Data Sheet'!E60</f>
        <v>2057.52</v>
      </c>
      <c r="F7" s="19">
        <f>'Data Sheet'!F60</f>
        <v>2105.59</v>
      </c>
      <c r="G7" s="19">
        <f>'Data Sheet'!G60</f>
        <v>2208.84</v>
      </c>
      <c r="H7" s="19">
        <f>'Data Sheet'!H60</f>
        <v>2660.63</v>
      </c>
      <c r="I7" s="19">
        <f>'Data Sheet'!I60</f>
        <v>2872.46</v>
      </c>
      <c r="J7" s="19">
        <f>'Data Sheet'!J60</f>
        <v>3505.23</v>
      </c>
      <c r="K7" s="19">
        <f>'Data Sheet'!K60</f>
        <v>3891.29</v>
      </c>
    </row>
    <row r="8" spans="1:11" s="8" customFormat="1" x14ac:dyDescent="0.3">
      <c r="A8" s="8" t="s">
        <v>26</v>
      </c>
      <c r="B8" s="20">
        <f>'Data Sheet'!B61</f>
        <v>6106.28</v>
      </c>
      <c r="C8" s="20">
        <f>'Data Sheet'!C61</f>
        <v>6932.3</v>
      </c>
      <c r="D8" s="20">
        <f>'Data Sheet'!D61</f>
        <v>7732.24</v>
      </c>
      <c r="E8" s="20">
        <f>'Data Sheet'!E61</f>
        <v>8701.6299999999992</v>
      </c>
      <c r="F8" s="20">
        <f>'Data Sheet'!F61</f>
        <v>8436.64</v>
      </c>
      <c r="G8" s="20">
        <f>'Data Sheet'!G61</f>
        <v>9336.58</v>
      </c>
      <c r="H8" s="20">
        <f>'Data Sheet'!H61</f>
        <v>10833.22</v>
      </c>
      <c r="I8" s="20">
        <f>'Data Sheet'!I61</f>
        <v>12283.86</v>
      </c>
      <c r="J8" s="20">
        <f>'Data Sheet'!J61</f>
        <v>13652.28</v>
      </c>
      <c r="K8" s="20">
        <f>'Data Sheet'!K61</f>
        <v>15122.68</v>
      </c>
    </row>
    <row r="9" spans="1:11" s="8" customFormat="1" x14ac:dyDescent="0.3">
      <c r="B9" s="20"/>
      <c r="C9" s="20"/>
      <c r="D9" s="20"/>
      <c r="E9" s="20"/>
      <c r="F9" s="20"/>
      <c r="G9" s="20"/>
      <c r="H9" s="20"/>
      <c r="I9" s="20"/>
      <c r="J9" s="20"/>
      <c r="K9" s="20"/>
    </row>
    <row r="10" spans="1:11" x14ac:dyDescent="0.3">
      <c r="A10" s="6" t="s">
        <v>27</v>
      </c>
      <c r="B10" s="19">
        <f>'Data Sheet'!B62</f>
        <v>1877.13</v>
      </c>
      <c r="C10" s="19">
        <f>'Data Sheet'!C62</f>
        <v>1667.4</v>
      </c>
      <c r="D10" s="19">
        <f>'Data Sheet'!D62</f>
        <v>1958.4</v>
      </c>
      <c r="E10" s="19">
        <f>'Data Sheet'!E62</f>
        <v>2028.11</v>
      </c>
      <c r="F10" s="19">
        <f>'Data Sheet'!F62</f>
        <v>1969.06</v>
      </c>
      <c r="G10" s="19">
        <f>'Data Sheet'!G62</f>
        <v>2252.6799999999998</v>
      </c>
      <c r="H10" s="19">
        <f>'Data Sheet'!H62</f>
        <v>2242.92</v>
      </c>
      <c r="I10" s="19">
        <f>'Data Sheet'!I62</f>
        <v>2307.9</v>
      </c>
      <c r="J10" s="19">
        <f>'Data Sheet'!J62</f>
        <v>3578.65</v>
      </c>
      <c r="K10" s="19">
        <f>'Data Sheet'!K62</f>
        <v>3838.14</v>
      </c>
    </row>
    <row r="11" spans="1:11" x14ac:dyDescent="0.3">
      <c r="A11" s="6" t="s">
        <v>28</v>
      </c>
      <c r="B11" s="19">
        <f>'Data Sheet'!B63</f>
        <v>50.3</v>
      </c>
      <c r="C11" s="19">
        <f>'Data Sheet'!C63</f>
        <v>44.8</v>
      </c>
      <c r="D11" s="19">
        <f>'Data Sheet'!D63</f>
        <v>42.1</v>
      </c>
      <c r="E11" s="19">
        <f>'Data Sheet'!E63</f>
        <v>41.51</v>
      </c>
      <c r="F11" s="19">
        <f>'Data Sheet'!F63</f>
        <v>63.76</v>
      </c>
      <c r="G11" s="19">
        <f>'Data Sheet'!G63</f>
        <v>146.57</v>
      </c>
      <c r="H11" s="19">
        <f>'Data Sheet'!H63</f>
        <v>147.30000000000001</v>
      </c>
      <c r="I11" s="19">
        <f>'Data Sheet'!I63</f>
        <v>167.5</v>
      </c>
      <c r="J11" s="19">
        <f>'Data Sheet'!J63</f>
        <v>175.13</v>
      </c>
      <c r="K11" s="19">
        <f>'Data Sheet'!K63</f>
        <v>209.09</v>
      </c>
    </row>
    <row r="12" spans="1:11" x14ac:dyDescent="0.3">
      <c r="A12" s="6" t="s">
        <v>29</v>
      </c>
      <c r="B12" s="19">
        <f>'Data Sheet'!B64</f>
        <v>1813.37</v>
      </c>
      <c r="C12" s="19">
        <f>'Data Sheet'!C64</f>
        <v>2690.74</v>
      </c>
      <c r="D12" s="19">
        <f>'Data Sheet'!D64</f>
        <v>3240.16</v>
      </c>
      <c r="E12" s="19">
        <f>'Data Sheet'!E64</f>
        <v>3805.17</v>
      </c>
      <c r="F12" s="19">
        <f>'Data Sheet'!F64</f>
        <v>3358.76</v>
      </c>
      <c r="G12" s="19">
        <f>'Data Sheet'!G64</f>
        <v>2800.26</v>
      </c>
      <c r="H12" s="19">
        <f>'Data Sheet'!H64</f>
        <v>4159.63</v>
      </c>
      <c r="I12" s="19">
        <f>'Data Sheet'!I64</f>
        <v>6219.62</v>
      </c>
      <c r="J12" s="19">
        <f>'Data Sheet'!J64</f>
        <v>6265.26</v>
      </c>
      <c r="K12" s="19">
        <f>'Data Sheet'!K64</f>
        <v>6932.69</v>
      </c>
    </row>
    <row r="13" spans="1:11" x14ac:dyDescent="0.3">
      <c r="A13" s="11" t="s">
        <v>73</v>
      </c>
      <c r="B13" s="19">
        <f>'Data Sheet'!B65</f>
        <v>2365.48</v>
      </c>
      <c r="C13" s="19">
        <f>'Data Sheet'!C65</f>
        <v>2529.36</v>
      </c>
      <c r="D13" s="19">
        <f>'Data Sheet'!D65</f>
        <v>2491.58</v>
      </c>
      <c r="E13" s="19">
        <f>'Data Sheet'!E65</f>
        <v>2826.84</v>
      </c>
      <c r="F13" s="19">
        <f>'Data Sheet'!F65</f>
        <v>3045.06</v>
      </c>
      <c r="G13" s="19">
        <f>'Data Sheet'!G65</f>
        <v>4137.07</v>
      </c>
      <c r="H13" s="19">
        <f>'Data Sheet'!H65</f>
        <v>4283.37</v>
      </c>
      <c r="I13" s="19">
        <f>'Data Sheet'!I65</f>
        <v>3588.84</v>
      </c>
      <c r="J13" s="19">
        <f>'Data Sheet'!J65</f>
        <v>3633.24</v>
      </c>
      <c r="K13" s="19">
        <f>'Data Sheet'!K65</f>
        <v>4142.76</v>
      </c>
    </row>
    <row r="14" spans="1:11" s="8" customFormat="1" x14ac:dyDescent="0.3">
      <c r="A14" s="8" t="s">
        <v>26</v>
      </c>
      <c r="B14" s="19">
        <f>'Data Sheet'!B66</f>
        <v>6106.28</v>
      </c>
      <c r="C14" s="19">
        <f>'Data Sheet'!C66</f>
        <v>6932.3</v>
      </c>
      <c r="D14" s="19">
        <f>'Data Sheet'!D66</f>
        <v>7732.24</v>
      </c>
      <c r="E14" s="19">
        <f>'Data Sheet'!E66</f>
        <v>8701.6299999999992</v>
      </c>
      <c r="F14" s="19">
        <f>'Data Sheet'!F66</f>
        <v>8436.64</v>
      </c>
      <c r="G14" s="19">
        <f>'Data Sheet'!G66</f>
        <v>9336.58</v>
      </c>
      <c r="H14" s="19">
        <f>'Data Sheet'!H66</f>
        <v>10833.22</v>
      </c>
      <c r="I14" s="19">
        <f>'Data Sheet'!I66</f>
        <v>12283.86</v>
      </c>
      <c r="J14" s="19">
        <f>'Data Sheet'!J66</f>
        <v>13652.28</v>
      </c>
      <c r="K14" s="19">
        <f>'Data Sheet'!K66</f>
        <v>15122.68</v>
      </c>
    </row>
    <row r="15" spans="1:11" x14ac:dyDescent="0.3">
      <c r="A15" s="6"/>
      <c r="B15" s="21"/>
      <c r="C15" s="21"/>
      <c r="D15" s="21"/>
      <c r="E15" s="21"/>
      <c r="F15" s="21"/>
      <c r="G15" s="21"/>
      <c r="H15" s="21"/>
      <c r="I15" s="21"/>
      <c r="J15" s="21"/>
      <c r="K15" s="21"/>
    </row>
    <row r="16" spans="1:11" x14ac:dyDescent="0.3">
      <c r="A16" s="29" t="s">
        <v>30</v>
      </c>
      <c r="B16" s="21">
        <f>B13-B7</f>
        <v>346.90000000000009</v>
      </c>
      <c r="C16" s="21">
        <f t="shared" ref="C16:K16" si="0">C13-C7</f>
        <v>572.8900000000001</v>
      </c>
      <c r="D16" s="21">
        <f t="shared" si="0"/>
        <v>581.73</v>
      </c>
      <c r="E16" s="21">
        <f t="shared" si="0"/>
        <v>769.32000000000016</v>
      </c>
      <c r="F16" s="21">
        <f t="shared" si="0"/>
        <v>939.4699999999998</v>
      </c>
      <c r="G16" s="21">
        <f t="shared" si="0"/>
        <v>1928.2299999999996</v>
      </c>
      <c r="H16" s="21">
        <f t="shared" si="0"/>
        <v>1622.7399999999998</v>
      </c>
      <c r="I16" s="21">
        <f t="shared" si="0"/>
        <v>716.38000000000011</v>
      </c>
      <c r="J16" s="21">
        <f t="shared" si="0"/>
        <v>128.00999999999976</v>
      </c>
      <c r="K16" s="21">
        <f t="shared" si="0"/>
        <v>251.47000000000025</v>
      </c>
    </row>
    <row r="17" spans="1:11" x14ac:dyDescent="0.3">
      <c r="A17" s="11" t="s">
        <v>44</v>
      </c>
      <c r="B17" s="21">
        <f>'Data Sheet'!B67</f>
        <v>710.84</v>
      </c>
      <c r="C17" s="21">
        <f>'Data Sheet'!C67</f>
        <v>809.2</v>
      </c>
      <c r="D17" s="21">
        <f>'Data Sheet'!D67</f>
        <v>650.41999999999996</v>
      </c>
      <c r="E17" s="21">
        <f>'Data Sheet'!E67</f>
        <v>706.08</v>
      </c>
      <c r="F17" s="21">
        <f>'Data Sheet'!F67</f>
        <v>833.56</v>
      </c>
      <c r="G17" s="21">
        <f>'Data Sheet'!G67</f>
        <v>813.89</v>
      </c>
      <c r="H17" s="21">
        <f>'Data Sheet'!H67</f>
        <v>561.58000000000004</v>
      </c>
      <c r="I17" s="21">
        <f>'Data Sheet'!I67</f>
        <v>646.15</v>
      </c>
      <c r="J17" s="21">
        <f>'Data Sheet'!J67</f>
        <v>848.75</v>
      </c>
      <c r="K17" s="21">
        <f>'Data Sheet'!K67</f>
        <v>898.72</v>
      </c>
    </row>
    <row r="18" spans="1:11" x14ac:dyDescent="0.3">
      <c r="A18" s="11" t="s">
        <v>45</v>
      </c>
      <c r="B18" s="21">
        <f>'Data Sheet'!B68</f>
        <v>973.27</v>
      </c>
      <c r="C18" s="21">
        <f>'Data Sheet'!C68</f>
        <v>1096.5</v>
      </c>
      <c r="D18" s="21">
        <f>'Data Sheet'!D68</f>
        <v>1106.71</v>
      </c>
      <c r="E18" s="21">
        <f>'Data Sheet'!E68</f>
        <v>1256.18</v>
      </c>
      <c r="F18" s="21">
        <f>'Data Sheet'!F68</f>
        <v>1300.53</v>
      </c>
      <c r="G18" s="21">
        <f>'Data Sheet'!G68</f>
        <v>1379.57</v>
      </c>
      <c r="H18" s="21">
        <f>'Data Sheet'!H68</f>
        <v>1734.28</v>
      </c>
      <c r="I18" s="21">
        <f>'Data Sheet'!I68</f>
        <v>1911.37</v>
      </c>
      <c r="J18" s="21">
        <f>'Data Sheet'!J68</f>
        <v>2024.2</v>
      </c>
      <c r="K18" s="21">
        <f>'Data Sheet'!K68</f>
        <v>1946.97</v>
      </c>
    </row>
    <row r="20" spans="1:11" x14ac:dyDescent="0.3">
      <c r="A20" s="11" t="s">
        <v>46</v>
      </c>
      <c r="B20" s="5">
        <f>IF('Profit &amp; Loss'!B4&gt;0,'Balance Sheet'!B17/('Profit &amp; Loss'!B4/365),0)</f>
        <v>33.282911016498005</v>
      </c>
      <c r="C20" s="5">
        <f>IF('Profit &amp; Loss'!C4&gt;0,'Balance Sheet'!C17/('Profit &amp; Loss'!C4/365),0)</f>
        <v>37.965412370206408</v>
      </c>
      <c r="D20" s="5">
        <f>IF('Profit &amp; Loss'!D4&gt;0,'Balance Sheet'!D17/('Profit &amp; Loss'!D4/365),0)</f>
        <v>31.181518836711721</v>
      </c>
      <c r="E20" s="5">
        <f>IF('Profit &amp; Loss'!E4&gt;0,'Balance Sheet'!E17/('Profit &amp; Loss'!E4/365),0)</f>
        <v>33.375318090872007</v>
      </c>
      <c r="F20" s="5">
        <f>IF('Profit &amp; Loss'!F4&gt;0,'Balance Sheet'!F17/('Profit &amp; Loss'!F4/365),0)</f>
        <v>35.731034328871786</v>
      </c>
      <c r="G20" s="5">
        <f>IF('Profit &amp; Loss'!G4&gt;0,'Balance Sheet'!G17/('Profit &amp; Loss'!G4/365),0)</f>
        <v>34.206351673759649</v>
      </c>
      <c r="H20" s="5">
        <f>IF('Profit &amp; Loss'!H4&gt;0,'Balance Sheet'!H17/('Profit &amp; Loss'!H4/365),0)</f>
        <v>21.437377440086181</v>
      </c>
      <c r="I20" s="5">
        <f>IF('Profit &amp; Loss'!I4&gt;0,'Balance Sheet'!I17/('Profit &amp; Loss'!I4/365),0)</f>
        <v>21.659627245910432</v>
      </c>
      <c r="J20" s="5">
        <f>IF('Profit &amp; Loss'!J4&gt;0,'Balance Sheet'!J17/('Profit &amp; Loss'!J4/365),0)</f>
        <v>26.868751566580428</v>
      </c>
      <c r="K20" s="5">
        <f>IF('Profit &amp; Loss'!K4&gt;0,'Balance Sheet'!K17/('Profit &amp; Loss'!K4/365),0)</f>
        <v>26.445705864474473</v>
      </c>
    </row>
    <row r="21" spans="1:11" x14ac:dyDescent="0.3">
      <c r="A21" s="11" t="s">
        <v>47</v>
      </c>
      <c r="B21" s="5">
        <f>IF('Balance Sheet'!B18&gt;0,'Profit &amp; Loss'!B4/'Balance Sheet'!B18,0)</f>
        <v>8.0095862402005604</v>
      </c>
      <c r="C21" s="5">
        <f>IF('Balance Sheet'!C18&gt;0,'Profit &amp; Loss'!C4/'Balance Sheet'!C18,0)</f>
        <v>7.0949931600547194</v>
      </c>
      <c r="D21" s="5">
        <f>IF('Balance Sheet'!D18&gt;0,'Profit &amp; Loss'!D4/'Balance Sheet'!D18,0)</f>
        <v>6.8794806227466996</v>
      </c>
      <c r="E21" s="5">
        <f>IF('Balance Sheet'!E18&gt;0,'Profit &amp; Loss'!E4/'Balance Sheet'!E18,0)</f>
        <v>6.1470887930073719</v>
      </c>
      <c r="F21" s="5">
        <f>IF('Balance Sheet'!F18&gt;0,'Profit &amp; Loss'!F4/'Balance Sheet'!F18,0)</f>
        <v>6.5473230144633341</v>
      </c>
      <c r="G21" s="5">
        <f>IF('Balance Sheet'!G18&gt;0,'Profit &amp; Loss'!G4/'Balance Sheet'!G18,0)</f>
        <v>6.2951789325659444</v>
      </c>
      <c r="H21" s="5">
        <f>IF('Balance Sheet'!H18&gt;0,'Profit &amp; Loss'!H4/'Balance Sheet'!H18,0)</f>
        <v>5.5133254145812671</v>
      </c>
      <c r="I21" s="5">
        <f>IF('Balance Sheet'!I18&gt;0,'Profit &amp; Loss'!I4/'Balance Sheet'!I18,0)</f>
        <v>5.6967933994987892</v>
      </c>
      <c r="J21" s="5">
        <f>IF('Balance Sheet'!J18&gt;0,'Profit &amp; Loss'!J4/'Balance Sheet'!J18,0)</f>
        <v>5.6960231202450347</v>
      </c>
      <c r="K21" s="5">
        <f>IF('Balance Sheet'!K18&gt;0,'Profit &amp; Loss'!K4/'Balance Sheet'!K18,0)</f>
        <v>6.3709302146412119</v>
      </c>
    </row>
    <row r="23" spans="1:11" s="8" customFormat="1" x14ac:dyDescent="0.3">
      <c r="A23" s="8" t="s">
        <v>59</v>
      </c>
      <c r="B23" s="14">
        <f>IF(SUM('Balance Sheet'!B4:B5)&gt;0,'Profit &amp; Loss'!B12/SUM('Balance Sheet'!B4:B5),"")</f>
        <v>0.31776550770093076</v>
      </c>
      <c r="C23" s="14">
        <f>IF(SUM('Balance Sheet'!C4:C5)&gt;0,'Profit &amp; Loss'!C12/SUM('Balance Sheet'!C4:C5),"")</f>
        <v>0.299992087488401</v>
      </c>
      <c r="D23" s="14">
        <f>IF(SUM('Balance Sheet'!D4:D5)&gt;0,'Profit &amp; Loss'!D12/SUM('Balance Sheet'!D4:D5),"")</f>
        <v>0.26342836041663664</v>
      </c>
      <c r="E23" s="14">
        <f>IF(SUM('Balance Sheet'!E4:E5)&gt;0,'Profit &amp; Loss'!E12/SUM('Balance Sheet'!E4:E5),"")</f>
        <v>0.23734079614195697</v>
      </c>
      <c r="F23" s="14">
        <f>IF(SUM('Balance Sheet'!F4:F5)&gt;0,'Profit &amp; Loss'!F12/SUM('Balance Sheet'!F4:F5),"")</f>
        <v>0.25611007727711799</v>
      </c>
      <c r="G23" s="14">
        <f>IF(SUM('Balance Sheet'!G4:G5)&gt;0,'Profit &amp; Loss'!G12/SUM('Balance Sheet'!G4:G5),"")</f>
        <v>0.21874276198766227</v>
      </c>
      <c r="H23" s="14">
        <f>IF(SUM('Balance Sheet'!H4:H5)&gt;0,'Profit &amp; Loss'!H12/SUM('Balance Sheet'!H4:H5),"")</f>
        <v>0.22095561705897934</v>
      </c>
      <c r="I23" s="14">
        <f>IF(SUM('Balance Sheet'!I4:I5)&gt;0,'Profit &amp; Loss'!I12/SUM('Balance Sheet'!I4:I5),"")</f>
        <v>0.2075119611516113</v>
      </c>
      <c r="J23" s="14">
        <f>IF(SUM('Balance Sheet'!J4:J5)&gt;0,'Profit &amp; Loss'!J12/SUM('Balance Sheet'!J4:J5),"")</f>
        <v>0.19024858301219402</v>
      </c>
      <c r="K23" s="14">
        <f>IF(SUM('Balance Sheet'!K4:K5)&gt;0,'Profit &amp; Loss'!K12/SUM('Balance Sheet'!K4:K5),"")</f>
        <v>0.18676504870113414</v>
      </c>
    </row>
    <row r="24" spans="1:11" s="8" customFormat="1" x14ac:dyDescent="0.3">
      <c r="A24" s="8" t="s">
        <v>60</v>
      </c>
      <c r="B24" s="14"/>
      <c r="C24" s="14">
        <f>IF((B4+B5+B6+C4+C5+C6)&gt;0,('Profit &amp; Loss'!C10+'Profit &amp; Loss'!C9)*2/(B4+B5+B6+C4+C5+C6),"")</f>
        <v>0.35356643603540788</v>
      </c>
      <c r="D24" s="14">
        <f>IF((C4+C5+C6+D4+D5+D6)&gt;0,('Profit &amp; Loss'!D10+'Profit &amp; Loss'!D9)*2/(C4+C5+C6+D4+D5+D6),"")</f>
        <v>0.30832489058381846</v>
      </c>
      <c r="E24" s="14">
        <f>IF((D4+D5+D6+E4+E5+E6)&gt;0,('Profit &amp; Loss'!E10+'Profit &amp; Loss'!E9)*2/(D4+D5+D6+E4+E5+E6),"")</f>
        <v>0.28013315686038581</v>
      </c>
      <c r="F24" s="14">
        <f>IF((E4+E5+E6+F4+F5+F6)&gt;0,('Profit &amp; Loss'!F10+'Profit &amp; Loss'!F9)*2/(E4+E5+E6+F4+F5+F6),"")</f>
        <v>0.27505633841894817</v>
      </c>
      <c r="G24" s="14">
        <f>IF((F4+F5+F6+G4+G5+G6)&gt;0,('Profit &amp; Loss'!G10+'Profit &amp; Loss'!G9)*2/(F4+F5+F6+G4+G5+G6),"")</f>
        <v>0.26409209148816504</v>
      </c>
      <c r="H24" s="14">
        <f>IF((G4+G5+G6+H4+H5+H6)&gt;0,('Profit &amp; Loss'!H10+'Profit &amp; Loss'!H9)*2/(G4+G5+G6+H4+H5+H6),"")</f>
        <v>0.27278235175319748</v>
      </c>
      <c r="I24" s="14">
        <f>IF((H4+H5+H6+I4+I5+I6)&gt;0,('Profit &amp; Loss'!I10+'Profit &amp; Loss'!I9)*2/(H4+H5+H6+I4+I5+I6),"")</f>
        <v>0.26242963059009927</v>
      </c>
      <c r="J24" s="14">
        <f>IF((I4+I5+I6+J4+J5+J6)&gt;0,('Profit &amp; Loss'!J10+'Profit &amp; Loss'!J9)*2/(I4+I5+I6+J4+J5+J6),"")</f>
        <v>0.23487750818699837</v>
      </c>
      <c r="K24" s="14">
        <f>IF((J4+J5+J6+K4+K5+K6)&gt;0,('Profit &amp; Loss'!K10+'Profit &amp; Loss'!K9)*2/(J4+J5+J6+K4+K5+K6),"")</f>
        <v>0.23228261744074868</v>
      </c>
    </row>
    <row r="25" spans="1:11" s="18" customFormat="1" x14ac:dyDescent="0.3"/>
  </sheetData>
  <hyperlinks>
    <hyperlink ref="J1" r:id="rId1" xr:uid="{00000000-0004-0000-0200-000000000000}"/>
  </hyperlinks>
  <printOptions gridLines="1"/>
  <pageMargins left="0.7" right="0.7" top="0.75" bottom="0.75" header="0.3" footer="0.3"/>
  <pageSetup paperSize="9" orientation="landscape" horizontalDpi="0"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K24"/>
  <sheetViews>
    <sheetView zoomScale="150" zoomScaleNormal="150" zoomScalePageLayoutView="150" workbookViewId="0">
      <pane xSplit="1" ySplit="3" topLeftCell="E4" activePane="bottomRight" state="frozen"/>
      <selection pane="topRight" activeCell="B1" sqref="B1"/>
      <selection pane="bottomLeft" activeCell="A4" sqref="A4"/>
      <selection pane="bottomRight" activeCell="K5" sqref="K5"/>
    </sheetView>
  </sheetViews>
  <sheetFormatPr defaultColWidth="8.77734375" defaultRowHeight="14.4" x14ac:dyDescent="0.3"/>
  <cols>
    <col min="1" max="1" width="26.77734375" style="6" bestFit="1" customWidth="1"/>
    <col min="2" max="6" width="13.44140625" style="6" customWidth="1"/>
    <col min="7" max="11" width="13.44140625" style="6" bestFit="1" customWidth="1"/>
    <col min="12" max="16384" width="8.77734375" style="6"/>
  </cols>
  <sheetData>
    <row r="1" spans="1:11" s="8" customFormat="1" x14ac:dyDescent="0.3">
      <c r="A1" s="8" t="str">
        <f>'Balance Sheet'!A1</f>
        <v>DABUR INDIA LTD</v>
      </c>
      <c r="E1" t="str">
        <f>UPDATE</f>
        <v/>
      </c>
      <c r="F1"/>
      <c r="J1" s="4" t="s">
        <v>1</v>
      </c>
      <c r="K1" s="4"/>
    </row>
    <row r="3" spans="1:11" s="2" customFormat="1" x14ac:dyDescent="0.3">
      <c r="A3" s="15" t="s">
        <v>2</v>
      </c>
      <c r="B3" s="16">
        <f>'Data Sheet'!B81</f>
        <v>42094</v>
      </c>
      <c r="C3" s="16">
        <f>'Data Sheet'!C81</f>
        <v>42460</v>
      </c>
      <c r="D3" s="16">
        <f>'Data Sheet'!D81</f>
        <v>42825</v>
      </c>
      <c r="E3" s="16">
        <f>'Data Sheet'!E81</f>
        <v>43190</v>
      </c>
      <c r="F3" s="16">
        <f>'Data Sheet'!F81</f>
        <v>43555</v>
      </c>
      <c r="G3" s="16">
        <f>'Data Sheet'!G81</f>
        <v>43921</v>
      </c>
      <c r="H3" s="16">
        <f>'Data Sheet'!H81</f>
        <v>44286</v>
      </c>
      <c r="I3" s="16">
        <f>'Data Sheet'!I81</f>
        <v>44651</v>
      </c>
      <c r="J3" s="16">
        <f>'Data Sheet'!J81</f>
        <v>45016</v>
      </c>
      <c r="K3" s="16">
        <f>'Data Sheet'!K81</f>
        <v>45382</v>
      </c>
    </row>
    <row r="4" spans="1:11" s="8" customFormat="1" x14ac:dyDescent="0.3">
      <c r="A4" s="8" t="s">
        <v>32</v>
      </c>
      <c r="B4" s="1">
        <f>'Data Sheet'!B82</f>
        <v>1047.21</v>
      </c>
      <c r="C4" s="1">
        <f>'Data Sheet'!C82</f>
        <v>1186.99</v>
      </c>
      <c r="D4" s="1">
        <f>'Data Sheet'!D82</f>
        <v>1226.94</v>
      </c>
      <c r="E4" s="1">
        <f>'Data Sheet'!E82</f>
        <v>1091.5</v>
      </c>
      <c r="F4" s="1">
        <f>'Data Sheet'!F82</f>
        <v>1499.13</v>
      </c>
      <c r="G4" s="1">
        <f>'Data Sheet'!G82</f>
        <v>1613.62</v>
      </c>
      <c r="H4" s="1">
        <f>'Data Sheet'!H82</f>
        <v>2114.67</v>
      </c>
      <c r="I4" s="1">
        <f>'Data Sheet'!I82</f>
        <v>1802.33</v>
      </c>
      <c r="J4" s="1">
        <f>'Data Sheet'!J82</f>
        <v>1488.43</v>
      </c>
      <c r="K4" s="1">
        <f>'Data Sheet'!K82</f>
        <v>2013.47</v>
      </c>
    </row>
    <row r="5" spans="1:11" x14ac:dyDescent="0.3">
      <c r="A5" s="6" t="s">
        <v>33</v>
      </c>
      <c r="B5" s="9">
        <f>'Data Sheet'!B83</f>
        <v>-875.9</v>
      </c>
      <c r="C5" s="9">
        <f>'Data Sheet'!C83</f>
        <v>-730.33</v>
      </c>
      <c r="D5" s="9">
        <f>'Data Sheet'!D83</f>
        <v>-807.07</v>
      </c>
      <c r="E5" s="9">
        <f>'Data Sheet'!E83</f>
        <v>-540.92999999999995</v>
      </c>
      <c r="F5" s="9">
        <f>'Data Sheet'!F83</f>
        <v>337.58</v>
      </c>
      <c r="G5" s="9">
        <f>'Data Sheet'!G83</f>
        <v>-516.63</v>
      </c>
      <c r="H5" s="9">
        <f>'Data Sheet'!H83</f>
        <v>-1404.22</v>
      </c>
      <c r="I5" s="9">
        <f>'Data Sheet'!I83</f>
        <v>-1273.45</v>
      </c>
      <c r="J5" s="9">
        <f>'Data Sheet'!J83</f>
        <v>-582.79</v>
      </c>
      <c r="K5" s="9">
        <f>'Data Sheet'!K83</f>
        <v>-971.74</v>
      </c>
    </row>
    <row r="6" spans="1:11" x14ac:dyDescent="0.3">
      <c r="A6" s="6" t="s">
        <v>34</v>
      </c>
      <c r="B6" s="9">
        <f>'Data Sheet'!B84</f>
        <v>-416.77</v>
      </c>
      <c r="C6" s="9">
        <f>'Data Sheet'!C84</f>
        <v>-374.31</v>
      </c>
      <c r="D6" s="9">
        <f>'Data Sheet'!D84</f>
        <v>-338.97</v>
      </c>
      <c r="E6" s="9">
        <f>'Data Sheet'!E84</f>
        <v>-577.11</v>
      </c>
      <c r="F6" s="9">
        <f>'Data Sheet'!F84</f>
        <v>-1888.2</v>
      </c>
      <c r="G6" s="9">
        <f>'Data Sheet'!G84</f>
        <v>-1042.97</v>
      </c>
      <c r="H6" s="9">
        <f>'Data Sheet'!H84</f>
        <v>-613.41</v>
      </c>
      <c r="I6" s="9">
        <f>'Data Sheet'!I84</f>
        <v>-490.49</v>
      </c>
      <c r="J6" s="9">
        <f>'Data Sheet'!J84</f>
        <v>-1035.24</v>
      </c>
      <c r="K6" s="9">
        <f>'Data Sheet'!K84</f>
        <v>-1161.18</v>
      </c>
    </row>
    <row r="7" spans="1:11" s="8" customFormat="1" x14ac:dyDescent="0.3">
      <c r="A7" s="8" t="s">
        <v>35</v>
      </c>
      <c r="B7" s="1">
        <f>'Data Sheet'!B85</f>
        <v>-245.46</v>
      </c>
      <c r="C7" s="1">
        <f>'Data Sheet'!C85</f>
        <v>82.35</v>
      </c>
      <c r="D7" s="1">
        <f>'Data Sheet'!D85</f>
        <v>80.900000000000006</v>
      </c>
      <c r="E7" s="1">
        <f>'Data Sheet'!E85</f>
        <v>-26.54</v>
      </c>
      <c r="F7" s="1">
        <f>'Data Sheet'!F85</f>
        <v>-51.49</v>
      </c>
      <c r="G7" s="1">
        <f>'Data Sheet'!G85</f>
        <v>54.02</v>
      </c>
      <c r="H7" s="1">
        <f>'Data Sheet'!H85</f>
        <v>97.04</v>
      </c>
      <c r="I7" s="1">
        <f>'Data Sheet'!I85</f>
        <v>38.39</v>
      </c>
      <c r="J7" s="1">
        <f>'Data Sheet'!J85</f>
        <v>-129.6</v>
      </c>
      <c r="K7" s="1">
        <f>'Data Sheet'!K85</f>
        <v>-119.45</v>
      </c>
    </row>
    <row r="8" spans="1:11" x14ac:dyDescent="0.3">
      <c r="A8" s="29"/>
      <c r="B8" s="9"/>
      <c r="C8" s="9"/>
      <c r="D8" s="9"/>
      <c r="E8" s="9"/>
      <c r="F8" s="9"/>
      <c r="G8" s="9"/>
      <c r="H8" s="9"/>
      <c r="I8" s="9"/>
      <c r="J8" s="9"/>
      <c r="K8" s="9"/>
    </row>
    <row r="24" s="29" customFormat="1" x14ac:dyDescent="0.3"/>
  </sheetData>
  <hyperlinks>
    <hyperlink ref="J1" r:id="rId1" xr:uid="{00000000-0004-0000-0300-000000000000}"/>
  </hyperlinks>
  <printOptions gridLines="1"/>
  <pageMargins left="0.7" right="0.7" top="0.75" bottom="0.75" header="0.3" footer="0.3"/>
  <pageSetup paperSize="9" orientation="landscape" horizontalDpi="0"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16"/>
  <sheetViews>
    <sheetView zoomScale="150" zoomScaleNormal="150" zoomScalePageLayoutView="150" workbookViewId="0">
      <selection activeCell="B16" sqref="B16"/>
    </sheetView>
  </sheetViews>
  <sheetFormatPr defaultColWidth="8.77734375" defaultRowHeight="14.4" x14ac:dyDescent="0.3"/>
  <cols>
    <col min="1" max="1" width="8.77734375" style="8"/>
    <col min="2" max="2" width="10.44140625" style="11" customWidth="1"/>
    <col min="3" max="3" width="13.33203125" style="26" customWidth="1"/>
    <col min="4" max="5" width="8.77734375" style="11"/>
    <col min="6" max="6" width="6.77734375" style="11" customWidth="1"/>
    <col min="7" max="16384" width="8.77734375" style="11"/>
  </cols>
  <sheetData>
    <row r="1" spans="1:7" ht="21" x14ac:dyDescent="0.4">
      <c r="A1" s="25" t="s">
        <v>56</v>
      </c>
    </row>
    <row r="3" spans="1:7" x14ac:dyDescent="0.3">
      <c r="A3" s="8" t="s">
        <v>48</v>
      </c>
    </row>
    <row r="4" spans="1:7" x14ac:dyDescent="0.3">
      <c r="B4" s="11" t="s">
        <v>90</v>
      </c>
    </row>
    <row r="5" spans="1:7" x14ac:dyDescent="0.3">
      <c r="B5" s="11" t="s">
        <v>49</v>
      </c>
    </row>
    <row r="7" spans="1:7" x14ac:dyDescent="0.3">
      <c r="A7" s="8" t="s">
        <v>50</v>
      </c>
    </row>
    <row r="8" spans="1:7" x14ac:dyDescent="0.3">
      <c r="B8" s="11" t="s">
        <v>51</v>
      </c>
      <c r="C8" s="27" t="s">
        <v>91</v>
      </c>
    </row>
    <row r="10" spans="1:7" x14ac:dyDescent="0.3">
      <c r="A10" s="8" t="s">
        <v>52</v>
      </c>
    </row>
    <row r="11" spans="1:7" x14ac:dyDescent="0.3">
      <c r="B11" s="11" t="s">
        <v>53</v>
      </c>
    </row>
    <row r="14" spans="1:7" x14ac:dyDescent="0.3">
      <c r="A14" s="8" t="s">
        <v>54</v>
      </c>
    </row>
    <row r="15" spans="1:7" x14ac:dyDescent="0.3">
      <c r="B15" s="11" t="s">
        <v>55</v>
      </c>
    </row>
    <row r="16" spans="1:7" x14ac:dyDescent="0.3">
      <c r="B16" s="11" t="s">
        <v>92</v>
      </c>
      <c r="G16" s="28"/>
    </row>
  </sheetData>
  <hyperlinks>
    <hyperlink ref="C8" r:id="rId1" display=" http://www.screener.in/excel" xr:uid="{00000000-0004-0000-04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5775-5FC9-43BC-9C4E-10BBD25FC540}">
  <dimension ref="B1:P5"/>
  <sheetViews>
    <sheetView showGridLines="0" workbookViewId="0">
      <pane xSplit="1" ySplit="5" topLeftCell="B6" activePane="bottomRight" state="frozen"/>
      <selection pane="topRight" activeCell="B1" sqref="B1"/>
      <selection pane="bottomLeft" activeCell="A6" sqref="A6"/>
      <selection pane="bottomRight" activeCell="I14" sqref="I14"/>
    </sheetView>
  </sheetViews>
  <sheetFormatPr defaultRowHeight="14.4" x14ac:dyDescent="0.3"/>
  <cols>
    <col min="1" max="1" width="1.88671875" customWidth="1"/>
  </cols>
  <sheetData>
    <row r="1" spans="2:16" x14ac:dyDescent="0.3">
      <c r="B1" s="32"/>
      <c r="C1" s="32"/>
      <c r="D1" s="32"/>
      <c r="E1" s="32"/>
      <c r="F1" s="32"/>
      <c r="G1" s="32"/>
      <c r="H1" s="32"/>
      <c r="I1" s="32"/>
      <c r="J1" s="32"/>
      <c r="K1" s="32"/>
      <c r="L1" s="32"/>
      <c r="M1" s="32"/>
      <c r="N1" s="32"/>
      <c r="O1" s="32"/>
      <c r="P1" s="32"/>
    </row>
    <row r="2" spans="2:16" x14ac:dyDescent="0.3">
      <c r="B2" s="32"/>
      <c r="C2" s="32"/>
      <c r="D2" s="32"/>
      <c r="E2" s="32"/>
      <c r="F2" s="32"/>
      <c r="G2" s="32"/>
      <c r="H2" s="32"/>
      <c r="I2" s="32"/>
      <c r="J2" s="32"/>
      <c r="K2" s="32"/>
      <c r="L2" s="32"/>
      <c r="M2" s="32"/>
      <c r="N2" s="32"/>
      <c r="O2" s="32"/>
      <c r="P2" s="32"/>
    </row>
    <row r="3" spans="2:16" x14ac:dyDescent="0.3">
      <c r="B3" s="32"/>
      <c r="C3" s="32"/>
      <c r="D3" s="32"/>
      <c r="E3" s="32"/>
      <c r="F3" s="32"/>
      <c r="G3" s="32"/>
      <c r="H3" s="32"/>
      <c r="I3" s="32"/>
      <c r="J3" s="32"/>
      <c r="K3" s="32"/>
      <c r="L3" s="32"/>
      <c r="M3" s="32"/>
      <c r="N3" s="32"/>
      <c r="O3" s="32"/>
      <c r="P3" s="32"/>
    </row>
    <row r="4" spans="2:16" x14ac:dyDescent="0.3">
      <c r="B4" s="32"/>
      <c r="C4" s="32"/>
      <c r="D4" s="32"/>
      <c r="E4" s="32"/>
      <c r="F4" s="32"/>
      <c r="G4" s="32"/>
      <c r="H4" s="32"/>
      <c r="I4" s="32"/>
      <c r="J4" s="32"/>
      <c r="K4" s="32"/>
      <c r="L4" s="32"/>
      <c r="M4" s="32"/>
      <c r="N4" s="32"/>
      <c r="O4" s="32"/>
      <c r="P4" s="32"/>
    </row>
    <row r="5" spans="2:16" x14ac:dyDescent="0.3">
      <c r="B5" s="32"/>
      <c r="C5" s="32"/>
      <c r="D5" s="32"/>
      <c r="E5" s="32"/>
      <c r="F5" s="32"/>
      <c r="G5" s="32"/>
      <c r="H5" s="32"/>
      <c r="I5" s="32"/>
      <c r="J5" s="32"/>
      <c r="K5" s="32"/>
      <c r="L5" s="32"/>
      <c r="M5" s="32"/>
      <c r="N5" s="32"/>
      <c r="O5" s="32"/>
      <c r="P5" s="32"/>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E776D-8A1B-4B46-B857-F0CAEA17B40C}">
  <dimension ref="B1:L13"/>
  <sheetViews>
    <sheetView showGridLines="0" topLeftCell="B1" workbookViewId="0">
      <pane ySplit="5" topLeftCell="A6" activePane="bottomLeft" state="frozen"/>
      <selection pane="bottomLeft" activeCell="L11" sqref="L11"/>
    </sheetView>
  </sheetViews>
  <sheetFormatPr defaultRowHeight="14.4" x14ac:dyDescent="0.3"/>
  <cols>
    <col min="1" max="1" width="1.88671875" customWidth="1"/>
    <col min="2" max="2" width="15.77734375" bestFit="1" customWidth="1"/>
    <col min="3" max="3" width="10.109375" customWidth="1"/>
    <col min="4" max="4" width="15.6640625" bestFit="1" customWidth="1"/>
    <col min="5" max="5" width="10.109375" bestFit="1" customWidth="1"/>
    <col min="6" max="6" width="13.6640625" bestFit="1" customWidth="1"/>
    <col min="7" max="7" width="8.33203125" bestFit="1" customWidth="1"/>
    <col min="8" max="8" width="10.33203125" bestFit="1" customWidth="1"/>
    <col min="9" max="9" width="14.109375" bestFit="1" customWidth="1"/>
    <col min="10" max="10" width="13.6640625" bestFit="1" customWidth="1"/>
    <col min="11" max="11" width="12.6640625" bestFit="1" customWidth="1"/>
    <col min="12" max="12" width="13.6640625" bestFit="1" customWidth="1"/>
    <col min="13" max="13" width="10" bestFit="1" customWidth="1"/>
  </cols>
  <sheetData>
    <row r="1" spans="2:12" x14ac:dyDescent="0.3">
      <c r="B1" s="32"/>
      <c r="C1" s="32"/>
      <c r="D1" s="32"/>
      <c r="E1" s="32"/>
      <c r="F1" s="32"/>
      <c r="G1" s="32"/>
      <c r="H1" s="32"/>
      <c r="I1" s="32"/>
      <c r="J1" s="32"/>
      <c r="K1" s="32"/>
      <c r="L1" s="32"/>
    </row>
    <row r="2" spans="2:12" x14ac:dyDescent="0.3">
      <c r="B2" s="32"/>
      <c r="C2" s="32"/>
      <c r="D2" s="32"/>
      <c r="E2" s="32"/>
      <c r="F2" s="32"/>
      <c r="G2" s="32"/>
      <c r="H2" s="32"/>
      <c r="I2" s="32"/>
      <c r="J2" s="32"/>
      <c r="K2" s="32"/>
      <c r="L2" s="32"/>
    </row>
    <row r="3" spans="2:12" x14ac:dyDescent="0.3">
      <c r="B3" s="32"/>
      <c r="C3" s="32"/>
      <c r="D3" s="32"/>
      <c r="E3" s="32"/>
      <c r="F3" s="32"/>
      <c r="G3" s="32"/>
      <c r="H3" s="32"/>
      <c r="I3" s="32"/>
      <c r="J3" s="32"/>
      <c r="K3" s="32"/>
      <c r="L3" s="32"/>
    </row>
    <row r="4" spans="2:12" x14ac:dyDescent="0.3">
      <c r="B4" s="32"/>
      <c r="C4" s="32"/>
      <c r="D4" s="32"/>
      <c r="E4" s="32"/>
      <c r="F4" s="32"/>
      <c r="G4" s="32"/>
      <c r="H4" s="32"/>
      <c r="I4" s="32"/>
      <c r="J4" s="32"/>
      <c r="K4" s="32"/>
      <c r="L4" s="32"/>
    </row>
    <row r="5" spans="2:12" x14ac:dyDescent="0.3">
      <c r="B5" s="32"/>
      <c r="C5" s="32"/>
      <c r="D5" s="32"/>
      <c r="E5" s="32"/>
      <c r="F5" s="32"/>
      <c r="G5" s="32"/>
      <c r="H5" s="32"/>
      <c r="I5" s="32"/>
      <c r="J5" s="32"/>
      <c r="K5" s="32"/>
      <c r="L5" s="32"/>
    </row>
    <row r="7" spans="2:12" ht="18" x14ac:dyDescent="0.35">
      <c r="B7" s="169" t="s">
        <v>241</v>
      </c>
      <c r="C7" s="146"/>
      <c r="D7" s="146"/>
      <c r="E7" s="146"/>
      <c r="F7" s="146"/>
      <c r="G7" s="146"/>
      <c r="H7" s="146"/>
      <c r="I7" s="146"/>
      <c r="J7" s="146"/>
      <c r="K7" s="146"/>
      <c r="L7" s="146"/>
    </row>
    <row r="8" spans="2:12" x14ac:dyDescent="0.3">
      <c r="C8" s="76" t="s">
        <v>240</v>
      </c>
      <c r="D8" s="76" t="s">
        <v>239</v>
      </c>
      <c r="E8" s="76" t="s">
        <v>238</v>
      </c>
      <c r="F8" s="76" t="s">
        <v>237</v>
      </c>
      <c r="G8" s="76" t="s">
        <v>236</v>
      </c>
      <c r="H8" s="76" t="s">
        <v>6</v>
      </c>
      <c r="I8" s="76" t="s">
        <v>101</v>
      </c>
      <c r="J8" s="76" t="s">
        <v>233</v>
      </c>
      <c r="K8" s="76" t="s">
        <v>234</v>
      </c>
      <c r="L8" s="76" t="s">
        <v>235</v>
      </c>
    </row>
    <row r="9" spans="2:12" x14ac:dyDescent="0.3">
      <c r="B9" s="55" t="s">
        <v>228</v>
      </c>
      <c r="C9" s="197">
        <v>1270.3499999999999</v>
      </c>
      <c r="D9" s="197">
        <v>102.28</v>
      </c>
      <c r="E9" s="197">
        <v>3222.2</v>
      </c>
      <c r="F9" s="197">
        <v>546.94000000000005</v>
      </c>
      <c r="G9" s="197">
        <v>132609.24</v>
      </c>
      <c r="H9" s="197">
        <v>14096.11</v>
      </c>
      <c r="I9" s="197">
        <v>2971.46</v>
      </c>
      <c r="J9" s="197">
        <v>240.96</v>
      </c>
      <c r="K9" s="197">
        <v>-560.54999999999995</v>
      </c>
      <c r="L9" s="197">
        <v>129933.98</v>
      </c>
    </row>
    <row r="10" spans="2:12" x14ac:dyDescent="0.3">
      <c r="B10" s="55" t="s">
        <v>229</v>
      </c>
      <c r="C10" s="197">
        <v>5179.8</v>
      </c>
      <c r="D10" s="197">
        <v>24.09</v>
      </c>
      <c r="E10" s="197">
        <v>2064.96</v>
      </c>
      <c r="F10" s="197">
        <v>446.35</v>
      </c>
      <c r="G10" s="197">
        <v>126383.57</v>
      </c>
      <c r="H10" s="197">
        <v>16769.27</v>
      </c>
      <c r="I10" s="197">
        <v>3080.37</v>
      </c>
      <c r="J10" s="197">
        <v>300.45999999999998</v>
      </c>
      <c r="K10" s="197">
        <v>2134.2199999999998</v>
      </c>
      <c r="L10" s="197">
        <v>124764.96</v>
      </c>
    </row>
    <row r="11" spans="2:12" x14ac:dyDescent="0.3">
      <c r="B11" s="55" t="s">
        <v>230</v>
      </c>
      <c r="C11" s="197">
        <v>545.1</v>
      </c>
      <c r="D11" s="197">
        <v>177.2</v>
      </c>
      <c r="E11" s="197">
        <v>1365.09</v>
      </c>
      <c r="F11" s="197">
        <v>666.36</v>
      </c>
      <c r="G11" s="197">
        <v>97292.58</v>
      </c>
      <c r="H11" s="197">
        <v>12404.01</v>
      </c>
      <c r="I11" s="197">
        <v>2482.92</v>
      </c>
      <c r="J11" s="197">
        <v>399.21</v>
      </c>
      <c r="K11" s="197">
        <v>1811.31</v>
      </c>
      <c r="L11" s="197">
        <v>96593.85</v>
      </c>
    </row>
    <row r="12" spans="2:12" x14ac:dyDescent="0.3">
      <c r="B12" s="55" t="s">
        <v>231</v>
      </c>
      <c r="C12" s="197">
        <v>2657.35</v>
      </c>
      <c r="D12" s="197">
        <v>27.2</v>
      </c>
      <c r="E12" s="197">
        <v>71.75</v>
      </c>
      <c r="F12" s="197">
        <v>1373.78</v>
      </c>
      <c r="G12" s="197">
        <v>70974.070000000007</v>
      </c>
      <c r="H12" s="197">
        <v>5680.43</v>
      </c>
      <c r="I12" s="197">
        <v>1805.83</v>
      </c>
      <c r="J12" s="197">
        <v>171.51</v>
      </c>
      <c r="K12" s="197">
        <v>1323.66</v>
      </c>
      <c r="L12" s="197">
        <v>72276.100000000006</v>
      </c>
    </row>
    <row r="13" spans="2:12" x14ac:dyDescent="0.3">
      <c r="B13" s="55" t="s">
        <v>232</v>
      </c>
      <c r="C13" s="197">
        <v>15971.45</v>
      </c>
      <c r="D13" s="197">
        <v>3.25</v>
      </c>
      <c r="E13" s="197">
        <v>3.58</v>
      </c>
      <c r="F13" s="197">
        <v>977.99</v>
      </c>
      <c r="G13" s="197">
        <v>51145.66</v>
      </c>
      <c r="H13" s="197">
        <v>4126.4799999999996</v>
      </c>
      <c r="I13" s="197">
        <v>1063.3599999999999</v>
      </c>
      <c r="J13" s="197">
        <v>58.51</v>
      </c>
      <c r="K13" s="197">
        <v>745.2</v>
      </c>
      <c r="L13" s="197">
        <v>51844.5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5AB86-C761-4990-A89A-DC2B823CE7E9}">
  <dimension ref="B1:O44"/>
  <sheetViews>
    <sheetView showGridLines="0" workbookViewId="0">
      <pane xSplit="1" ySplit="5" topLeftCell="B6" activePane="bottomRight" state="frozen"/>
      <selection pane="topRight" activeCell="B1" sqref="B1"/>
      <selection pane="bottomLeft" activeCell="A6" sqref="A6"/>
      <selection pane="bottomRight" activeCell="O10" sqref="O10:O19"/>
    </sheetView>
  </sheetViews>
  <sheetFormatPr defaultRowHeight="14.4" x14ac:dyDescent="0.3"/>
  <cols>
    <col min="1" max="1" width="1.88671875" customWidth="1"/>
    <col min="2" max="2" width="5.44140625" bestFit="1" customWidth="1"/>
    <col min="3" max="3" width="16.109375" bestFit="1" customWidth="1"/>
    <col min="4" max="4" width="8" bestFit="1" customWidth="1"/>
    <col min="5" max="5" width="15.6640625" bestFit="1" customWidth="1"/>
    <col min="6" max="6" width="10.109375" bestFit="1" customWidth="1"/>
    <col min="7" max="7" width="13.6640625" bestFit="1" customWidth="1"/>
    <col min="8" max="8" width="9" bestFit="1" customWidth="1"/>
    <col min="9" max="9" width="10.33203125" bestFit="1" customWidth="1"/>
    <col min="10" max="10" width="14.109375" bestFit="1" customWidth="1"/>
    <col min="11" max="11" width="13.6640625" bestFit="1" customWidth="1"/>
    <col min="12" max="12" width="12.6640625" bestFit="1" customWidth="1"/>
    <col min="13" max="13" width="13.6640625" bestFit="1" customWidth="1"/>
  </cols>
  <sheetData>
    <row r="1" spans="2:15" x14ac:dyDescent="0.3">
      <c r="B1" s="32"/>
      <c r="C1" s="32"/>
      <c r="D1" s="32"/>
      <c r="E1" s="32"/>
      <c r="F1" s="32"/>
      <c r="G1" s="32"/>
      <c r="H1" s="32"/>
      <c r="I1" s="32"/>
      <c r="J1" s="32"/>
      <c r="K1" s="32"/>
      <c r="L1" s="32"/>
      <c r="M1" s="32"/>
      <c r="N1" s="32"/>
    </row>
    <row r="2" spans="2:15" x14ac:dyDescent="0.3">
      <c r="B2" s="32"/>
      <c r="C2" s="32"/>
      <c r="D2" s="32"/>
      <c r="E2" s="32"/>
      <c r="F2" s="32"/>
      <c r="G2" s="32"/>
      <c r="H2" s="32"/>
      <c r="I2" s="32"/>
      <c r="J2" s="32"/>
      <c r="K2" s="32"/>
      <c r="L2" s="32"/>
      <c r="M2" s="32"/>
      <c r="N2" s="32"/>
    </row>
    <row r="3" spans="2:15" x14ac:dyDescent="0.3">
      <c r="B3" s="32"/>
      <c r="C3" s="32"/>
      <c r="D3" s="32"/>
      <c r="E3" s="32"/>
      <c r="F3" s="32"/>
      <c r="G3" s="32"/>
      <c r="H3" s="32"/>
      <c r="I3" s="32"/>
      <c r="J3" s="32"/>
      <c r="K3" s="32"/>
      <c r="L3" s="32"/>
      <c r="M3" s="32"/>
      <c r="N3" s="32"/>
    </row>
    <row r="4" spans="2:15" x14ac:dyDescent="0.3">
      <c r="B4" s="32"/>
      <c r="C4" s="32"/>
      <c r="D4" s="32"/>
      <c r="E4" s="32"/>
      <c r="F4" s="32"/>
      <c r="G4" s="32"/>
      <c r="H4" s="32"/>
      <c r="I4" s="32"/>
      <c r="J4" s="32"/>
      <c r="K4" s="32"/>
      <c r="L4" s="32"/>
      <c r="M4" s="32"/>
      <c r="N4" s="32"/>
    </row>
    <row r="5" spans="2:15" x14ac:dyDescent="0.3">
      <c r="B5" s="32"/>
      <c r="C5" s="32"/>
      <c r="D5" s="32"/>
      <c r="E5" s="32"/>
      <c r="F5" s="32"/>
      <c r="G5" s="32"/>
      <c r="H5" s="32"/>
      <c r="I5" s="32"/>
      <c r="J5" s="32"/>
      <c r="K5" s="32"/>
      <c r="L5" s="32"/>
      <c r="M5" s="32"/>
      <c r="N5" s="32"/>
    </row>
    <row r="7" spans="2:15" ht="18" x14ac:dyDescent="0.35">
      <c r="B7" s="169" t="s">
        <v>241</v>
      </c>
      <c r="C7" s="146"/>
      <c r="D7" s="146"/>
      <c r="E7" s="146"/>
      <c r="F7" s="146"/>
      <c r="G7" s="146"/>
      <c r="H7" s="146"/>
      <c r="I7" s="146"/>
      <c r="J7" s="146"/>
      <c r="K7" s="146"/>
      <c r="L7" s="146"/>
      <c r="M7" s="146"/>
      <c r="N7" s="146"/>
    </row>
    <row r="9" spans="2:15" x14ac:dyDescent="0.3">
      <c r="B9" s="126" t="s">
        <v>319</v>
      </c>
      <c r="C9" s="76" t="s">
        <v>320</v>
      </c>
      <c r="D9" s="76" t="s">
        <v>321</v>
      </c>
      <c r="E9" s="76" t="s">
        <v>322</v>
      </c>
      <c r="F9" s="76" t="s">
        <v>323</v>
      </c>
      <c r="G9" s="76" t="s">
        <v>324</v>
      </c>
      <c r="H9" s="76" t="s">
        <v>325</v>
      </c>
      <c r="I9" s="76" t="s">
        <v>326</v>
      </c>
      <c r="J9" s="76" t="s">
        <v>327</v>
      </c>
      <c r="K9" s="76" t="s">
        <v>328</v>
      </c>
      <c r="L9" s="76" t="s">
        <v>329</v>
      </c>
      <c r="M9" s="76" t="s">
        <v>330</v>
      </c>
      <c r="N9" s="76" t="s">
        <v>99</v>
      </c>
      <c r="O9" s="76" t="s">
        <v>449</v>
      </c>
    </row>
    <row r="10" spans="2:15" x14ac:dyDescent="0.3">
      <c r="B10" s="61">
        <v>1</v>
      </c>
      <c r="C10" s="195" t="s">
        <v>331</v>
      </c>
      <c r="D10" s="196">
        <v>2496.1999999999998</v>
      </c>
      <c r="E10" s="196">
        <v>234.96</v>
      </c>
      <c r="F10" s="196">
        <v>1484</v>
      </c>
      <c r="G10" s="196">
        <v>7559</v>
      </c>
      <c r="H10" s="196">
        <v>580703.94999999995</v>
      </c>
      <c r="I10" s="196">
        <v>61896</v>
      </c>
      <c r="J10" s="196">
        <v>14254</v>
      </c>
      <c r="K10" s="196">
        <v>1216</v>
      </c>
      <c r="L10" s="196">
        <v>10282</v>
      </c>
      <c r="M10" s="196">
        <v>586778.94999999995</v>
      </c>
      <c r="N10" s="196">
        <f>J10+K10</f>
        <v>15470</v>
      </c>
      <c r="O10" s="78">
        <f>F10-G10</f>
        <v>-6075</v>
      </c>
    </row>
    <row r="11" spans="2:15" x14ac:dyDescent="0.3">
      <c r="B11" s="61">
        <v>2</v>
      </c>
      <c r="C11" s="195" t="s">
        <v>332</v>
      </c>
      <c r="D11" s="196">
        <v>2427.1</v>
      </c>
      <c r="E11" s="196">
        <v>96.42</v>
      </c>
      <c r="F11" s="196">
        <v>344.53</v>
      </c>
      <c r="G11" s="196">
        <v>945.55</v>
      </c>
      <c r="H11" s="196">
        <v>233635.89</v>
      </c>
      <c r="I11" s="196">
        <v>19563.36</v>
      </c>
      <c r="J11" s="196">
        <v>4402.5200000000004</v>
      </c>
      <c r="K11" s="196">
        <v>436.08</v>
      </c>
      <c r="L11" s="196">
        <v>3196.2</v>
      </c>
      <c r="M11" s="196">
        <v>234070.21</v>
      </c>
      <c r="N11" s="196">
        <f t="shared" ref="N11:N44" si="0">J11+K11</f>
        <v>4838.6000000000004</v>
      </c>
      <c r="O11" s="78">
        <f t="shared" ref="O11:O19" si="1">F11-G11</f>
        <v>-601.02</v>
      </c>
    </row>
    <row r="12" spans="2:15" x14ac:dyDescent="0.3">
      <c r="B12" s="61">
        <v>3</v>
      </c>
      <c r="C12" s="195" t="s">
        <v>333</v>
      </c>
      <c r="D12" s="196">
        <v>1413.4</v>
      </c>
      <c r="E12" s="196">
        <v>129.94</v>
      </c>
      <c r="F12" s="196">
        <v>5431.31</v>
      </c>
      <c r="G12" s="196">
        <v>459.86</v>
      </c>
      <c r="H12" s="196">
        <v>188654.26</v>
      </c>
      <c r="I12" s="196">
        <v>16466.919999999998</v>
      </c>
      <c r="J12" s="196">
        <v>3180.95</v>
      </c>
      <c r="K12" s="196">
        <v>696.23</v>
      </c>
      <c r="L12" s="196">
        <v>2211.2199999999998</v>
      </c>
      <c r="M12" s="196">
        <v>183682.81</v>
      </c>
      <c r="N12" s="196">
        <f t="shared" si="0"/>
        <v>3877.18</v>
      </c>
      <c r="O12" s="78">
        <f t="shared" si="1"/>
        <v>4971.4500000000007</v>
      </c>
    </row>
    <row r="13" spans="2:15" x14ac:dyDescent="0.3">
      <c r="B13" s="61">
        <v>4</v>
      </c>
      <c r="C13" s="195" t="s">
        <v>228</v>
      </c>
      <c r="D13" s="196">
        <v>1350</v>
      </c>
      <c r="E13" s="196">
        <v>102.28</v>
      </c>
      <c r="F13" s="196">
        <v>3222.2</v>
      </c>
      <c r="G13" s="196">
        <v>546.94000000000005</v>
      </c>
      <c r="H13" s="196">
        <v>140703.19</v>
      </c>
      <c r="I13" s="196">
        <v>14096.11</v>
      </c>
      <c r="J13" s="196">
        <v>2971.46</v>
      </c>
      <c r="K13" s="196">
        <v>240.96</v>
      </c>
      <c r="L13" s="196">
        <v>-560.54999999999995</v>
      </c>
      <c r="M13" s="196">
        <v>138027.93</v>
      </c>
      <c r="N13" s="196">
        <f t="shared" si="0"/>
        <v>3212.42</v>
      </c>
      <c r="O13" s="78">
        <f t="shared" si="1"/>
        <v>2675.2599999999998</v>
      </c>
    </row>
    <row r="14" spans="2:15" x14ac:dyDescent="0.3">
      <c r="B14" s="61">
        <v>5</v>
      </c>
      <c r="C14" s="195" t="s">
        <v>229</v>
      </c>
      <c r="D14" s="196">
        <v>5301.95</v>
      </c>
      <c r="E14" s="196">
        <v>24.09</v>
      </c>
      <c r="F14" s="196">
        <v>2064.96</v>
      </c>
      <c r="G14" s="196">
        <v>446.35</v>
      </c>
      <c r="H14" s="196">
        <v>129386.36</v>
      </c>
      <c r="I14" s="196">
        <v>16769.27</v>
      </c>
      <c r="J14" s="196">
        <v>3080.37</v>
      </c>
      <c r="K14" s="196">
        <v>300.45999999999998</v>
      </c>
      <c r="L14" s="196">
        <v>2134.2199999999998</v>
      </c>
      <c r="M14" s="196">
        <v>127767.75</v>
      </c>
      <c r="N14" s="196">
        <f t="shared" si="0"/>
        <v>3380.83</v>
      </c>
      <c r="O14" s="78">
        <f t="shared" si="1"/>
        <v>1618.6100000000001</v>
      </c>
    </row>
    <row r="15" spans="2:15" x14ac:dyDescent="0.3">
      <c r="B15" s="61">
        <v>6</v>
      </c>
      <c r="C15" s="195" t="s">
        <v>230</v>
      </c>
      <c r="D15" s="196">
        <v>578.20000000000005</v>
      </c>
      <c r="E15" s="196">
        <v>177.2</v>
      </c>
      <c r="F15" s="196">
        <v>1365.09</v>
      </c>
      <c r="G15" s="196">
        <v>666.36</v>
      </c>
      <c r="H15" s="196">
        <v>103139.23</v>
      </c>
      <c r="I15" s="196">
        <v>12404.01</v>
      </c>
      <c r="J15" s="196">
        <v>2482.92</v>
      </c>
      <c r="K15" s="196">
        <v>399.21</v>
      </c>
      <c r="L15" s="196">
        <v>1811.31</v>
      </c>
      <c r="M15" s="196">
        <v>102440.5</v>
      </c>
      <c r="N15" s="196">
        <f t="shared" si="0"/>
        <v>2882.13</v>
      </c>
      <c r="O15" s="78">
        <f t="shared" si="1"/>
        <v>698.7299999999999</v>
      </c>
    </row>
    <row r="16" spans="2:15" x14ac:dyDescent="0.3">
      <c r="B16" s="61">
        <v>7</v>
      </c>
      <c r="C16" s="195" t="s">
        <v>231</v>
      </c>
      <c r="D16" s="196">
        <v>2804.25</v>
      </c>
      <c r="E16" s="196">
        <v>27.2</v>
      </c>
      <c r="F16" s="196">
        <v>71.75</v>
      </c>
      <c r="G16" s="196">
        <v>1373.78</v>
      </c>
      <c r="H16" s="196">
        <v>75013.56</v>
      </c>
      <c r="I16" s="196">
        <v>5680.43</v>
      </c>
      <c r="J16" s="196">
        <v>1805.83</v>
      </c>
      <c r="K16" s="196">
        <v>171.51</v>
      </c>
      <c r="L16" s="196">
        <v>1323.66</v>
      </c>
      <c r="M16" s="196">
        <v>76315.59</v>
      </c>
      <c r="N16" s="196">
        <f t="shared" si="0"/>
        <v>1977.34</v>
      </c>
      <c r="O16" s="78">
        <f t="shared" si="1"/>
        <v>-1302.03</v>
      </c>
    </row>
    <row r="17" spans="2:15" x14ac:dyDescent="0.3">
      <c r="B17" s="61">
        <v>8</v>
      </c>
      <c r="C17" s="195" t="s">
        <v>232</v>
      </c>
      <c r="D17" s="196">
        <v>16219.6</v>
      </c>
      <c r="E17" s="196">
        <v>3.25</v>
      </c>
      <c r="F17" s="196">
        <v>3.58</v>
      </c>
      <c r="G17" s="196">
        <v>977.99</v>
      </c>
      <c r="H17" s="196">
        <v>51999.22</v>
      </c>
      <c r="I17" s="196">
        <v>4126.4799999999996</v>
      </c>
      <c r="J17" s="196">
        <v>1063.3599999999999</v>
      </c>
      <c r="K17" s="196">
        <v>58.51</v>
      </c>
      <c r="L17" s="196">
        <v>745.2</v>
      </c>
      <c r="M17" s="196">
        <v>52698.06</v>
      </c>
      <c r="N17" s="196">
        <f t="shared" si="0"/>
        <v>1121.8699999999999</v>
      </c>
      <c r="O17" s="78">
        <f t="shared" si="1"/>
        <v>-974.41</v>
      </c>
    </row>
    <row r="18" spans="2:15" x14ac:dyDescent="0.3">
      <c r="B18" s="61">
        <v>9</v>
      </c>
      <c r="C18" s="195" t="s">
        <v>334</v>
      </c>
      <c r="D18" s="196">
        <v>637</v>
      </c>
      <c r="E18" s="196">
        <v>43.65</v>
      </c>
      <c r="F18" s="196">
        <v>93.95</v>
      </c>
      <c r="G18" s="196">
        <v>201.38</v>
      </c>
      <c r="H18" s="196">
        <v>27695.43</v>
      </c>
      <c r="I18" s="196">
        <v>3578.09</v>
      </c>
      <c r="J18" s="196">
        <v>806.71</v>
      </c>
      <c r="K18" s="196">
        <v>185.9</v>
      </c>
      <c r="L18" s="196">
        <v>724.14</v>
      </c>
      <c r="M18" s="196">
        <v>27802.86</v>
      </c>
      <c r="N18" s="196">
        <f t="shared" si="0"/>
        <v>992.61</v>
      </c>
      <c r="O18" s="78">
        <f t="shared" si="1"/>
        <v>-107.42999999999999</v>
      </c>
    </row>
    <row r="19" spans="2:15" x14ac:dyDescent="0.3">
      <c r="B19" s="61">
        <v>10</v>
      </c>
      <c r="C19" s="195" t="s">
        <v>335</v>
      </c>
      <c r="D19" s="196">
        <v>7123.05</v>
      </c>
      <c r="E19" s="196">
        <v>3.26</v>
      </c>
      <c r="F19" s="196">
        <v>0.05</v>
      </c>
      <c r="G19" s="196">
        <v>455.56</v>
      </c>
      <c r="H19" s="196">
        <v>22809.91</v>
      </c>
      <c r="I19" s="196">
        <v>2607.19</v>
      </c>
      <c r="J19" s="196">
        <v>539.77</v>
      </c>
      <c r="K19" s="196">
        <v>83.08</v>
      </c>
      <c r="L19" s="196">
        <v>387.48</v>
      </c>
      <c r="M19" s="196">
        <v>23218.21</v>
      </c>
      <c r="N19" s="196">
        <f t="shared" si="0"/>
        <v>622.85</v>
      </c>
      <c r="O19" s="78">
        <f t="shared" si="1"/>
        <v>-455.51</v>
      </c>
    </row>
    <row r="20" spans="2:15" x14ac:dyDescent="0.3">
      <c r="B20" s="61"/>
      <c r="C20" s="62"/>
      <c r="D20" s="79"/>
      <c r="E20" s="79"/>
      <c r="F20" s="79"/>
      <c r="G20" s="79"/>
      <c r="H20" s="79"/>
      <c r="I20" s="79"/>
      <c r="J20" s="79"/>
      <c r="K20" s="79"/>
      <c r="L20" s="79"/>
      <c r="M20" s="79"/>
      <c r="N20" s="78"/>
    </row>
    <row r="21" spans="2:15" x14ac:dyDescent="0.3">
      <c r="B21" s="61"/>
      <c r="C21" s="62"/>
      <c r="D21" s="79"/>
      <c r="E21" s="79"/>
      <c r="F21" s="79"/>
      <c r="G21" s="79"/>
      <c r="H21" s="79"/>
      <c r="I21" s="79"/>
      <c r="J21" s="79"/>
      <c r="K21" s="79"/>
      <c r="L21" s="79"/>
      <c r="M21" s="79"/>
      <c r="N21" s="78"/>
    </row>
    <row r="22" spans="2:15" x14ac:dyDescent="0.3">
      <c r="B22" s="61"/>
      <c r="C22" s="62"/>
      <c r="D22" s="79"/>
      <c r="E22" s="79"/>
      <c r="F22" s="79"/>
      <c r="G22" s="79"/>
      <c r="H22" s="79"/>
      <c r="I22" s="79"/>
      <c r="J22" s="79"/>
      <c r="K22" s="79"/>
      <c r="L22" s="79"/>
      <c r="M22" s="79"/>
      <c r="N22" s="78"/>
    </row>
    <row r="23" spans="2:15" x14ac:dyDescent="0.3">
      <c r="B23" s="61"/>
      <c r="C23" s="62"/>
      <c r="D23" s="79"/>
      <c r="E23" s="79"/>
      <c r="F23" s="79"/>
      <c r="G23" s="79"/>
      <c r="H23" s="79"/>
      <c r="I23" s="79"/>
      <c r="J23" s="79"/>
      <c r="K23" s="79"/>
      <c r="L23" s="79"/>
      <c r="M23" s="79"/>
      <c r="N23" s="78"/>
    </row>
    <row r="24" spans="2:15" x14ac:dyDescent="0.3">
      <c r="B24" s="61"/>
      <c r="C24" s="62"/>
      <c r="D24" s="79"/>
      <c r="E24" s="79"/>
      <c r="F24" s="79"/>
      <c r="G24" s="79"/>
      <c r="H24" s="79"/>
      <c r="I24" s="79"/>
      <c r="J24" s="79"/>
      <c r="K24" s="79"/>
      <c r="L24" s="79"/>
      <c r="M24" s="79"/>
      <c r="N24" s="78"/>
    </row>
    <row r="25" spans="2:15" x14ac:dyDescent="0.3">
      <c r="B25" s="61">
        <v>11</v>
      </c>
      <c r="C25" s="199" t="s">
        <v>336</v>
      </c>
      <c r="D25" s="196">
        <v>1019</v>
      </c>
      <c r="E25" s="196">
        <v>22.27</v>
      </c>
      <c r="F25" s="196">
        <v>2698.3</v>
      </c>
      <c r="G25" s="196">
        <v>53.31</v>
      </c>
      <c r="H25" s="196">
        <v>25403.96</v>
      </c>
      <c r="I25" s="196">
        <v>7990.4</v>
      </c>
      <c r="J25" s="196">
        <v>512.07000000000005</v>
      </c>
      <c r="K25" s="196">
        <v>409.49</v>
      </c>
      <c r="L25" s="196">
        <v>267.29000000000002</v>
      </c>
      <c r="M25" s="196">
        <v>22758.97</v>
      </c>
      <c r="N25" s="200">
        <f t="shared" si="0"/>
        <v>921.56000000000006</v>
      </c>
    </row>
    <row r="26" spans="2:15" x14ac:dyDescent="0.3">
      <c r="B26" s="61">
        <v>12</v>
      </c>
      <c r="C26" s="199" t="s">
        <v>337</v>
      </c>
      <c r="D26" s="196">
        <v>395</v>
      </c>
      <c r="E26" s="196">
        <v>36.72</v>
      </c>
      <c r="F26" s="196">
        <v>50.56</v>
      </c>
      <c r="G26" s="196">
        <v>166.05</v>
      </c>
      <c r="H26" s="196">
        <v>14404</v>
      </c>
      <c r="I26" s="196">
        <v>2756.93</v>
      </c>
      <c r="J26" s="196">
        <v>483.57</v>
      </c>
      <c r="K26" s="196">
        <v>49.96</v>
      </c>
      <c r="L26" s="196">
        <v>369.3</v>
      </c>
      <c r="M26" s="196">
        <v>14519.49</v>
      </c>
      <c r="N26" s="200">
        <f t="shared" si="0"/>
        <v>533.53</v>
      </c>
    </row>
    <row r="27" spans="2:15" x14ac:dyDescent="0.3">
      <c r="B27" s="61">
        <v>13</v>
      </c>
      <c r="C27" s="199" t="s">
        <v>338</v>
      </c>
      <c r="D27" s="196">
        <v>569.15</v>
      </c>
      <c r="E27" s="196">
        <v>25.04</v>
      </c>
      <c r="F27" s="196">
        <v>138.61000000000001</v>
      </c>
      <c r="G27" s="196">
        <v>175.46</v>
      </c>
      <c r="H27" s="196">
        <v>14222.33</v>
      </c>
      <c r="I27" s="196">
        <v>2294.71</v>
      </c>
      <c r="J27" s="196">
        <v>363.73</v>
      </c>
      <c r="K27" s="196">
        <v>56.46</v>
      </c>
      <c r="L27" s="196">
        <v>269.73</v>
      </c>
      <c r="M27" s="196">
        <v>14259.18</v>
      </c>
      <c r="N27" s="200">
        <f t="shared" si="0"/>
        <v>420.19</v>
      </c>
    </row>
    <row r="28" spans="2:15" x14ac:dyDescent="0.3">
      <c r="B28" s="61">
        <v>14</v>
      </c>
      <c r="C28" s="199" t="s">
        <v>339</v>
      </c>
      <c r="D28" s="196">
        <v>1723.9</v>
      </c>
      <c r="E28" s="196">
        <v>6.36</v>
      </c>
      <c r="F28" s="196">
        <v>328.7</v>
      </c>
      <c r="G28" s="196">
        <v>239.5</v>
      </c>
      <c r="H28" s="196">
        <v>11072.44</v>
      </c>
      <c r="I28" s="196">
        <v>2327.8000000000002</v>
      </c>
      <c r="J28" s="196">
        <v>298.3</v>
      </c>
      <c r="K28" s="196">
        <v>23.8</v>
      </c>
      <c r="L28" s="196">
        <v>266.89999999999998</v>
      </c>
      <c r="M28" s="196">
        <v>10983.24</v>
      </c>
      <c r="N28" s="200">
        <f t="shared" si="0"/>
        <v>322.10000000000002</v>
      </c>
    </row>
    <row r="29" spans="2:15" x14ac:dyDescent="0.3">
      <c r="B29" s="61">
        <v>15</v>
      </c>
      <c r="C29" s="199" t="s">
        <v>340</v>
      </c>
      <c r="D29" s="196">
        <v>1272</v>
      </c>
      <c r="E29" s="196">
        <v>5.88</v>
      </c>
      <c r="F29" s="196">
        <v>244.89</v>
      </c>
      <c r="G29" s="196">
        <v>127.11</v>
      </c>
      <c r="H29" s="196">
        <v>7601.42</v>
      </c>
      <c r="I29" s="196">
        <v>1623.95</v>
      </c>
      <c r="J29" s="196">
        <v>200.12</v>
      </c>
      <c r="K29" s="196">
        <v>61.4</v>
      </c>
      <c r="L29" s="196">
        <v>140.36000000000001</v>
      </c>
      <c r="M29" s="196">
        <v>7483.64</v>
      </c>
      <c r="N29" s="200">
        <f t="shared" si="0"/>
        <v>261.52</v>
      </c>
    </row>
    <row r="30" spans="2:15" x14ac:dyDescent="0.3">
      <c r="B30" s="61">
        <v>16</v>
      </c>
      <c r="C30" s="199" t="s">
        <v>341</v>
      </c>
      <c r="D30" s="196">
        <v>203.6</v>
      </c>
      <c r="E30" s="196">
        <v>34.729999999999997</v>
      </c>
      <c r="F30" s="196">
        <v>917.48</v>
      </c>
      <c r="G30" s="196">
        <v>50.34</v>
      </c>
      <c r="H30" s="196">
        <v>7952.41</v>
      </c>
      <c r="I30" s="196">
        <v>7772.41</v>
      </c>
      <c r="J30" s="196">
        <v>883.49</v>
      </c>
      <c r="K30" s="196">
        <v>152.91</v>
      </c>
      <c r="L30" s="196">
        <v>597.6</v>
      </c>
      <c r="M30" s="196">
        <v>7085.27</v>
      </c>
      <c r="N30" s="200">
        <f t="shared" si="0"/>
        <v>1036.4000000000001</v>
      </c>
    </row>
    <row r="31" spans="2:15" x14ac:dyDescent="0.3">
      <c r="B31" s="61">
        <v>17</v>
      </c>
      <c r="C31" s="199" t="s">
        <v>342</v>
      </c>
      <c r="D31" s="196">
        <v>500</v>
      </c>
      <c r="E31" s="196">
        <v>13.62</v>
      </c>
      <c r="F31" s="196">
        <v>16.53</v>
      </c>
      <c r="G31" s="196">
        <v>737.09</v>
      </c>
      <c r="H31" s="196">
        <v>6101.01</v>
      </c>
      <c r="I31" s="196">
        <v>5368.89</v>
      </c>
      <c r="J31" s="196">
        <v>538.16999999999996</v>
      </c>
      <c r="K31" s="196">
        <v>56.4</v>
      </c>
      <c r="L31" s="196">
        <v>393.81</v>
      </c>
      <c r="M31" s="196">
        <v>6821.57</v>
      </c>
      <c r="N31" s="200">
        <f t="shared" si="0"/>
        <v>594.56999999999994</v>
      </c>
    </row>
    <row r="32" spans="2:15" x14ac:dyDescent="0.3">
      <c r="B32" s="61">
        <v>18</v>
      </c>
      <c r="C32" s="199" t="s">
        <v>343</v>
      </c>
      <c r="D32" s="196">
        <v>262.05</v>
      </c>
      <c r="E32" s="196">
        <v>22.89</v>
      </c>
      <c r="F32" s="196">
        <v>544.57000000000005</v>
      </c>
      <c r="G32" s="196">
        <v>30.21</v>
      </c>
      <c r="H32" s="196">
        <v>6510.21</v>
      </c>
      <c r="I32" s="196">
        <v>5384.69</v>
      </c>
      <c r="J32" s="196">
        <v>819.88</v>
      </c>
      <c r="K32" s="196">
        <v>79.37</v>
      </c>
      <c r="L32" s="196">
        <v>595.86</v>
      </c>
      <c r="M32" s="196">
        <v>5995.85</v>
      </c>
      <c r="N32" s="200">
        <f t="shared" si="0"/>
        <v>899.25</v>
      </c>
    </row>
    <row r="33" spans="2:14" x14ac:dyDescent="0.3">
      <c r="B33" s="61">
        <v>19</v>
      </c>
      <c r="C33" s="199" t="s">
        <v>344</v>
      </c>
      <c r="D33" s="196">
        <v>477</v>
      </c>
      <c r="E33" s="196">
        <v>11.46</v>
      </c>
      <c r="F33" s="196">
        <v>729.81</v>
      </c>
      <c r="G33" s="196">
        <v>49.29</v>
      </c>
      <c r="H33" s="196">
        <v>6148.48</v>
      </c>
      <c r="I33" s="196">
        <v>2754.71</v>
      </c>
      <c r="J33" s="196">
        <v>174.09</v>
      </c>
      <c r="K33" s="196">
        <v>54.8</v>
      </c>
      <c r="L33" s="196">
        <v>93.02</v>
      </c>
      <c r="M33" s="196">
        <v>5467.96</v>
      </c>
      <c r="N33" s="200">
        <f t="shared" si="0"/>
        <v>228.89</v>
      </c>
    </row>
    <row r="34" spans="2:14" x14ac:dyDescent="0.3">
      <c r="B34" s="61">
        <v>20</v>
      </c>
      <c r="C34" s="199" t="s">
        <v>345</v>
      </c>
      <c r="D34" s="196">
        <v>852</v>
      </c>
      <c r="E34" s="196">
        <v>5.95</v>
      </c>
      <c r="F34" s="196">
        <v>45.79</v>
      </c>
      <c r="G34" s="196">
        <v>103.44</v>
      </c>
      <c r="H34" s="196">
        <v>5009.3900000000003</v>
      </c>
      <c r="I34" s="196">
        <v>3125.47</v>
      </c>
      <c r="J34" s="196">
        <v>246.19</v>
      </c>
      <c r="K34" s="196">
        <v>70.069999999999993</v>
      </c>
      <c r="L34" s="196">
        <v>166.74</v>
      </c>
      <c r="M34" s="196">
        <v>5067.04</v>
      </c>
      <c r="N34" s="200">
        <f t="shared" si="0"/>
        <v>316.26</v>
      </c>
    </row>
    <row r="35" spans="2:14" x14ac:dyDescent="0.3">
      <c r="B35" s="61">
        <v>21</v>
      </c>
      <c r="C35" s="199" t="s">
        <v>346</v>
      </c>
      <c r="D35" s="196">
        <v>455.45</v>
      </c>
      <c r="E35" s="196">
        <v>9.2799999999999994</v>
      </c>
      <c r="F35" s="196">
        <v>132.16999999999999</v>
      </c>
      <c r="G35" s="196">
        <v>83.82</v>
      </c>
      <c r="H35" s="196">
        <v>4277.22</v>
      </c>
      <c r="I35" s="196">
        <v>3793.9</v>
      </c>
      <c r="J35" s="196">
        <v>154.15</v>
      </c>
      <c r="K35" s="196">
        <v>60.82</v>
      </c>
      <c r="L35" s="196">
        <v>106.55</v>
      </c>
      <c r="M35" s="196">
        <v>4228.87</v>
      </c>
      <c r="N35" s="200">
        <f t="shared" si="0"/>
        <v>214.97</v>
      </c>
    </row>
    <row r="36" spans="2:14" x14ac:dyDescent="0.3">
      <c r="B36" s="61">
        <v>22</v>
      </c>
      <c r="C36" s="199" t="s">
        <v>347</v>
      </c>
      <c r="D36" s="196">
        <v>307.05</v>
      </c>
      <c r="E36" s="196">
        <v>12.46</v>
      </c>
      <c r="F36" s="196">
        <v>67.48</v>
      </c>
      <c r="G36" s="196">
        <v>24.12</v>
      </c>
      <c r="H36" s="196">
        <v>3875.93</v>
      </c>
      <c r="I36" s="196">
        <v>1402.49</v>
      </c>
      <c r="J36" s="196">
        <v>137.07</v>
      </c>
      <c r="K36" s="196">
        <v>35.75</v>
      </c>
      <c r="L36" s="196">
        <v>99.57</v>
      </c>
      <c r="M36" s="196">
        <v>3832.57</v>
      </c>
      <c r="N36" s="200">
        <f t="shared" si="0"/>
        <v>172.82</v>
      </c>
    </row>
    <row r="37" spans="2:14" x14ac:dyDescent="0.3">
      <c r="B37" s="61">
        <v>23</v>
      </c>
      <c r="C37" s="199" t="s">
        <v>348</v>
      </c>
      <c r="D37" s="196">
        <v>595</v>
      </c>
      <c r="E37" s="196">
        <v>5.96</v>
      </c>
      <c r="F37" s="196">
        <v>346.39</v>
      </c>
      <c r="G37" s="196">
        <v>87.54</v>
      </c>
      <c r="H37" s="196">
        <v>3804.14</v>
      </c>
      <c r="I37" s="196">
        <v>457.08</v>
      </c>
      <c r="J37" s="196">
        <v>73.06</v>
      </c>
      <c r="K37" s="196">
        <v>13.61</v>
      </c>
      <c r="L37" s="196">
        <v>40.11</v>
      </c>
      <c r="M37" s="196">
        <v>3545.29</v>
      </c>
      <c r="N37" s="200">
        <f t="shared" si="0"/>
        <v>86.67</v>
      </c>
    </row>
    <row r="38" spans="2:14" x14ac:dyDescent="0.3">
      <c r="B38" s="61">
        <v>24</v>
      </c>
      <c r="C38" s="199" t="s">
        <v>349</v>
      </c>
      <c r="D38" s="196">
        <v>228</v>
      </c>
      <c r="E38" s="196">
        <v>14.28</v>
      </c>
      <c r="F38" s="196">
        <v>8.75</v>
      </c>
      <c r="G38" s="196">
        <v>44.35</v>
      </c>
      <c r="H38" s="196">
        <v>3220.81</v>
      </c>
      <c r="I38" s="196">
        <v>984.12</v>
      </c>
      <c r="J38" s="196">
        <v>190.05</v>
      </c>
      <c r="K38" s="196">
        <v>9.91</v>
      </c>
      <c r="L38" s="196">
        <v>155.43</v>
      </c>
      <c r="M38" s="196">
        <v>3256.41</v>
      </c>
      <c r="N38" s="200">
        <f t="shared" si="0"/>
        <v>199.96</v>
      </c>
    </row>
    <row r="39" spans="2:14" x14ac:dyDescent="0.3">
      <c r="B39" s="61">
        <v>25</v>
      </c>
      <c r="C39" s="199" t="s">
        <v>350</v>
      </c>
      <c r="D39" s="196">
        <v>4104.8999999999996</v>
      </c>
      <c r="E39" s="196">
        <v>0.72</v>
      </c>
      <c r="F39" s="196">
        <v>223.27</v>
      </c>
      <c r="G39" s="196">
        <v>53.53</v>
      </c>
      <c r="H39" s="196">
        <v>3114.35</v>
      </c>
      <c r="I39" s="196">
        <v>1125.33</v>
      </c>
      <c r="J39" s="196">
        <v>197.86</v>
      </c>
      <c r="K39" s="196">
        <v>34.909999999999997</v>
      </c>
      <c r="L39" s="196">
        <v>145.94999999999999</v>
      </c>
      <c r="M39" s="196">
        <v>2944.61</v>
      </c>
      <c r="N39" s="200">
        <f t="shared" si="0"/>
        <v>232.77</v>
      </c>
    </row>
    <row r="40" spans="2:14" x14ac:dyDescent="0.3">
      <c r="B40" s="61">
        <v>26</v>
      </c>
      <c r="C40" s="199" t="s">
        <v>351</v>
      </c>
      <c r="D40" s="196">
        <v>10060</v>
      </c>
      <c r="E40" s="196">
        <v>0.26</v>
      </c>
      <c r="F40" s="196">
        <v>86.45</v>
      </c>
      <c r="G40" s="196">
        <v>8.59</v>
      </c>
      <c r="H40" s="196">
        <v>2658.64</v>
      </c>
      <c r="I40" s="196">
        <v>540.32000000000005</v>
      </c>
      <c r="J40" s="196">
        <v>62.54</v>
      </c>
      <c r="K40" s="196">
        <v>29.57</v>
      </c>
      <c r="L40" s="196">
        <v>41.52</v>
      </c>
      <c r="M40" s="196">
        <v>2580.7800000000002</v>
      </c>
      <c r="N40" s="200">
        <f t="shared" si="0"/>
        <v>92.11</v>
      </c>
    </row>
    <row r="41" spans="2:14" x14ac:dyDescent="0.3">
      <c r="B41" s="61">
        <v>27</v>
      </c>
      <c r="C41" s="199" t="s">
        <v>352</v>
      </c>
      <c r="D41" s="196">
        <v>51</v>
      </c>
      <c r="E41" s="196">
        <v>50.08</v>
      </c>
      <c r="F41" s="196">
        <v>492.05</v>
      </c>
      <c r="G41" s="196">
        <v>115.2</v>
      </c>
      <c r="H41" s="196">
        <v>2937.15</v>
      </c>
      <c r="I41" s="196">
        <v>4813.29</v>
      </c>
      <c r="J41" s="196">
        <v>146.75</v>
      </c>
      <c r="K41" s="196">
        <v>34.78</v>
      </c>
      <c r="L41" s="196">
        <v>100.59</v>
      </c>
      <c r="M41" s="196">
        <v>2560.3000000000002</v>
      </c>
      <c r="N41" s="200">
        <f t="shared" si="0"/>
        <v>181.53</v>
      </c>
    </row>
    <row r="42" spans="2:14" x14ac:dyDescent="0.3">
      <c r="B42" s="61">
        <v>28</v>
      </c>
      <c r="C42" s="199" t="s">
        <v>353</v>
      </c>
      <c r="D42" s="196">
        <v>211.95</v>
      </c>
      <c r="E42" s="196">
        <v>10.99</v>
      </c>
      <c r="F42" s="196">
        <v>7.16</v>
      </c>
      <c r="G42" s="196">
        <v>67.78</v>
      </c>
      <c r="H42" s="196">
        <v>2273.4</v>
      </c>
      <c r="I42" s="196">
        <v>520.33000000000004</v>
      </c>
      <c r="J42" s="196">
        <v>100.42</v>
      </c>
      <c r="K42" s="196">
        <v>15.59</v>
      </c>
      <c r="L42" s="196">
        <v>73.790000000000006</v>
      </c>
      <c r="M42" s="196">
        <v>2334.02</v>
      </c>
      <c r="N42" s="200">
        <f t="shared" si="0"/>
        <v>116.01</v>
      </c>
    </row>
    <row r="43" spans="2:14" x14ac:dyDescent="0.3">
      <c r="B43" s="61">
        <v>29</v>
      </c>
      <c r="C43" s="199" t="s">
        <v>354</v>
      </c>
      <c r="D43" s="196">
        <v>805.8</v>
      </c>
      <c r="E43" s="196">
        <v>2.39</v>
      </c>
      <c r="F43" s="196">
        <v>81.099999999999994</v>
      </c>
      <c r="G43" s="196">
        <v>30.6</v>
      </c>
      <c r="H43" s="196">
        <v>1975.94</v>
      </c>
      <c r="I43" s="196">
        <v>1617.94</v>
      </c>
      <c r="J43" s="196">
        <v>83.19</v>
      </c>
      <c r="K43" s="196">
        <v>66.36</v>
      </c>
      <c r="L43" s="196">
        <v>53.12</v>
      </c>
      <c r="M43" s="196">
        <v>1925.44</v>
      </c>
      <c r="N43" s="200">
        <f t="shared" si="0"/>
        <v>149.55000000000001</v>
      </c>
    </row>
    <row r="44" spans="2:14" x14ac:dyDescent="0.3">
      <c r="B44" s="61">
        <v>30</v>
      </c>
      <c r="C44" s="199" t="s">
        <v>355</v>
      </c>
      <c r="D44" s="196">
        <v>156.94999999999999</v>
      </c>
      <c r="E44" s="196">
        <v>11.94</v>
      </c>
      <c r="F44" s="196">
        <v>644.70000000000005</v>
      </c>
      <c r="G44" s="196">
        <v>27.57</v>
      </c>
      <c r="H44" s="196">
        <v>2490.73</v>
      </c>
      <c r="I44" s="196">
        <v>3138.7</v>
      </c>
      <c r="J44" s="196">
        <v>162.1</v>
      </c>
      <c r="K44" s="196">
        <v>60.25</v>
      </c>
      <c r="L44" s="196">
        <v>90.58</v>
      </c>
      <c r="M44" s="196">
        <v>1873.6</v>
      </c>
      <c r="N44" s="200">
        <f t="shared" si="0"/>
        <v>222.35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4</vt:i4>
      </vt:variant>
    </vt:vector>
  </HeadingPairs>
  <TitlesOfParts>
    <vt:vector size="25" baseType="lpstr">
      <vt:lpstr>Historical FS</vt:lpstr>
      <vt:lpstr>Ratio Analysis</vt:lpstr>
      <vt:lpstr>Common Size Statement</vt:lpstr>
      <vt:lpstr>&lt;DCF</vt:lpstr>
      <vt:lpstr>WACC</vt:lpstr>
      <vt:lpstr>Intrinsic Growth</vt:lpstr>
      <vt:lpstr>Comps-Val</vt:lpstr>
      <vt:lpstr>Football Field Analysis</vt:lpstr>
      <vt:lpstr>VAR - Historical App</vt:lpstr>
      <vt:lpstr>VAR - Monte Carlo Simulation</vt:lpstr>
      <vt:lpstr>Dupont Analysis</vt:lpstr>
      <vt:lpstr>Altman's Z Score</vt:lpstr>
      <vt:lpstr>Data Sheet</vt:lpstr>
      <vt:lpstr>Profit &amp; Loss</vt:lpstr>
      <vt:lpstr>Quarters</vt:lpstr>
      <vt:lpstr>Balance Sheet</vt:lpstr>
      <vt:lpstr>Cash Flow</vt:lpstr>
      <vt:lpstr>Customization</vt:lpstr>
      <vt:lpstr>&lt;Data Room</vt:lpstr>
      <vt:lpstr>Comps Data</vt:lpstr>
      <vt:lpstr>Comps Relative Data</vt:lpstr>
      <vt:lpstr>'&lt;DCF'!Print_Area</vt:lpstr>
      <vt:lpstr>'Altman''s Z Score'!Print_Area</vt:lpstr>
      <vt:lpstr>'Dupont Analysis'!Print_Area</vt:lpstr>
      <vt:lpstr>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PANKAJ BISHT</cp:lastModifiedBy>
  <cp:lastPrinted>2024-06-06T17:25:20Z</cp:lastPrinted>
  <dcterms:created xsi:type="dcterms:W3CDTF">2012-08-17T09:55:37Z</dcterms:created>
  <dcterms:modified xsi:type="dcterms:W3CDTF">2024-07-07T11:56:13Z</dcterms:modified>
</cp:coreProperties>
</file>